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DPC 2021\PAAC 2021\"/>
    </mc:Choice>
  </mc:AlternateContent>
  <bookViews>
    <workbookView xWindow="0" yWindow="0" windowWidth="20490" windowHeight="6900" tabRatio="713"/>
  </bookViews>
  <sheets>
    <sheet name="PAAC IDPC 2021 V1" sheetId="4" r:id="rId1"/>
    <sheet name="As. Jurídica" sheetId="5" state="hidden" r:id="rId2"/>
    <sheet name="Corporativa" sheetId="6" state="hidden" r:id="rId3"/>
    <sheet name="Divulgación" sheetId="7" state="hidden" r:id="rId4"/>
    <sheet name="As. Planeación" sheetId="8" state="hidden" r:id="rId5"/>
    <sheet name="Control Interno" sheetId="9" state="hidden" r:id="rId6"/>
  </sheets>
  <definedNames>
    <definedName name="_xlnm._FilterDatabase" localSheetId="0" hidden="1">'PAAC IDPC 2021 V1'!$B$2:$AT$88</definedName>
    <definedName name="_xlnm.Print_Area" localSheetId="0">'PAAC IDPC 2021 V1'!$A$1:$AV$126</definedName>
  </definedNames>
  <calcPr calcId="162913"/>
</workbook>
</file>

<file path=xl/calcChain.xml><?xml version="1.0" encoding="utf-8"?>
<calcChain xmlns="http://schemas.openxmlformats.org/spreadsheetml/2006/main">
  <c r="AT34" i="4" l="1"/>
  <c r="AQ29" i="4"/>
  <c r="AQ30" i="4"/>
  <c r="AS30" i="4" s="1"/>
  <c r="AR30" i="4"/>
  <c r="AQ31" i="4"/>
  <c r="AQ32" i="4"/>
  <c r="AS32" i="4" s="1"/>
  <c r="AR32" i="4"/>
  <c r="AQ33" i="4"/>
  <c r="AS33" i="4" s="1"/>
  <c r="AR33" i="4"/>
  <c r="AC33" i="4"/>
  <c r="AD33" i="4" s="1"/>
  <c r="AL33" i="4"/>
  <c r="AM33" i="4"/>
  <c r="AL32" i="4"/>
  <c r="AM32" i="4" s="1"/>
  <c r="AC32" i="4"/>
  <c r="AD32" i="4" s="1"/>
  <c r="AL31" i="4"/>
  <c r="AM31" i="4" s="1"/>
  <c r="AC31" i="4"/>
  <c r="AD31" i="4" s="1"/>
  <c r="AL30" i="4"/>
  <c r="AM30" i="4" s="1"/>
  <c r="AC30" i="4"/>
  <c r="AD30" i="4" s="1"/>
  <c r="AD29" i="4"/>
  <c r="AL29" i="4"/>
  <c r="AM29" i="4" s="1"/>
  <c r="AC29" i="4"/>
  <c r="AS29" i="4"/>
  <c r="AR29" i="4"/>
  <c r="AR31" i="4" l="1"/>
  <c r="AS31" i="4" s="1"/>
  <c r="AT29" i="4"/>
  <c r="U60" i="4" l="1"/>
  <c r="T56" i="4" l="1"/>
  <c r="U43" i="4" l="1"/>
  <c r="T33" i="4" l="1"/>
  <c r="U33" i="4" s="1"/>
  <c r="T32" i="4"/>
  <c r="U32" i="4" s="1"/>
  <c r="T31" i="4"/>
  <c r="U31" i="4" s="1"/>
  <c r="T30" i="4"/>
  <c r="U30" i="4" s="1"/>
  <c r="T29" i="4"/>
  <c r="U29" i="4" s="1"/>
  <c r="U78" i="4" l="1"/>
  <c r="T78" i="4"/>
  <c r="AQ78" i="4" l="1"/>
  <c r="AR78" i="4"/>
  <c r="AS78" i="4" s="1"/>
  <c r="AT78" i="4" s="1"/>
  <c r="AQ60" i="4" l="1"/>
  <c r="AR60" i="4"/>
  <c r="AS60" i="4" s="1"/>
  <c r="AT60" i="4" s="1"/>
  <c r="AQ42" i="4"/>
  <c r="AQ43" i="4"/>
  <c r="AL42" i="4" l="1"/>
  <c r="AM42" i="4" s="1"/>
  <c r="AL43" i="4"/>
  <c r="AM43" i="4" s="1"/>
  <c r="AQ16" i="4"/>
  <c r="AD42" i="4"/>
  <c r="AD43" i="4"/>
  <c r="AD16" i="4"/>
  <c r="T42" i="4"/>
  <c r="T43" i="4"/>
  <c r="T16" i="4"/>
  <c r="U16" i="4" s="1"/>
  <c r="AR43" i="4" l="1"/>
  <c r="AS43" i="4" s="1"/>
  <c r="U42" i="4"/>
  <c r="AR42" i="4"/>
  <c r="AS42" i="4" s="1"/>
  <c r="AR16" i="4"/>
  <c r="AS16" i="4" s="1"/>
  <c r="T39" i="4"/>
  <c r="AC87" i="4" l="1"/>
  <c r="AC56" i="4" l="1"/>
  <c r="T13" i="4" l="1"/>
  <c r="AQ87" i="4" l="1"/>
  <c r="AQ86" i="4"/>
  <c r="AQ85" i="4"/>
  <c r="T57" i="4" l="1"/>
  <c r="A87" i="4" l="1"/>
  <c r="A86" i="4"/>
  <c r="U57" i="4" l="1"/>
  <c r="AD87" i="4"/>
  <c r="AC86" i="4"/>
  <c r="AD86" i="4" s="1"/>
  <c r="AC85" i="4"/>
  <c r="AD85" i="4" s="1"/>
  <c r="AL87" i="4"/>
  <c r="AM87" i="4" s="1"/>
  <c r="AL86" i="4"/>
  <c r="AM86" i="4" s="1"/>
  <c r="AL85" i="4"/>
  <c r="AM85" i="4" s="1"/>
  <c r="AC79" i="4"/>
  <c r="AD79" i="4" s="1"/>
  <c r="AC77" i="4"/>
  <c r="AD77" i="4" s="1"/>
  <c r="AC76" i="4"/>
  <c r="AD76" i="4" s="1"/>
  <c r="AC75" i="4"/>
  <c r="AD75" i="4" s="1"/>
  <c r="AC74" i="4"/>
  <c r="AD74" i="4" s="1"/>
  <c r="AC73" i="4"/>
  <c r="AD73" i="4" s="1"/>
  <c r="AC72" i="4"/>
  <c r="AD72" i="4" s="1"/>
  <c r="AC71" i="4"/>
  <c r="AD71" i="4" s="1"/>
  <c r="AC70" i="4"/>
  <c r="AD70" i="4" s="1"/>
  <c r="AL79" i="4"/>
  <c r="AM79" i="4" s="1"/>
  <c r="AL77" i="4"/>
  <c r="AM77" i="4" s="1"/>
  <c r="AL76" i="4"/>
  <c r="AM76" i="4" s="1"/>
  <c r="AL75" i="4"/>
  <c r="AM75" i="4" s="1"/>
  <c r="AL74" i="4"/>
  <c r="AM74" i="4" s="1"/>
  <c r="AL73" i="4"/>
  <c r="AM73" i="4" s="1"/>
  <c r="AL72" i="4"/>
  <c r="AM72" i="4" s="1"/>
  <c r="AL71" i="4"/>
  <c r="AM71" i="4" s="1"/>
  <c r="AL70" i="4"/>
  <c r="AM70" i="4" s="1"/>
  <c r="AL64" i="4"/>
  <c r="AM64" i="4" s="1"/>
  <c r="AL63" i="4"/>
  <c r="AM63" i="4" s="1"/>
  <c r="AL62" i="4"/>
  <c r="AM62" i="4" s="1"/>
  <c r="AL61" i="4"/>
  <c r="AM61" i="4" s="1"/>
  <c r="AL59" i="4"/>
  <c r="AM59" i="4" s="1"/>
  <c r="AL58" i="4"/>
  <c r="AM58" i="4" s="1"/>
  <c r="AL57" i="4"/>
  <c r="AM57" i="4" s="1"/>
  <c r="AL56" i="4"/>
  <c r="AM56" i="4" s="1"/>
  <c r="AC64" i="4"/>
  <c r="AD64" i="4" s="1"/>
  <c r="AC63" i="4"/>
  <c r="AD63" i="4" s="1"/>
  <c r="AC62" i="4"/>
  <c r="AD62" i="4" s="1"/>
  <c r="AC61" i="4"/>
  <c r="AD61" i="4" s="1"/>
  <c r="AC59" i="4"/>
  <c r="AD59" i="4" s="1"/>
  <c r="AC58" i="4"/>
  <c r="AD58" i="4" s="1"/>
  <c r="AC57" i="4"/>
  <c r="AD57" i="4" s="1"/>
  <c r="AD56" i="4"/>
  <c r="AC50" i="4"/>
  <c r="AD50" i="4" s="1"/>
  <c r="AC49" i="4"/>
  <c r="AD49" i="4" s="1"/>
  <c r="AC48" i="4"/>
  <c r="AD48" i="4" s="1"/>
  <c r="AC47" i="4"/>
  <c r="AD47" i="4" s="1"/>
  <c r="AC46" i="4"/>
  <c r="AD46" i="4" s="1"/>
  <c r="AC45" i="4"/>
  <c r="AD45" i="4" s="1"/>
  <c r="AC44" i="4"/>
  <c r="AD44" i="4" s="1"/>
  <c r="AC41" i="4"/>
  <c r="AD41" i="4" s="1"/>
  <c r="AC40" i="4"/>
  <c r="AD40" i="4" s="1"/>
  <c r="AC39" i="4"/>
  <c r="AD39" i="4" s="1"/>
  <c r="AL50" i="4"/>
  <c r="AM50" i="4" s="1"/>
  <c r="AL49" i="4"/>
  <c r="AM49" i="4" s="1"/>
  <c r="AL48" i="4"/>
  <c r="AM48" i="4" s="1"/>
  <c r="AL47" i="4"/>
  <c r="AM47" i="4" s="1"/>
  <c r="AL46" i="4"/>
  <c r="AM46" i="4" s="1"/>
  <c r="AL45" i="4"/>
  <c r="AM45" i="4" s="1"/>
  <c r="AL44" i="4"/>
  <c r="AM44" i="4" s="1"/>
  <c r="AL41" i="4"/>
  <c r="AM41" i="4" s="1"/>
  <c r="AL40" i="4"/>
  <c r="AM40" i="4" s="1"/>
  <c r="AL39" i="4"/>
  <c r="AM39" i="4" s="1"/>
  <c r="AL22" i="4"/>
  <c r="AM22" i="4" s="1"/>
  <c r="AL21" i="4"/>
  <c r="AM21" i="4" s="1"/>
  <c r="AL20" i="4"/>
  <c r="AM20" i="4" s="1"/>
  <c r="AL19" i="4"/>
  <c r="AM19" i="4" s="1"/>
  <c r="AL18" i="4"/>
  <c r="AM18" i="4" s="1"/>
  <c r="AL17" i="4"/>
  <c r="AM17" i="4" s="1"/>
  <c r="AL15" i="4"/>
  <c r="AM15" i="4" s="1"/>
  <c r="AL14" i="4"/>
  <c r="AM14" i="4" s="1"/>
  <c r="AL13" i="4"/>
  <c r="AM13" i="4" s="1"/>
  <c r="AL12" i="4"/>
  <c r="AM12" i="4" s="1"/>
  <c r="AC22" i="4"/>
  <c r="AD22" i="4" s="1"/>
  <c r="AC21" i="4"/>
  <c r="AD21" i="4" s="1"/>
  <c r="AC20" i="4"/>
  <c r="AD20" i="4" s="1"/>
  <c r="AC19" i="4"/>
  <c r="AD19" i="4" s="1"/>
  <c r="AC18" i="4"/>
  <c r="AD18" i="4" s="1"/>
  <c r="AC17" i="4"/>
  <c r="AD17" i="4" s="1"/>
  <c r="AC15" i="4"/>
  <c r="AD15" i="4" s="1"/>
  <c r="AC14" i="4"/>
  <c r="AD14" i="4" s="1"/>
  <c r="AC13" i="4"/>
  <c r="AD13" i="4" s="1"/>
  <c r="AC12" i="4"/>
  <c r="AD12" i="4" s="1"/>
  <c r="T87" i="4"/>
  <c r="T86" i="4"/>
  <c r="T85" i="4"/>
  <c r="T79" i="4"/>
  <c r="U79" i="4" s="1"/>
  <c r="T77" i="4"/>
  <c r="U77" i="4" s="1"/>
  <c r="T76" i="4"/>
  <c r="U76" i="4" s="1"/>
  <c r="T75" i="4"/>
  <c r="U75" i="4" s="1"/>
  <c r="T74" i="4"/>
  <c r="U74" i="4" s="1"/>
  <c r="T73" i="4"/>
  <c r="U73" i="4" s="1"/>
  <c r="T72" i="4"/>
  <c r="U72" i="4" s="1"/>
  <c r="T71" i="4"/>
  <c r="U71" i="4" s="1"/>
  <c r="T70" i="4"/>
  <c r="U70" i="4" s="1"/>
  <c r="T64" i="4"/>
  <c r="U64" i="4" s="1"/>
  <c r="T63" i="4"/>
  <c r="U63" i="4" s="1"/>
  <c r="T62" i="4"/>
  <c r="U62" i="4" s="1"/>
  <c r="T61" i="4"/>
  <c r="U61" i="4" s="1"/>
  <c r="T59" i="4"/>
  <c r="U59" i="4" s="1"/>
  <c r="T58" i="4"/>
  <c r="U58" i="4" s="1"/>
  <c r="U56" i="4"/>
  <c r="T50" i="4"/>
  <c r="U50" i="4" s="1"/>
  <c r="T49" i="4"/>
  <c r="U49" i="4" s="1"/>
  <c r="T48" i="4"/>
  <c r="U48" i="4" s="1"/>
  <c r="T47" i="4"/>
  <c r="U47" i="4" s="1"/>
  <c r="T46" i="4"/>
  <c r="U46" i="4" s="1"/>
  <c r="T45" i="4"/>
  <c r="U45" i="4" s="1"/>
  <c r="T44" i="4"/>
  <c r="U44" i="4" s="1"/>
  <c r="T41" i="4"/>
  <c r="U41" i="4" s="1"/>
  <c r="T40" i="4"/>
  <c r="U40" i="4" s="1"/>
  <c r="U39" i="4"/>
  <c r="T22" i="4"/>
  <c r="U22" i="4" s="1"/>
  <c r="T21" i="4"/>
  <c r="U21" i="4" s="1"/>
  <c r="T20" i="4"/>
  <c r="U20" i="4" s="1"/>
  <c r="T19" i="4"/>
  <c r="U19" i="4" s="1"/>
  <c r="T18" i="4"/>
  <c r="U18" i="4" s="1"/>
  <c r="T17" i="4"/>
  <c r="U17" i="4" s="1"/>
  <c r="T15" i="4"/>
  <c r="U15" i="4" s="1"/>
  <c r="T14" i="4"/>
  <c r="U14" i="4" s="1"/>
  <c r="U13" i="4"/>
  <c r="T12" i="4"/>
  <c r="U12" i="4" s="1"/>
  <c r="U87" i="4" l="1"/>
  <c r="AR87" i="4"/>
  <c r="AS87" i="4" s="1"/>
  <c r="U85" i="4"/>
  <c r="AR85" i="4"/>
  <c r="AS85" i="4" s="1"/>
  <c r="U86" i="4"/>
  <c r="AR86" i="4"/>
  <c r="AS86" i="4" s="1"/>
  <c r="AT88" i="4" l="1"/>
  <c r="AR49" i="4"/>
  <c r="AQ49" i="4"/>
  <c r="A49" i="4" s="1"/>
  <c r="AR44" i="4"/>
  <c r="AQ44" i="4"/>
  <c r="A44" i="4" s="1"/>
  <c r="AS49" i="4" l="1"/>
  <c r="AS44" i="4"/>
  <c r="AQ62" i="4"/>
  <c r="AR48" i="4"/>
  <c r="AQ48" i="4"/>
  <c r="A48" i="4" s="1"/>
  <c r="AQ17" i="4"/>
  <c r="A17" i="4" s="1"/>
  <c r="AR17" i="4"/>
  <c r="AQ20" i="4"/>
  <c r="A20" i="4" s="1"/>
  <c r="AR20" i="4"/>
  <c r="AQ14" i="4"/>
  <c r="A14" i="4" s="1"/>
  <c r="AR14" i="4"/>
  <c r="A62" i="4" l="1"/>
  <c r="AS14" i="4"/>
  <c r="AS48" i="4"/>
  <c r="AS17" i="4"/>
  <c r="AS20" i="4"/>
  <c r="AQ50" i="4"/>
  <c r="A50" i="4" s="1"/>
  <c r="AR50" i="4"/>
  <c r="AS50" i="4" l="1"/>
  <c r="AT49" i="4" s="1"/>
  <c r="AR62" i="4" l="1"/>
  <c r="AS62" i="4" s="1"/>
  <c r="M13" i="8" l="1"/>
  <c r="A85" i="4" l="1"/>
  <c r="AQ71" i="4"/>
  <c r="A71" i="4" s="1"/>
  <c r="AQ72" i="4"/>
  <c r="A72" i="4" s="1"/>
  <c r="AQ73" i="4"/>
  <c r="A73" i="4" s="1"/>
  <c r="AQ74" i="4"/>
  <c r="A74" i="4" s="1"/>
  <c r="AQ75" i="4"/>
  <c r="A75" i="4" s="1"/>
  <c r="AQ76" i="4"/>
  <c r="A76" i="4" s="1"/>
  <c r="AQ77" i="4"/>
  <c r="A77" i="4" s="1"/>
  <c r="AQ79" i="4"/>
  <c r="A79" i="4" s="1"/>
  <c r="AQ70" i="4"/>
  <c r="A70" i="4" s="1"/>
  <c r="AQ57" i="4"/>
  <c r="AQ58" i="4"/>
  <c r="AQ59" i="4"/>
  <c r="AQ61" i="4"/>
  <c r="AQ64" i="4"/>
  <c r="AQ56" i="4"/>
  <c r="AQ40" i="4"/>
  <c r="A40" i="4" s="1"/>
  <c r="AQ41" i="4"/>
  <c r="A41" i="4" s="1"/>
  <c r="AQ45" i="4"/>
  <c r="A45" i="4" s="1"/>
  <c r="AQ46" i="4"/>
  <c r="A46" i="4" s="1"/>
  <c r="AQ47" i="4"/>
  <c r="A47" i="4" s="1"/>
  <c r="AQ39" i="4"/>
  <c r="A39" i="4" s="1"/>
  <c r="AQ13" i="4"/>
  <c r="A13" i="4" s="1"/>
  <c r="AQ15" i="4"/>
  <c r="A15" i="4" s="1"/>
  <c r="AQ18" i="4"/>
  <c r="A18" i="4" s="1"/>
  <c r="AQ19" i="4"/>
  <c r="A19" i="4" s="1"/>
  <c r="AQ21" i="4"/>
  <c r="A21" i="4" s="1"/>
  <c r="AQ22" i="4"/>
  <c r="A22" i="4" s="1"/>
  <c r="AQ12" i="4"/>
  <c r="A12" i="4" s="1"/>
  <c r="A64" i="4" l="1"/>
  <c r="A61" i="4"/>
  <c r="A59" i="4"/>
  <c r="AR71" i="4"/>
  <c r="AS71" i="4" s="1"/>
  <c r="AR59" i="4"/>
  <c r="AS59" i="4" s="1"/>
  <c r="AT59" i="4" s="1"/>
  <c r="AR19" i="4"/>
  <c r="AS19" i="4" s="1"/>
  <c r="AR45" i="4"/>
  <c r="AS45" i="4" s="1"/>
  <c r="AR70" i="4"/>
  <c r="AS70" i="4" s="1"/>
  <c r="AR61" i="4"/>
  <c r="AS61" i="4" s="1"/>
  <c r="AR58" i="4"/>
  <c r="AS58" i="4" s="1"/>
  <c r="AR63" i="4"/>
  <c r="AR74" i="4"/>
  <c r="AS74" i="4" s="1"/>
  <c r="AT74" i="4" s="1"/>
  <c r="AR79" i="4"/>
  <c r="AS79" i="4" s="1"/>
  <c r="AT79" i="4" s="1"/>
  <c r="AR15" i="4"/>
  <c r="AS15" i="4" s="1"/>
  <c r="AR22" i="4"/>
  <c r="AS22" i="4" s="1"/>
  <c r="AT22" i="4" s="1"/>
  <c r="AR73" i="4"/>
  <c r="AS73" i="4" s="1"/>
  <c r="AR12" i="4"/>
  <c r="AR39" i="4"/>
  <c r="AS39" i="4" s="1"/>
  <c r="AR41" i="4"/>
  <c r="AS41" i="4" s="1"/>
  <c r="AR47" i="4"/>
  <c r="AS47" i="4" s="1"/>
  <c r="AT47" i="4" s="1"/>
  <c r="AR75" i="4"/>
  <c r="AS75" i="4" s="1"/>
  <c r="AR77" i="4"/>
  <c r="AS77" i="4" s="1"/>
  <c r="AT77" i="4" s="1"/>
  <c r="AR56" i="4"/>
  <c r="AS56" i="4" s="1"/>
  <c r="AR57" i="4"/>
  <c r="AS57" i="4" s="1"/>
  <c r="AR13" i="4"/>
  <c r="AS13" i="4" s="1"/>
  <c r="AT13" i="4" s="1"/>
  <c r="AR18" i="4"/>
  <c r="AS18" i="4" s="1"/>
  <c r="AR21" i="4"/>
  <c r="AS21" i="4" s="1"/>
  <c r="AR40" i="4"/>
  <c r="AS40" i="4" s="1"/>
  <c r="AR46" i="4"/>
  <c r="AS46" i="4" s="1"/>
  <c r="AR64" i="4"/>
  <c r="AS64" i="4" s="1"/>
  <c r="AR72" i="4"/>
  <c r="AS72" i="4" s="1"/>
  <c r="AR76" i="4"/>
  <c r="AS76" i="4" s="1"/>
  <c r="AT39" i="4" l="1"/>
  <c r="AT64" i="4"/>
  <c r="AT56" i="4"/>
  <c r="AT15" i="4"/>
  <c r="AT75" i="4"/>
  <c r="AT57" i="4"/>
  <c r="AT41" i="4"/>
  <c r="AT70" i="4"/>
  <c r="AT19" i="4"/>
  <c r="AS12" i="4"/>
  <c r="AT12" i="4" s="1"/>
  <c r="AT51" i="4" l="1"/>
  <c r="AT23" i="4"/>
  <c r="AT80" i="4"/>
  <c r="AQ63" i="4"/>
  <c r="A63" i="4" l="1"/>
  <c r="AS63" i="4"/>
  <c r="AT61" i="4" s="1"/>
  <c r="AT65" i="4" s="1"/>
</calcChain>
</file>

<file path=xl/comments1.xml><?xml version="1.0" encoding="utf-8"?>
<comments xmlns="http://schemas.openxmlformats.org/spreadsheetml/2006/main">
  <authors>
    <author>familia sandovalgom</author>
  </authors>
  <commentList>
    <comment ref="J33" authorId="0" shapeId="0">
      <text>
        <r>
          <rPr>
            <b/>
            <sz val="9"/>
            <color indexed="81"/>
            <rFont val="Tahoma"/>
            <family val="2"/>
          </rPr>
          <t>familia sandovalgom:</t>
        </r>
        <r>
          <rPr>
            <sz val="9"/>
            <color indexed="81"/>
            <rFont val="Tahoma"/>
            <family val="2"/>
          </rPr>
          <t xml:space="preserve">
cambiar a traves de plataforma tecnologica </t>
        </r>
      </text>
    </comment>
  </commentList>
</comments>
</file>

<file path=xl/sharedStrings.xml><?xml version="1.0" encoding="utf-8"?>
<sst xmlns="http://schemas.openxmlformats.org/spreadsheetml/2006/main" count="1263" uniqueCount="529">
  <si>
    <t>Humano</t>
  </si>
  <si>
    <t>OBJETIVO GENERAL</t>
  </si>
  <si>
    <t>Garantizar escenarios transparentes e invulnerables a la corrupción en torno a la gestión para la preservación y sostenibilidad del patrimonio cultural de los bogotanos, que permitan establecer relaciones abiertas con la ciudadanía y recuperar la confianza en el Gobierno Distrital.</t>
  </si>
  <si>
    <t>Objetivo</t>
  </si>
  <si>
    <t>Prevenir la materialización de los riesgos de corrupción identificados, mediante la implementación de acciones y controles en el mapa de riesgos de corrupción del Instituto Distrital de Patrimonio Cultural.</t>
  </si>
  <si>
    <t>Subcomponente</t>
  </si>
  <si>
    <t>Meta o producto</t>
  </si>
  <si>
    <t>Magnitud</t>
  </si>
  <si>
    <t>Indicador</t>
  </si>
  <si>
    <t xml:space="preserve">Dependencia Responsable </t>
  </si>
  <si>
    <t>Servidor líder</t>
  </si>
  <si>
    <t>Equipo apoyo</t>
  </si>
  <si>
    <t>Fecha Inicio</t>
  </si>
  <si>
    <t>Fecha Fin</t>
  </si>
  <si>
    <t>Equipo SIG</t>
  </si>
  <si>
    <t>Fortalecer los escenarios de diálogo y retroalimentación con la ciudadanía y grupos de interés para incluirlos como actores permanentes de la gestión del IDPC</t>
  </si>
  <si>
    <t xml:space="preserve">Garantizar el derecho de acceso y consolidar los mecanismos de publicidad de la información que produce o tiene en su custodia el IDPC en desarrollo de su misión. </t>
  </si>
  <si>
    <t xml:space="preserve">Fortalecer la Cultura de la Transparencia y de rechazo a la corrupción en torno a la promoción, protección y sostenibilidad del patrimonio cultural de la ciudad. </t>
  </si>
  <si>
    <t>No aplica</t>
  </si>
  <si>
    <t>Coordinación SIG</t>
  </si>
  <si>
    <t>Política para la gestión de riesgos reestructurada</t>
  </si>
  <si>
    <t>Asesoría de Control Interno</t>
  </si>
  <si>
    <t>Equipos de apoyo  dependencias</t>
  </si>
  <si>
    <t>Elaborar piezas gráficas para sensibilizar sobre el patrimonio cultural de Bogotá, en el marco de la rendición y petición de cuentas permanente y divulgar en los canales de comunicación del IDPC.</t>
  </si>
  <si>
    <t>Equipo Planeación</t>
  </si>
  <si>
    <t>Subdirección de Gestión Corporativa</t>
  </si>
  <si>
    <t>Equipo Transparencia y Atención a la Ciudadanía</t>
  </si>
  <si>
    <t># de informes de logros publicados / # de informes de logros programados</t>
  </si>
  <si>
    <t>Equipo Planeación - Equipo Participación</t>
  </si>
  <si>
    <t>Subdirección de Divulgación</t>
  </si>
  <si>
    <t>Equipo Comunicaciones</t>
  </si>
  <si>
    <t># de piezas gráficas divulgadas / # de piezas gráficas solicitadas x 100</t>
  </si>
  <si>
    <t>Tipo de Recurso</t>
  </si>
  <si>
    <t>Realizar actividades de divulgación del Índice de Información Clasificada y Reservada.</t>
  </si>
  <si>
    <t>2 actividades de divulgación del Índice de Información Clasificada y Reservada.</t>
  </si>
  <si>
    <t># de actividades de divulgación realizadas / # de actividades de divulgación programadas</t>
  </si>
  <si>
    <t>Equipo Gestión Documental</t>
  </si>
  <si>
    <t>Diagnóstico a los medios, espacios o escenarios presentado</t>
  </si>
  <si>
    <t>Realizar un diagnóstico a los canales de comunicación en los que se interactúa con los ciudadanos, con el fin de identificar acciones que fortalezcan los canales de comunicación en materia de accesibilidad, gestión y tiempos de atención.</t>
  </si>
  <si>
    <t>Canales de comunicación consistentes</t>
  </si>
  <si>
    <t>Proponer los Trámites y Otros Procedimientos Administrativos -OPAs, en el Sistema único de Información de Trámites -SUIT</t>
  </si>
  <si>
    <t>Humano - Tecnológico</t>
  </si>
  <si>
    <t># de Trámites y OPAs propuestos / # de Trámites y OPAs inventariados</t>
  </si>
  <si>
    <t>19 Trámites y OPAs propuestos en el  SUIT</t>
  </si>
  <si>
    <t>Inscribir los Trámites y Otros Procedimientos Administrativos -OPAs, según aprobación del DAFP, en el Sistema único de Información de Trámites -SUIT</t>
  </si>
  <si>
    <t># de informes publicados / # de informes programadas</t>
  </si>
  <si>
    <t>Caracterizar los ciudadanos, usuarios y grupos de interés del IDPC</t>
  </si>
  <si>
    <t>Verificar trimestralmente la consistencia de la información que se entrega a la ciudadanía a través de los diferentes canales de comunicación del IDPC. (Página Web / Guía de Trámites y Servicios / SUIT)</t>
  </si>
  <si>
    <t>Coordinación Transparencia y Atención a la Ciudadanía</t>
  </si>
  <si>
    <t>Coordinación Participación</t>
  </si>
  <si>
    <t>Coordinación Comunicaciones</t>
  </si>
  <si>
    <t>Coordinación Gestión Documental</t>
  </si>
  <si>
    <t>100% de los Trámites y OPAs inscritos en el  SUIT.</t>
  </si>
  <si>
    <t>1 Documento de caracterización de ciudadanos, usuarios y grupos de interés</t>
  </si>
  <si>
    <t>Documento de caracterización de ciudadanos, usuarios y grupos de interés</t>
  </si>
  <si>
    <t>Equipo Participación - Equipo Planeación - Equipo Transparencia y Atención a la Ciudadanía - Equipo Planeación</t>
  </si>
  <si>
    <t>1 Política para la gestión de riesgos reestructurada</t>
  </si>
  <si>
    <t>Actos administrativos publicados de la vigencia 2019</t>
  </si>
  <si>
    <t>3 informes de seguimiento a la implementación de la Ley de Transparencia y derecho de Acceso a la Información Pública.</t>
  </si>
  <si>
    <t># de informes realizados / # de informes programados</t>
  </si>
  <si>
    <t>Publicar trimestralmente los actos administrativos expedidos por el IDPC en la vigencia 2019, de acuerdo con el Índice de Información Clasificada y Reservada.</t>
  </si>
  <si>
    <t># de informes de la gestión contactual publicados / # de informes programados</t>
  </si>
  <si>
    <t>Oficina Asesoría Jurídica</t>
  </si>
  <si>
    <t>3 informes de la gestión contractual publicados</t>
  </si>
  <si>
    <t>Oficina Asesora de Planeación</t>
  </si>
  <si>
    <t>Oficina Asesora de Planeación - Subdirección de Gestión Corporativa</t>
  </si>
  <si>
    <t>Jefe Oficina Asesora</t>
  </si>
  <si>
    <t>Jefe Oficina Asesora - Coordinación Transparencia y Atención a la Ciudadanía</t>
  </si>
  <si>
    <t>Equipo Gestión Documental - Equipos de apoyo dependencias</t>
  </si>
  <si>
    <t>Realizar y adoptar el levantamiento de Cuadro de Caracterización Documental / Registro de Activos de Información en articulación con las dependencias de la entidad y realizar su divulgación (interna)</t>
  </si>
  <si>
    <t>Cuadro de Caracterización Documental / Registro de Activos de Información adoptado y divulgado</t>
  </si>
  <si>
    <t># de verificaciones realizadas / # de verificaciones programadas</t>
  </si>
  <si>
    <t>Verificar semestralmente la vigencia del índice de Información Clasificada y Reservada y del Esquema de Publicación de Información, en articulación con las dependencias de la entidad</t>
  </si>
  <si>
    <t>Implementar los ajustes en la página web de la Entidad, requeridos en la Norma Técnica Colombiana (NTC) 5854 de 2011.</t>
  </si>
  <si>
    <t>1 Página web ajustada</t>
  </si>
  <si>
    <t>Actualizar y aprobar el portafolio de trámites y servicios del IDPC.</t>
  </si>
  <si>
    <t>Gestores de Integridad</t>
  </si>
  <si>
    <t>Implementar el plan de acción de la Política de Integridad.</t>
  </si>
  <si>
    <t>100% del Plan de acción de la Política de Integridad implementado</t>
  </si>
  <si>
    <t>Plan de acción de la Política de Integridad aprobado</t>
  </si>
  <si>
    <t>1 Plan de acción de la Política de Integridad aprobado</t>
  </si>
  <si>
    <t>% de implementación del Plan de acción</t>
  </si>
  <si>
    <t>1 Política Antisoborno, Antifraude y Antipirateria del IDPC aprobada</t>
  </si>
  <si>
    <t>Política Antisoborno, Antifraude y Antipirateria del IDPC aprobada</t>
  </si>
  <si>
    <t># de ítems actualizados / # de ítems de publicación obligatoria x 100</t>
  </si>
  <si>
    <t># de PAA y modificaciones publicadas / # de PAA y modificaciones realizadas en la vigencia</t>
  </si>
  <si>
    <t>Página web de la Entidad ajustada</t>
  </si>
  <si>
    <t>Equipo Comunicaciones - Equipo TyAC - Equipo Planeación</t>
  </si>
  <si>
    <t>Humano - Tecnológico - Material</t>
  </si>
  <si>
    <t>Formular y aprobar la Política de Seguridad de la Información del IDPC.</t>
  </si>
  <si>
    <t>1 Política de Seguridad de la Información del IDPC aprobada</t>
  </si>
  <si>
    <t>Política de Seguridad de la Información del IDPC aprobada</t>
  </si>
  <si>
    <t>Elaborar y publicar trimestralmente un informe de la gestión contractual del IDPC.</t>
  </si>
  <si>
    <t>Prog I Cuatrim</t>
  </si>
  <si>
    <t>Equipo Planeación - Equipo Participación - Equipos TyAC - Equipo Comunicaciones - Equipos dependencias</t>
  </si>
  <si>
    <t>2 Actividades de divulgación del proceso de Atención a la Ciudadanía del IDPC, dirigidas a la ciudadanía</t>
  </si>
  <si>
    <t>Realizar un diagnóstico de accesibilidad universal para la adecuación de la infraestructura física de las sedes del IDPC.</t>
  </si>
  <si>
    <t>Diagnóstico de accesibilidad realizado</t>
  </si>
  <si>
    <t>1 Diagnóstico de accesibilidad realizado</t>
  </si>
  <si>
    <t>Realizar actividades de divulgación del proceso de Atención a la Ciudadanía del IDPC, dirigidas a la ciudadanía.</t>
  </si>
  <si>
    <t>Realizar actividades de divulgación del proceso de Atención a la Ciudadanía del IDPC, dirigidas a los funcionarios y contratistas del IDPC.</t>
  </si>
  <si>
    <t>3 Actividades de divulgación del proceso de Atención a la Ciudadanía del IDPC, dirigidas a los funcionarios y contratistas del IDPC.</t>
  </si>
  <si>
    <t>Realizar actividades de cualificación del servicio con el equipo de atención a la ciudadanía, grupo de correspondencia, operadores laterales del SDQS, grupo de asesoría técnica personalizada</t>
  </si>
  <si>
    <t>3 Actividades de cualificación del servicio con el equipo de atención a la ciudadanía, grupo de correspondencia, operadores laterales del SDQS, grupo de asesoría técnica personalizada</t>
  </si>
  <si>
    <t>Formular la Estrategia de Racionalización de Trámites del IDPC y presentarla para su aprobación en el respectivo comité institucional.</t>
  </si>
  <si>
    <t>1 Portafolio de servicios aprobado</t>
  </si>
  <si>
    <t>Portafolio de servicios aprobado</t>
  </si>
  <si>
    <t>Mantener actualizada de manera permanente, la información del IDPC obligatoria, en el marco de la Ley 1712 de 2014, el Decreto 103 de 2015, la Resolución 3564 de 2015.</t>
  </si>
  <si>
    <t>Realizar informes cuatrimestrales de seguimiento a la implementación de la Ley de Transparencia y derecho de Acceso a la Información Pública.</t>
  </si>
  <si>
    <t># de informes de seguimiento realizados / # de informes de seguimiento programados</t>
  </si>
  <si>
    <t>2 Informes de seguimiento a la implementación de las políticas de protección de datos personales realizados (1 por semestre)</t>
  </si>
  <si>
    <t>Realizar seguimiento a la implementación de las políticas de protección de datos personales (1 informes semestral).</t>
  </si>
  <si>
    <t>Elaborar informes trimestrales de la atención de PQRS (SDQS), en los que sel incluye un acápite sobre solicitudes de acceso a la información pública.</t>
  </si>
  <si>
    <t>4 Informes de PQRSD publicados</t>
  </si>
  <si>
    <t>2 Informes de seguimiento a la implementación de la fase III</t>
  </si>
  <si>
    <t>Informes de seguimiento a la implementación presentados</t>
  </si>
  <si>
    <t>Documentación de la caja de herramientas para la Rendición de Cuentas consolidada</t>
  </si>
  <si>
    <t># de monitoreos realizados / # de monitoreos programados</t>
  </si>
  <si>
    <t xml:space="preserve"> Actividades de divulgación de los lineamientos para fortalecer la participación ciudadana, la rendición de cuentas y el control social realizadas</t>
  </si>
  <si>
    <t>Hacer seguimiento a la implementación de la fase III (vigencia 2019) de la Estrategia de Transparencia, Atención a la Ciudadanía y Participación 2017-2019.</t>
  </si>
  <si>
    <t>2 Participaciones en Mesas de Pactos Observatorio Ciudadano</t>
  </si>
  <si>
    <t># participaciones en Mesas de Pactos Observatorio Ciudadano / # de Mesas de Pactos Observatorio Ciudadano convocadas</t>
  </si>
  <si>
    <t>Realizar actividades de divulgación del portafolio de trámites y servicios del IDPC, dirigida a la ciudadanía y funcionarios y contratistas del IDPC.</t>
  </si>
  <si>
    <t>Reeestructurar la política para la gestión de riesgos teniendo como marco de referencia  el Modelo Integrado de Gestión y Planeación -MIPG y la Guía de Gestión de Riesgos del DAFP</t>
  </si>
  <si>
    <t>Subdirecciones - Oficinas asesoras</t>
  </si>
  <si>
    <t>Realizar el monitoreo al Mapa de Riesgos de Corrupción y reportar al equipo SIG y la Asesoría de Control Interno (III cuatrimestre de 2018, y I - II cuatrimestre de 2019 respectivamente)</t>
  </si>
  <si>
    <t>Realizar acciones de participación relacionadas con la ejecución de los planes, programas y proyectos para la preservación y sostenibilidad del patrimonio cultural de Bogotá.</t>
  </si>
  <si>
    <t>Participar en las Mesas de Pactos del Observatorio Ciudadano convocadas por la Veeduría Distrital</t>
  </si>
  <si>
    <t>Formular y aprobar la Política Antisoborno, Antifraude y Antipiratería del IDPC, articulada con el Código de Integridad del IDPC.</t>
  </si>
  <si>
    <t>3 Informes de seguimientos al Mapa de Riesgos de Corrupción</t>
  </si>
  <si>
    <t>3 Monitoreos al Mapa de Riesgos de Corrupción</t>
  </si>
  <si>
    <t># de informes de seguimiento realizados / # de informes de  programados</t>
  </si>
  <si>
    <t>Equipo Contratación -Equipo TyAC</t>
  </si>
  <si>
    <t>Equipo Asesoría - Equipo TyAC</t>
  </si>
  <si>
    <t>Equipo Control Interno - Equipo TyAC</t>
  </si>
  <si>
    <t>Equipo SIG - Equipo Comunicaciones - Equipo TyAC - Equipo Sistemas</t>
  </si>
  <si>
    <t>Equipo Planeación - Equipo Comunicaciones - Equipo TyAC - Equipo Sistemas</t>
  </si>
  <si>
    <t>Realizar informes trimestrales de medición de la satisfacción de la atención a la ciudadanía y publicarlos en la página web institucional (Micrositio de Transparencia y Acceso a la Información Pública)</t>
  </si>
  <si>
    <t># de informes publicados / # de informes programados</t>
  </si>
  <si>
    <t>Realizar informes semestrales del Defensor del Ciudadano y publicarlos en la página web institucional (Micrositio de Transparencia y Acceso a la Información Pública)</t>
  </si>
  <si>
    <t>4 informes de medición realizados e publicados</t>
  </si>
  <si>
    <t>2 informes del defensor de la ciudadanía realizados y publicados</t>
  </si>
  <si>
    <t>Elaborar y publicar trimestralmente los informes de logros de la gestión institucional y ejecución presupuestal, en los canales de comunicación de la Entidad.</t>
  </si>
  <si>
    <t>3 Informes de logros publicados</t>
  </si>
  <si>
    <t>Realizar informes del seguimiento al Mapa de Riesgos de Corrupción y dar las recomendaciones respectivas a los responsables</t>
  </si>
  <si>
    <t>Realizar informes de evaluación del Mapa de Riesgos de Corrupción y publicar en la página web institucional.</t>
  </si>
  <si>
    <t>3 Informes de evaluación al Mapa de Riesgos de Corrupción</t>
  </si>
  <si>
    <t># de informes de evaluación realizadas / # de informes programados</t>
  </si>
  <si>
    <t>Ítem</t>
  </si>
  <si>
    <t>1.1.1</t>
  </si>
  <si>
    <t>1.2.1</t>
  </si>
  <si>
    <t>1.3.1</t>
  </si>
  <si>
    <t>1.3.2</t>
  </si>
  <si>
    <t>1.4.1</t>
  </si>
  <si>
    <t>1.4.2</t>
  </si>
  <si>
    <t>1.5.1</t>
  </si>
  <si>
    <t>3.1.1</t>
  </si>
  <si>
    <t>3.1.2</t>
  </si>
  <si>
    <t>3.2.1</t>
  </si>
  <si>
    <t>3.2.2</t>
  </si>
  <si>
    <t>3.2.3</t>
  </si>
  <si>
    <t>3.2.4</t>
  </si>
  <si>
    <t>3.2.5</t>
  </si>
  <si>
    <t>3.2.6</t>
  </si>
  <si>
    <t>3.2.7</t>
  </si>
  <si>
    <t>3.3.1</t>
  </si>
  <si>
    <t>3.3.2</t>
  </si>
  <si>
    <t>3.4.1</t>
  </si>
  <si>
    <t>4.1.1</t>
  </si>
  <si>
    <t>4.2.1</t>
  </si>
  <si>
    <t>4.2.2</t>
  </si>
  <si>
    <t>4.2.3</t>
  </si>
  <si>
    <t>4.3.1</t>
  </si>
  <si>
    <t>4.3.2</t>
  </si>
  <si>
    <t>4.4.1</t>
  </si>
  <si>
    <t>4.4.2</t>
  </si>
  <si>
    <t>4.4.3</t>
  </si>
  <si>
    <t>4.4.4</t>
  </si>
  <si>
    <t>4.4.5</t>
  </si>
  <si>
    <t>4.5.1</t>
  </si>
  <si>
    <t>4.5.2</t>
  </si>
  <si>
    <t>4.5.3</t>
  </si>
  <si>
    <t>4.5.4</t>
  </si>
  <si>
    <t>5.1.1</t>
  </si>
  <si>
    <t>5.1.2</t>
  </si>
  <si>
    <t>5.1.3</t>
  </si>
  <si>
    <t>5.1.4</t>
  </si>
  <si>
    <t>5.1.5</t>
  </si>
  <si>
    <t>5.1.7</t>
  </si>
  <si>
    <t>5.2.1</t>
  </si>
  <si>
    <t>5.3.1</t>
  </si>
  <si>
    <t>5.3.2</t>
  </si>
  <si>
    <t>5.3.3</t>
  </si>
  <si>
    <t>5.3.4</t>
  </si>
  <si>
    <t>5.4.1</t>
  </si>
  <si>
    <t>5.5.1</t>
  </si>
  <si>
    <t>6.1.1</t>
  </si>
  <si>
    <t>6.1.2</t>
  </si>
  <si>
    <t>6.1.3</t>
  </si>
  <si>
    <t>6.1.5</t>
  </si>
  <si>
    <t>6.1.6</t>
  </si>
  <si>
    <t># de actos administrativos publicados de la vigencia 2019 / # de actos administrativos susceptibles de publicación x 100</t>
  </si>
  <si>
    <t>DATOS TRÁMITES A RACIONALIZAR</t>
  </si>
  <si>
    <t>Tipo</t>
  </si>
  <si>
    <t>Número</t>
  </si>
  <si>
    <t>Nombre</t>
  </si>
  <si>
    <t>Acciones racionalización</t>
  </si>
  <si>
    <t>Otros procedimientos administrativos de cara al usuario</t>
  </si>
  <si>
    <t>Garantizar el acceso oportuno y efectivo a los servicios que ofrece el Instituto Distrital de Patrimonio Cultural</t>
  </si>
  <si>
    <t>Componente 2: Estrategia de Racionalización de Trámites</t>
  </si>
  <si>
    <t>Componente 3: Rendición de Cuentas</t>
  </si>
  <si>
    <t>Componente 1: Gestión del Riesgo de Corrupción - Mapa de Riesgos de Corrupción</t>
  </si>
  <si>
    <t>Componente 4: Atención del Ciudadano</t>
  </si>
  <si>
    <t>Componente 5: Transparencia y Acceso a la Información</t>
  </si>
  <si>
    <t>Componente 6: Iniciativas adicionales</t>
  </si>
  <si>
    <t xml:space="preserve"> Actividad Propuesta</t>
  </si>
  <si>
    <t>1 Documentación de la caja de herramientas para la Rendición de Cuentas consolidada</t>
  </si>
  <si>
    <t>100% Acciones de participación ciudadana realizadas</t>
  </si>
  <si>
    <t>100% de piezas gráficas para sensibilizar sobre el patrimonio cultural  divulgadas en los canales de comunicación del IDPC.</t>
  </si>
  <si>
    <t>3 Canales de comunicación del IDPC verificados por cuatrimestre</t>
  </si>
  <si>
    <t>1 Diagnóstico a los canales de comunicación</t>
  </si>
  <si>
    <t>2 Actividades de divulgación del portafolio de trámites y servicios del IDPC</t>
  </si>
  <si>
    <t>100% del Plan Anual de Aquisiciones del IDPC y sus modificaciones publicadas</t>
  </si>
  <si>
    <t>2 verificaciones del Índice de Información Clasificada y Reservada y Esquema de Publicación de Información</t>
  </si>
  <si>
    <t>1 Cuadro de Caracterización Documental / Registro de Activos de Información adoptado y divulgado</t>
  </si>
  <si>
    <t>Formular y aprobar el plan de acción de la Política de Integridad, de acuerdo con el Autodiagnóstico de Gestión de Integridad del MIPG; el plan de acción incluirá una estrategia de divulgación entre otros de los siguientes temas: Código de Integridad, Código de Buen Gobierno e instrumentos para la prevención y denuncia de conflictos de intereses y  Política Antisoborno, Antifraude y Antipirateria.</t>
  </si>
  <si>
    <t>Jefe Dependencia - Responsables procesos</t>
  </si>
  <si>
    <t>Gestionar la publicación de acciones realizadas por el IDPC relacionadas con la ejecución de planes, programas y proyectos para la preservación y sostenibilidad del patrimonio cultural de Bogotá, en medios de comunicación</t>
  </si>
  <si>
    <t>100% de publicaciones en medios de comunicación gestionadas</t>
  </si>
  <si>
    <t># de publicaciones en medios de comunicación gestionadas</t>
  </si>
  <si>
    <t>1 Estrategia de Racionalización de Trámites aprobada</t>
  </si>
  <si>
    <t>Estrategia de Racionalización de Trámites aprobada</t>
  </si>
  <si>
    <t>Garantizar un servicio a la ciudadanía cálido, oportuno y efectivo, con criterios diferenciales de accesibilidad</t>
  </si>
  <si>
    <t>Publicar el Plan Anual de Adquisiciones del IDPC y sus modificaciones en la página Web del IDPC.</t>
  </si>
  <si>
    <t>Información actualizada en el micrositio de Transparencia y Acceso a la Información de la página web</t>
  </si>
  <si>
    <t>Prog.</t>
  </si>
  <si>
    <t>Ejec.</t>
  </si>
  <si>
    <t>Avance Cualitativo</t>
  </si>
  <si>
    <t>ENE</t>
  </si>
  <si>
    <t>FEB</t>
  </si>
  <si>
    <t>MAR</t>
  </si>
  <si>
    <t>ABR</t>
  </si>
  <si>
    <t>MAY</t>
  </si>
  <si>
    <t>JUN</t>
  </si>
  <si>
    <t>JUL</t>
  </si>
  <si>
    <t>AGO</t>
  </si>
  <si>
    <t>SEP</t>
  </si>
  <si>
    <t>OCT</t>
  </si>
  <si>
    <t>NOV</t>
  </si>
  <si>
    <t>DIC</t>
  </si>
  <si>
    <t>INSTITUTO DISTRITAL DE PATRIMONIO CULTURAL</t>
  </si>
  <si>
    <t>CUMPLIMIENTO ACUMULADO</t>
  </si>
  <si>
    <t>SEGUNDO CUATRIMESTRE</t>
  </si>
  <si>
    <t>PRIMER CUATRIMESTRE</t>
  </si>
  <si>
    <t>TERCER CUATRIMESTRE</t>
  </si>
  <si>
    <t>Consolidar la caja de herramientas de los "Lineamientos para fortalecer la participación ciudadana y el control social en el Instituto Distrital de Patrimonio Cultural (IDPC)"</t>
  </si>
  <si>
    <t>Realizar actividades de divulgación de los lineamientos para fortalecer la participación ciudadana y el control social (Interna y Externa)</t>
  </si>
  <si>
    <t xml:space="preserve">2 Actividades de divulgación de los lineamientos para fortalecer la participación ciudadana y el control social </t>
  </si>
  <si>
    <t>% de acciones de participación ciudadana realizadas</t>
  </si>
  <si>
    <t>Ejecutar las actividades del Plan de Acción de la Estrategia de Rendición de Cuentas</t>
  </si>
  <si>
    <t>1 Plan de Acción de la Rendición de Cuentas ejecutado</t>
  </si>
  <si>
    <t>% de acciones realizadas</t>
  </si>
  <si>
    <t>% de los Trámites y Otros Procedimientos Administrativos -OPAs inscritos en el  SUIT</t>
  </si>
  <si>
    <t>Observaciones Oficina Asesora de Planeación</t>
  </si>
  <si>
    <t>Eficacia Subcomponente</t>
  </si>
  <si>
    <t>Eficacia Componente</t>
  </si>
  <si>
    <t>Eficacia Actividad</t>
  </si>
  <si>
    <t>Componente</t>
  </si>
  <si>
    <t>Subcomponente 1
Lineamientos de Transparencia Activa</t>
  </si>
  <si>
    <t>Subcomponente 1                         
Estructura administrativa y Direccionamiento estratégico</t>
  </si>
  <si>
    <t>Subcomponente 2
Fortalecimiento de los canales de atención</t>
  </si>
  <si>
    <t>Subcomponente 3
Talento Humano</t>
  </si>
  <si>
    <t>Subcomponente 5
Relacionamiento con el ciudadano</t>
  </si>
  <si>
    <t>Subcomponente 2
Lineamientos de Transparencia
Pasiva</t>
  </si>
  <si>
    <t>Subcomponente 3
Elaboración los Instrumentos de Gestión de la Información</t>
  </si>
  <si>
    <t>Subcomponente 5
Monitoreo del Acceso a la Información Pública</t>
  </si>
  <si>
    <t>Subcomponente 3
Incentivos para motivar la cultura de la Rendición y Petición de Cuentas</t>
  </si>
  <si>
    <t>Subcomponente 4
Criterio Diferencial de Accesibilidad</t>
  </si>
  <si>
    <t>Subcomponente 1                                           Política de Administración de Riesgos de Corrupción</t>
  </si>
  <si>
    <t>Subcomponente 4                                           Monitoreo o revisión</t>
  </si>
  <si>
    <t>Subcomponente 1
Información de Calidad y en Formato Comprensible</t>
  </si>
  <si>
    <t>Subcomponente 2
Diálogo de doble vía con la ciudadanía y sus organizaciones</t>
  </si>
  <si>
    <t>Subcomponente 4
Normativo y procedimental</t>
  </si>
  <si>
    <t>Ejecución I Cuatrimestre 2019 (Pendiente)</t>
  </si>
  <si>
    <t>Programación  II Cuatrimestre 2019</t>
  </si>
  <si>
    <t>Subcomponente 5 Seguimiento</t>
  </si>
  <si>
    <t>Coordinación Participación Ciudadana</t>
  </si>
  <si>
    <t>Profesional Especializado Planeación</t>
  </si>
  <si>
    <t>Coordinación Participación Ciudadana - Equipo Planeación - Coordinación Transparencia y Atención a la Ciudadanía</t>
  </si>
  <si>
    <t>Prog</t>
  </si>
  <si>
    <t>1.2.2</t>
  </si>
  <si>
    <t>1 Mapa de Riesgos de Corrupción construido</t>
  </si>
  <si>
    <t>Mapa de Riesgos de Corrupción construido</t>
  </si>
  <si>
    <t>Evaluar el Mapa de Riesgos de Corrupción del Instituto y publicar en la página web institucional.</t>
  </si>
  <si>
    <t>1.4.3</t>
  </si>
  <si>
    <t>1 acta de conformación del equipo líder de rendición de cuentas</t>
  </si>
  <si>
    <t>Acta de conformación suscrita</t>
  </si>
  <si>
    <t>1 evento de rendición de cuentas institucional</t>
  </si>
  <si>
    <t>Evento de rendición de cuentas institucional realizado</t>
  </si>
  <si>
    <t>Conformar el grupo líder de rendición de cuentas al interior del Instituto.</t>
  </si>
  <si>
    <t xml:space="preserve"> Informe de gestión elaborado y publicado</t>
  </si>
  <si>
    <t>2 trámites propuestos en el  SUIT</t>
  </si>
  <si>
    <t>Realizar y publicar el informe de evaluación del evento de rendición de cuentas del IDPC</t>
  </si>
  <si>
    <t>1 Informe de evaluación del evento de rendición de cuentas</t>
  </si>
  <si>
    <t>Atender las solicitudes de información que realice la ciudadanía a partir del evento de rendición de cuentas.</t>
  </si>
  <si>
    <t>(/# de solicitudes de información atendidas / # de solicitudes de información recibidas) x 100%</t>
  </si>
  <si>
    <t>100% de solicitudes de información atendidas</t>
  </si>
  <si>
    <t>3 trámites presentados al DAFP</t>
  </si>
  <si>
    <t>Ejecutar el Plan de Gestión de la Integridad</t>
  </si>
  <si>
    <t>3 reportes de análisis de la gestión de riesgos de corrupción</t>
  </si>
  <si>
    <t>1 publicación de la formulación del Mapa de Riesgos de Corrupción</t>
  </si>
  <si>
    <t>3 publicaciones del monitoreo del Mapa de Riesgos de Corrupción</t>
  </si>
  <si>
    <t>1 reporte de los resultados de la gestión de riesgos de corrupción</t>
  </si>
  <si>
    <t>Reporte de los resultados de la gestión de riesgos de corrupción presentada</t>
  </si>
  <si>
    <t>1 Informe de logros y resultados de rendición de cuentas</t>
  </si>
  <si>
    <t xml:space="preserve"> Informe de logros y resultados de rendición de cuentas publicado</t>
  </si>
  <si>
    <t>Realizar acciones de sensibilización sobre la importancia de la rendición de cuentas a los funcionarios y contratistas del Instituto.</t>
  </si>
  <si>
    <t>1 actualización de la caracterización de ciudadanos, usuarios y grupos de interés</t>
  </si>
  <si>
    <t>Actualización  de la caracterización de ciudadanos, usuarios y grupos de interés realizada</t>
  </si>
  <si>
    <t>Realizar la actualización de la caracterización de la ciudadanía, usuarios y grupos de interés del IDPC.</t>
  </si>
  <si>
    <t>Publicar mensualmente un reporte de la ejecución contractual del IDPC en el micrositio de Transparencia y Acceso a la Información de la página web del Instituto.</t>
  </si>
  <si>
    <t>Consolidar y presentar la identificación de riesgos de corrupción al Comité Institucional de Gestión y Desempeño.</t>
  </si>
  <si>
    <t>3.4.2</t>
  </si>
  <si>
    <t>1 Informe de resultados del evento de rendición de cuentas</t>
  </si>
  <si>
    <t>Informe de resultados del evento de rendición de cuentas elaborado y publicado</t>
  </si>
  <si>
    <t>Informe de evaluación del evento de rendición de cuentas publicado</t>
  </si>
  <si>
    <t>Realizar y publicar boletines mensuales de seguimiento a las solicitudes de acceso a la información pública que ingresan a la entidad, a través de la página web del Instituto</t>
  </si>
  <si>
    <t xml:space="preserve">11 boletines de seguimiento a las solicitudes de acceso a la información pública </t>
  </si>
  <si>
    <t xml:space="preserve">Actualizar, adoptar y divulgar el Esquema de Publicación de Información </t>
  </si>
  <si>
    <t>1 Esquema de publicación de información actualizado, adoptado y divulgado</t>
  </si>
  <si>
    <t>1 Registro de Activos de Información actualizado, adoptado y divulgado</t>
  </si>
  <si>
    <t>Elaborar y publicar el informe de resultados del evento de rendición de cuentas del Instituto.</t>
  </si>
  <si>
    <t>Formular y aprobar el Plan de Gestión de la Integridad y gestionar su publicación en el micrositio de Transparencia y Acceso a la Información de la página web del Instituto.</t>
  </si>
  <si>
    <t xml:space="preserve"> Actividad</t>
  </si>
  <si>
    <t>Coordinación Talento Humano</t>
  </si>
  <si>
    <t>Elaborar los informes de logros y resultados de rendición de cuentas y gestionar su publicación en la página web del Instituto.</t>
  </si>
  <si>
    <t>11 publicaciones de información de  planes, programas y proyectos del IDPC</t>
  </si>
  <si>
    <t># de publicaciones de información de planes, programas y proyectos</t>
  </si>
  <si>
    <t>Equipo Transparencia y Atención a la Ciudadanía - Equipo SIG - Equipos dependencias responsables de T y OPA's.</t>
  </si>
  <si>
    <t>Eficacia</t>
  </si>
  <si>
    <t># de informes realizados</t>
  </si>
  <si>
    <t># de reportes de la ejecución contractual publicados</t>
  </si>
  <si>
    <t>Equipo de Gestores de Integridad para la vigencia 2020 conformado</t>
  </si>
  <si>
    <t># de publicaciones realizadas</t>
  </si>
  <si>
    <t># de monitoreos realizados</t>
  </si>
  <si>
    <t># de reportes de seguimiento realizados</t>
  </si>
  <si>
    <t># de informes de evaluación publicados</t>
  </si>
  <si>
    <t># de reuniones realizadas</t>
  </si>
  <si>
    <t># de acciones realizadas</t>
  </si>
  <si>
    <t># de trámites propuestos</t>
  </si>
  <si>
    <t># de trámites presentados</t>
  </si>
  <si>
    <t>Equipo Talento Humano</t>
  </si>
  <si>
    <t>Asesora Control Interno
Eleana Páez</t>
  </si>
  <si>
    <t>Profesional Comunicaciones</t>
  </si>
  <si>
    <t>Profesional Transparencia y Atención a la Ciudadanía
Ángela Castro</t>
  </si>
  <si>
    <t>Profesional Talento Humano</t>
  </si>
  <si>
    <t>Profesional OAP
Francisco Rodríguez</t>
  </si>
  <si>
    <t>Profesional SIG
Nubia Zubieta</t>
  </si>
  <si>
    <t>1.3.3</t>
  </si>
  <si>
    <t xml:space="preserve">1 esquema publicado, adoptado y divulgado </t>
  </si>
  <si>
    <t># Registro de Activos de Información adoptado y divulgado</t>
  </si>
  <si>
    <t># de boletines realizados</t>
  </si>
  <si>
    <t>Actualizar el manual de riesgos incluyendo directrices en caso de la materialización de los riesgos</t>
  </si>
  <si>
    <t xml:space="preserve">1 Manual de riesgos actualizado </t>
  </si>
  <si>
    <t># de documentos actualizados</t>
  </si>
  <si>
    <t>Revisar y actualizar el Mapa de Riesgos de Corrupción del Instituto articulado entre la Oficina Asesora de Planeación y los responsables de procesos.</t>
  </si>
  <si>
    <t># campaña diseñada</t>
  </si>
  <si>
    <t xml:space="preserve">Diseñar campaña de las herramientas de gestión que contempla como uno de sus componentes los riesgos de gestión y corrupción </t>
  </si>
  <si>
    <t xml:space="preserve">1 Documento de campaña diseñada </t>
  </si>
  <si>
    <t xml:space="preserve">Reporte de ejecución de las actividades de la campaña </t>
  </si>
  <si>
    <t xml:space="preserve"># actividades realizadas / #actividades ejecutadas </t>
  </si>
  <si>
    <t>1.3.4</t>
  </si>
  <si>
    <t>Publicar el mapa de riesgos de corrupción en el micrositio de Transparencia y Acceso a la Información de la página web del Instituto.</t>
  </si>
  <si>
    <t xml:space="preserve">Profesional Participación - Camila Medina </t>
  </si>
  <si>
    <t>Formular y aprobar el Plan Institucional de Participación Ciudadana.</t>
  </si>
  <si>
    <t xml:space="preserve">Plan Formulado </t>
  </si>
  <si>
    <t xml:space="preserve"># plan formulado y aprobado </t>
  </si>
  <si>
    <t xml:space="preserve">Equipo Planeación - Equipo Participación
Subdirecciones Misionales </t>
  </si>
  <si>
    <t>100% de acciones de participación ejecutadas</t>
  </si>
  <si>
    <t xml:space="preserve">Realizar reuniones de sensibilización internas sobre la importancia de la participación ciudadana con enfoque diferencial, territorial </t>
  </si>
  <si>
    <t xml:space="preserve">2 reuniones de sensibilización </t>
  </si>
  <si>
    <t xml:space="preserve">Equipo de participación 
Equipos de enfoque diferencial </t>
  </si>
  <si>
    <t>2 acciones de sensibilización</t>
  </si>
  <si>
    <t>Elaborar el informe de gestión de la vigencia 2020 y gestionar su publicación en la página web del Instituto.</t>
  </si>
  <si>
    <t xml:space="preserve">3 Presentaciones a la Dirección de resultados del proceso de Atención a la Ciudadanía del IDPC </t>
  </si>
  <si>
    <t xml:space="preserve">Presentar a la alta Dirección los resultados de la gestión del proceso de Atención a la ciudadanía </t>
  </si>
  <si>
    <t># de presentaciones realizadas</t>
  </si>
  <si>
    <t>Adecuación de espacios físico de la sede del Palomar de acuerdo con el plan de trabajo de ajustes razonables de accesibilidad aprobado por el IDPC</t>
  </si>
  <si>
    <t xml:space="preserve">100% de adecuaciones aprobadas en el plan de ajuste razonable de accesibilidad </t>
  </si>
  <si>
    <t xml:space="preserve"># de actividades ejecutadas / actividades programadas </t>
  </si>
  <si>
    <t xml:space="preserve">1 convenio con secretaria General </t>
  </si>
  <si>
    <t xml:space="preserve">1 Convenio realizado </t>
  </si>
  <si>
    <t xml:space="preserve">Equipo Transparencia y Atención a la Ciudadanía </t>
  </si>
  <si>
    <t xml:space="preserve">3 Tramites inscritos </t>
  </si>
  <si>
    <t xml:space="preserve"># tramites inscritos </t>
  </si>
  <si>
    <t># de ítems actualizados / # de ítems a actualizar x 100</t>
  </si>
  <si>
    <t>Implementar el anexo 2 de la resolución Min TIC  1519 de 2020</t>
  </si>
  <si>
    <t>Pagina web ajustada de acuerdo con los criterios del anexo 2 de la resolución Min TIC  1519 de 2020</t>
  </si>
  <si>
    <t xml:space="preserve">Pagina web ajustada de acuerdo con los criterios del anexo 4 de la resolución Min TIC  1519 de 2020
y portal de datos abiertos </t>
  </si>
  <si>
    <t>Actualizar, adoptar y divulgar el Registro de Activos de Información de acuerdo con la resolución 1519 de 2020</t>
  </si>
  <si>
    <t>Conformar el Equipo de Gestores de Integridad para la vigencia 2021.</t>
  </si>
  <si>
    <t>Publicar la consolidación del monitoreo al mapa de riesgos de corrupción en el micrositio de Transparencia y Acceso a la Información de la página web del Instituto. (III cuatrimestre 2020; I y II cuatrimestre 2021)</t>
  </si>
  <si>
    <t>Realizar la consolidación y análisis del monitoreo realizado a los riesgos de corrupción y reportar a la Asesoría de Control Interno (III cuatrimestre de 2020, y I - II cuatrimestre de 2021)</t>
  </si>
  <si>
    <t>Realizar reportes de la evaluación de la gestión de riesgos de corrupción y presentar los resultados a los responsables (III cuatrimestre de 2020, y I - II cuatrimestre de 2021)</t>
  </si>
  <si>
    <t xml:space="preserve">Equipo Participación - Equipo Planeación
Subdirecciones Misionales </t>
  </si>
  <si>
    <t xml:space="preserve">Publicar y mantener actualizada la información de datos abiertos del IDPC en el portal acuerdo con los criterios del anexo 4 de la resolución Min TIC  1519 de 2020
www.datosabiertos.bogota.gov.co. </t>
  </si>
  <si>
    <t>Estado</t>
  </si>
  <si>
    <t>Situación actual</t>
  </si>
  <si>
    <t>Mejora por implementar</t>
  </si>
  <si>
    <t>Beneficio al ciudadano o entidad</t>
  </si>
  <si>
    <t>Tipo racionalización</t>
  </si>
  <si>
    <t>Asesoría para el enlucimiento de fachadas</t>
  </si>
  <si>
    <t>Inscrito</t>
  </si>
  <si>
    <t xml:space="preserve">1. Se agenda la cita por parte de ciudadano 
2. Agendar fecha y hora para desarrollar la atención
3. Designar profesional  
4 Recibir al ciudadano y ejecutar la asesoría 
5 Encuestar al ciudadano sobre la satisfacción de la atención prestada   </t>
  </si>
  <si>
    <t xml:space="preserve">Se fusiona la asesoría de fachadas con la asesoría técnica personalizada   </t>
  </si>
  <si>
    <t xml:space="preserve">Se reduce el tiempo de espera y de atención al ciudadano para agendar la cita, además que el ciudadano puede aceptar o rechazar el horario asignado confirmando la fecha y hora a través de la interacción por  correo electrónico y la atención se realiza de manera virtual </t>
  </si>
  <si>
    <t>Administrativa</t>
  </si>
  <si>
    <t>Fusión del trámite u otros procedimientos administrativos</t>
  </si>
  <si>
    <t xml:space="preserve">Atención a la ciudadanía </t>
  </si>
  <si>
    <t>Programa “Adopta Un Monumentos</t>
  </si>
  <si>
    <t xml:space="preserve">1. Solicitar asesoría por parte del ciudadano 
2. Agendar fecha y hora para desarrollar la asesoría por parte  de servidor de la entidad 
3. Definir  fecha y hora para la atención presencial por parte del ciudadano y servidor 
4 Recibir al ciudadano y ejecutar la asesoría 
5.  el ciudadano radica el formulario de adopción y la carta de intención y demás documentos de acuerdo del tipo de adopción 
6 Evaluación de los documentos por parte de servidor de la entidad 
7 Notificación de la respuesta de la adopción </t>
  </si>
  <si>
    <t>Establecer un nuevo canal para el agendamiento de la citas de asesoramiento a través de la pagina web en el Link a un clic del patrimonio</t>
  </si>
  <si>
    <t>Se reduce el tiempo de espera y de atención al ciudadano para agendar la cita, además que el ciudadano puede aceptar o rechazar el horario asignado confirmando la fecha y hora a través de la interacción por  correo electrónico</t>
  </si>
  <si>
    <t>Aumento de canales y/o puntos de atención</t>
  </si>
  <si>
    <t xml:space="preserve">Disponer para la entrega de los documentos requeridos un canal de cargue de documentos a través a un clic del patrimonio </t>
  </si>
  <si>
    <t>Radicación, descarga y/o envío de documentos electrónicos</t>
  </si>
  <si>
    <t xml:space="preserve">Subdirección Gestión Corporativa </t>
  </si>
  <si>
    <t xml:space="preserve">Notificar y entregar la respuesta a través de correo electrónico </t>
  </si>
  <si>
    <t xml:space="preserve">Realizar la asesoría virtual a los ciudadanos a través de plataforma virtuales   </t>
  </si>
  <si>
    <t xml:space="preserve">Tiempos y costo de desplazamiento del ciudadano </t>
  </si>
  <si>
    <t>Respuesta y/o notificación electrónica</t>
  </si>
  <si>
    <t>Trámite total en línea</t>
  </si>
  <si>
    <t xml:space="preserve">Subdirección de Protección e intervención del patrimonio </t>
  </si>
  <si>
    <t xml:space="preserve">Ejecutar campaña de las herramientas de gestión, evidenciando la gestión de riesgos </t>
  </si>
  <si>
    <t>Tecnológica</t>
  </si>
  <si>
    <t xml:space="preserve">Ejecutar  los ámbitos de participación ciudadana definidos en el PIPC para garantizar la participación de la ciudadanía en la gestión misional del instituto </t>
  </si>
  <si>
    <t>Publicar mensualmente la información sobre la ejecución de planes, programas y proyectos para la preservación y sostenibilidad del patrimonio cultural en redes sociales (Facebook - twitter) y página web.</t>
  </si>
  <si>
    <t xml:space="preserve">Bienes e infraestructura 
Subdirección de Protección e Intervención </t>
  </si>
  <si>
    <t xml:space="preserve">Oficializar la participación del IDPC en el súper CADE Virtual </t>
  </si>
  <si>
    <t xml:space="preserve">Proponer los trámites "Autorización de intervención en espacio público en sectores de interés cultural" y " Autorización de bienes muebles y monumentos" en el Sistema único de Información de Trámites -SUIT </t>
  </si>
  <si>
    <t>Presentar los trámites: "Autorización de intervención en espacio público en sectores de interés cultural", "Autorización de bienes muebles y monumentos" y "Equiparación a estrato 1" al Departamento Administrativo de la Función Pública -DAFP-, para contar con su respectivo concepto</t>
  </si>
  <si>
    <t xml:space="preserve">Profesional Sistemas de la información y tecnología </t>
  </si>
  <si>
    <t xml:space="preserve">Coordinación Gestión Documental
Sistema de información y tecnología </t>
  </si>
  <si>
    <t>Inscribir los tramites de : "Autorización de anteproyecto de intervención en Bien de Interés Cultural", "Autorización de reparaciones locativas " y "Equiparación a estrato 1 en Sistema único de Información de Trámites -SUIT</t>
  </si>
  <si>
    <t>1 Equipo de Gestores de Integridad para la vigencia 2021, conformado</t>
  </si>
  <si>
    <t xml:space="preserve">1 Matriz de riesgos de corrupción presentada a comité </t>
  </si>
  <si>
    <t># de matriz de riesgos presentada al comité de G&amp;D</t>
  </si>
  <si>
    <t>1 Informe de gestión de la vigencia 2020</t>
  </si>
  <si>
    <t xml:space="preserve">#de acciones de participación ejecutadas / # acciones programadas </t>
  </si>
  <si>
    <t>Realizar un evento de rendición de cuentas de la gestión institucional de la vigencia 2021</t>
  </si>
  <si>
    <t xml:space="preserve">
# de reconocimientos realizado </t>
  </si>
  <si>
    <t xml:space="preserve"># de estrategias aprobadas
</t>
  </si>
  <si>
    <t xml:space="preserve">
Reconocimiento a servidores del cuatrimestre </t>
  </si>
  <si>
    <t xml:space="preserve">1 estrategia aprobada por el Subdirector de Gestión Corporativa 
 </t>
  </si>
  <si>
    <t>4,3,2</t>
  </si>
  <si>
    <t xml:space="preserve">Revisar, ajustar  la estrategia de reconocimiento al mejor servidor de atención a la ciudadanía </t>
  </si>
  <si>
    <t xml:space="preserve">Implementar la estrategia de reconocimiento al mejor servidor de atención a la ciudadanía </t>
  </si>
  <si>
    <t>11 reportes de la ejecución contractual del IDPC</t>
  </si>
  <si>
    <t xml:space="preserve">Profesional Contratación </t>
  </si>
  <si>
    <t xml:space="preserve">Profesional Transparencia y Atención a la Ciudadanía
</t>
  </si>
  <si>
    <t xml:space="preserve">Profesional SIG
</t>
  </si>
  <si>
    <t xml:space="preserve">Profesional Planeción 
</t>
  </si>
  <si>
    <t xml:space="preserve">Profesional Planeación 
</t>
  </si>
  <si>
    <t xml:space="preserve">Asesora Control Interno
</t>
  </si>
  <si>
    <t xml:space="preserve">Profesional Participación  </t>
  </si>
  <si>
    <t>Profesional Participación -</t>
  </si>
  <si>
    <t xml:space="preserve">#actividades ejecutadas / # de actividades programadas </t>
  </si>
  <si>
    <t>5.4.2</t>
  </si>
  <si>
    <t xml:space="preserve"> 
Pagina web ajustada de acuerdo con los criterios del anexo 1</t>
  </si>
  <si>
    <t xml:space="preserve">1 plan de trabajo aprobado 
</t>
  </si>
  <si>
    <t xml:space="preserve"># plan de trabajo aprobado 
</t>
  </si>
  <si>
    <t>Definir un plan de trabajo de acuerdo con la capacidad del Instituto para atender los criterios de accesibilidad del anexo 1 de la resolución 1519 de 2020</t>
  </si>
  <si>
    <r>
      <t xml:space="preserve">PLAN ANTICORRUPCIÓN Y DE ATENCIÓN AL CIUDADANO - PAAC 2021 
</t>
    </r>
    <r>
      <rPr>
        <b/>
        <sz val="12"/>
        <rFont val="Calibri"/>
        <family val="2"/>
      </rPr>
      <t>(Aprobado en sesión 1 del Comité Institucional de Gestión y Desempeño del 28.01.2021)</t>
    </r>
  </si>
  <si>
    <r>
      <rPr>
        <b/>
        <sz val="9"/>
        <rFont val="Calibri"/>
        <family val="2"/>
      </rPr>
      <t xml:space="preserve">Subcomponente 1                                          </t>
    </r>
    <r>
      <rPr>
        <sz val="9"/>
        <rFont val="Calibri"/>
        <family val="2"/>
      </rPr>
      <t xml:space="preserve"> Política de Administración de Riesgos de Corrupción</t>
    </r>
  </si>
  <si>
    <r>
      <rPr>
        <b/>
        <sz val="9"/>
        <rFont val="Calibri"/>
        <family val="2"/>
      </rPr>
      <t xml:space="preserve">Subcomponente 2                                                                    </t>
    </r>
    <r>
      <rPr>
        <sz val="9"/>
        <rFont val="Calibri"/>
        <family val="2"/>
      </rPr>
      <t xml:space="preserve">  Construcción del Mapa de Riesgos de Corrupción</t>
    </r>
  </si>
  <si>
    <r>
      <rPr>
        <b/>
        <sz val="9"/>
        <rFont val="Calibri"/>
        <family val="2"/>
      </rPr>
      <t xml:space="preserve">Subcomponente 3
</t>
    </r>
    <r>
      <rPr>
        <sz val="9"/>
        <rFont val="Calibri"/>
        <family val="2"/>
      </rPr>
      <t xml:space="preserve">Consulta y divulgación </t>
    </r>
  </si>
  <si>
    <r>
      <rPr>
        <b/>
        <sz val="9"/>
        <rFont val="Calibri"/>
        <family val="2"/>
      </rPr>
      <t>Subcomponente 4</t>
    </r>
    <r>
      <rPr>
        <sz val="9"/>
        <rFont val="Calibri"/>
        <family val="2"/>
      </rPr>
      <t xml:space="preserve">                                           Monitoreo o revisión</t>
    </r>
  </si>
  <si>
    <t>Presentar un reporte de los resultados de la gestión de riesgos de gestión y corrupción al Comité Institucional de Gestión y Desempeño.</t>
  </si>
  <si>
    <r>
      <rPr>
        <b/>
        <sz val="9"/>
        <rFont val="Calibri"/>
        <family val="2"/>
      </rPr>
      <t>Subcomponente 5</t>
    </r>
    <r>
      <rPr>
        <sz val="9"/>
        <rFont val="Calibri"/>
        <family val="2"/>
      </rPr>
      <t xml:space="preserve"> Seguimiento</t>
    </r>
  </si>
  <si>
    <r>
      <rPr>
        <b/>
        <sz val="9"/>
        <rFont val="Calibri"/>
        <family val="2"/>
      </rPr>
      <t xml:space="preserve">Subcomponente 1
</t>
    </r>
    <r>
      <rPr>
        <sz val="9"/>
        <rFont val="Calibri"/>
        <family val="2"/>
      </rPr>
      <t>Información de Calidad y en Formato Comprensible</t>
    </r>
  </si>
  <si>
    <r>
      <rPr>
        <b/>
        <sz val="9"/>
        <rFont val="Calibri"/>
        <family val="2"/>
      </rPr>
      <t xml:space="preserve">Subcomponente 2
</t>
    </r>
    <r>
      <rPr>
        <sz val="9"/>
        <rFont val="Calibri"/>
        <family val="2"/>
      </rPr>
      <t>Diálogo de doble vía con la ciudadanía y sus organizaciones</t>
    </r>
  </si>
  <si>
    <r>
      <rPr>
        <b/>
        <sz val="9"/>
        <rFont val="Calibri"/>
        <family val="2"/>
      </rPr>
      <t xml:space="preserve">Subcomponente 3
</t>
    </r>
    <r>
      <rPr>
        <sz val="9"/>
        <rFont val="Calibri"/>
        <family val="2"/>
      </rPr>
      <t>Incentivos para motivar la cultura de la Rendición y Petición de Cuentas</t>
    </r>
  </si>
  <si>
    <r>
      <rPr>
        <b/>
        <sz val="9"/>
        <rFont val="Calibri"/>
        <family val="2"/>
      </rPr>
      <t xml:space="preserve">Subcomponente 4
</t>
    </r>
    <r>
      <rPr>
        <sz val="9"/>
        <rFont val="Calibri"/>
        <family val="2"/>
      </rPr>
      <t>Evaluación y Retroalimentación a la Gestión Institucional</t>
    </r>
  </si>
  <si>
    <r>
      <rPr>
        <b/>
        <sz val="9"/>
        <rFont val="Calibri"/>
        <family val="2"/>
      </rPr>
      <t xml:space="preserve">Subcomponente 1                        </t>
    </r>
    <r>
      <rPr>
        <sz val="9"/>
        <rFont val="Calibri"/>
        <family val="2"/>
      </rPr>
      <t xml:space="preserve"> 
Estructura administrativa y Direccionamiento estratégico</t>
    </r>
  </si>
  <si>
    <r>
      <rPr>
        <b/>
        <sz val="9"/>
        <rFont val="Calibri"/>
        <family val="2"/>
      </rPr>
      <t xml:space="preserve">Subcomponente 2
</t>
    </r>
    <r>
      <rPr>
        <sz val="9"/>
        <rFont val="Calibri"/>
        <family val="2"/>
      </rPr>
      <t>Fortalecimiento de los canales de atención</t>
    </r>
  </si>
  <si>
    <r>
      <rPr>
        <b/>
        <sz val="9"/>
        <rFont val="Calibri"/>
        <family val="2"/>
      </rPr>
      <t>Subcomponente 3</t>
    </r>
    <r>
      <rPr>
        <sz val="9"/>
        <rFont val="Calibri"/>
        <family val="2"/>
      </rPr>
      <t xml:space="preserve">
Talento Humano</t>
    </r>
  </si>
  <si>
    <r>
      <rPr>
        <b/>
        <sz val="9"/>
        <rFont val="Calibri"/>
        <family val="2"/>
      </rPr>
      <t xml:space="preserve">Subcomponente 4
</t>
    </r>
    <r>
      <rPr>
        <sz val="9"/>
        <rFont val="Calibri"/>
        <family val="2"/>
      </rPr>
      <t>Normativo y procedimental</t>
    </r>
  </si>
  <si>
    <r>
      <rPr>
        <b/>
        <sz val="9"/>
        <rFont val="Calibri"/>
        <family val="2"/>
      </rPr>
      <t xml:space="preserve">Subcomponente 5
</t>
    </r>
    <r>
      <rPr>
        <sz val="9"/>
        <rFont val="Calibri"/>
        <family val="2"/>
      </rPr>
      <t>Relacionamiento con el ciudadano</t>
    </r>
  </si>
  <si>
    <r>
      <rPr>
        <b/>
        <sz val="9"/>
        <rFont val="Calibri"/>
        <family val="2"/>
      </rPr>
      <t>Subcomponente 1</t>
    </r>
    <r>
      <rPr>
        <sz val="9"/>
        <rFont val="Calibri"/>
        <family val="2"/>
      </rPr>
      <t xml:space="preserve">
Lineamientos de Transparencia Activa</t>
    </r>
  </si>
  <si>
    <r>
      <rPr>
        <b/>
        <sz val="9"/>
        <rFont val="Calibri"/>
        <family val="2"/>
      </rPr>
      <t xml:space="preserve">Subcomponente 2
</t>
    </r>
    <r>
      <rPr>
        <sz val="9"/>
        <rFont val="Calibri"/>
        <family val="2"/>
      </rPr>
      <t>Lineamientos de Transparencia
Pasiva</t>
    </r>
  </si>
  <si>
    <r>
      <rPr>
        <b/>
        <sz val="9"/>
        <rFont val="Calibri"/>
        <family val="2"/>
      </rPr>
      <t xml:space="preserve">Subcomponente 3
</t>
    </r>
    <r>
      <rPr>
        <sz val="9"/>
        <rFont val="Calibri"/>
        <family val="2"/>
      </rPr>
      <t>Elaboración los Instrumentos de Gestión de la Información</t>
    </r>
  </si>
  <si>
    <r>
      <rPr>
        <b/>
        <sz val="9"/>
        <rFont val="Calibri"/>
        <family val="2"/>
      </rPr>
      <t>Subcomponente 4</t>
    </r>
    <r>
      <rPr>
        <sz val="9"/>
        <rFont val="Calibri"/>
        <family val="2"/>
      </rPr>
      <t xml:space="preserve">
Criterio Diferencial de Accesibilidad</t>
    </r>
  </si>
  <si>
    <r>
      <rPr>
        <b/>
        <sz val="9"/>
        <rFont val="Calibri"/>
        <family val="2"/>
      </rPr>
      <t xml:space="preserve">Subcomponente 5
</t>
    </r>
    <r>
      <rPr>
        <sz val="9"/>
        <rFont val="Calibri"/>
        <family val="2"/>
      </rPr>
      <t>Monitoreo del Acceso a la Información Pública</t>
    </r>
  </si>
  <si>
    <t>Se consolidó el primer reporte del Plan Institucional de Participación Ciudadana (PIPC) correspondiente a las actividades realizadas por las áreas misionales del IDPC durante el primer trimestre de 2021 (enero-marzo). 
En este primer trimestre se tenía proyectada la realización de 39 actividades, de las cuales fueron ejecutadas 63. En estos espacios se reportó un total de 894 ciudadanos.
Se anexa el reporte del PIPC del primer trimestre así como sus respectivas evidencias.</t>
  </si>
  <si>
    <t xml:space="preserve">El pasado 22 de abril de 2021 se realizó la primera jornada de sensibilización a colaboradores del IDPC sobre participación ciudadana. 
En este espacio se discutieron temas como el por qué es importante la participación ciudadana, cuál es su significado, el enfoque de derechos humanos, enfoque diferencial poblacional y enfoque territorial en clave de participación ciudadana, la relación de la gestión del IDPC a este respecto con el PDD y el Plan Estratégico. 
También se revisó el modelo de participación ciudadana, sus componentes, lineamientos, así como la utilidad de la caja de herramientas de participación del IDPC, los ámbitos, canales de comunicación y el PIPC como mecanismo de seguimiento de la gestión de la entidad en materia de participación ciudadana. 
Finalmente, se mostraron algunos casos de éxito que el IDPC ha activado, haciendo énfasis en que la participación no es una responsabilidad exclusiva del equipo de participación, sino que se hace de manera transversal en diferentes procesos y proyectos de la entidad. 
Esta jornada contó con la participación de por lo menos 86 miembros del IDPC. 
Se anexa el esquema general del encuentro de sensibilización, la presentación proyectada, así como la lista de asistencia. </t>
  </si>
  <si>
    <t>El Plan Institucional de Participación Ciudadana (PIPC) fue consturido y aprobado en enero de 2021. En él se definieron 26 ámbitos de participación ciudadana, los cuales estructurarán la gestión de la entidad con la ciudadanía, organizaciones y grupos de valor. 
Se anexa la versión aprobada del PIPC.
Acta de comité 28-01-2021</t>
  </si>
  <si>
    <t>Se observa evidencia suficiente de la ejecución de la actividad</t>
  </si>
  <si>
    <t xml:space="preserve">Durante el primer cuatrimestre del año 2021 se emprendió la actualización del documento  de la caracterización de ciudadanos, usuarios y grupos de interés. Al 30 de abril, el proceso se encuentra en su última fase de validación y radicación oficial ante la Oficina Asesora de Planeación. 
Se anexa el borrador de la versión actualizada de este documento. </t>
  </si>
  <si>
    <t xml:space="preserve">Sin comentarios </t>
  </si>
  <si>
    <t>Reporte cualititivo: 
Se realizó una mesa de trabajo con la Dirección General para revisar el estado del proyecto atención a la Ciudadanía para la vigencia en el marco del proyecto de inversión y el Plan Distrital de Desarrollo.  La mesa de trabajo se llevó a cabo en el mes de marzo de 2021. 
Evidencias: 
- Presentación proyecto de atención a la ciudadanía- Dirección General
- Citación mesa de trabajo 08 de marzo de 2021</t>
  </si>
  <si>
    <t>Se realizó la revisión y ajuste de la Estrategia de Reconocimiento al mejor servidor de atención a la ciudadanía. 
EVIDENCIAS
&gt; Estratégia  de reconocimiento al mejor servidor de atención a la ciudadania 
Acta de aprobación de la estrategia</t>
  </si>
  <si>
    <t xml:space="preserve">Para el mes de abril se realizó actualización de los trámites y servicios publicados en la Pagina web ajustada de acuerdo con los criterios del anexo 2 de la resolución Min TIC  1519 de 2020. La información se encuentra en proceso de actualización en la página.
Por otro lado, se realizó actualización de la sección de Transparencia y Acceso a la información
Evidencias: Pantallazos- publicación en la pag web
excel con relación de tramites y servicios </t>
  </si>
  <si>
    <t>Se realizaron y publicaron los boletines de solicitudes de acceso a la información pública correspondiente a los meses de enero y febrero de 2021 que están disponibles en: 
https://idpc.gov.co/boletines-informes-de-solicitudes-de-informacion-publica/ 
Evidencias
- Boletín de solicitudes de acceso a la información mes de enero
- Boletín de solicitudes de acceso a la información mes de febrero
- Boletín de solicitudes de acceso a la información mes de marzo</t>
  </si>
  <si>
    <t>Se debe evaluar ajuste de la actividad ya que se repite con la actividad 5,2,1</t>
  </si>
  <si>
    <t>El 24 de marzo, se reunió el Grupo de Gestores de Integridad para tratar temas pertinentes a la vigencia 2021
Se adjunta, resolución 102 de 2021 por l acual se conforma el grupo sde gestores  2021</t>
  </si>
  <si>
    <t>Se remite mensual de la ejecucion contractual a traves de correo electronico:  Enero 03/02/2021 ; Febrero  02/03/2021; Marzo  12/04/2021 .  Publicacion micrositio https://idpc.gov.co/publicacion-de-la-informacion-contractual/, se ajunta soporte.</t>
  </si>
  <si>
    <t xml:space="preserve">Se ajustó y aprobó el plan de trabajo para implementar ajustes razonables de accesibilidad en las sede Palomar del Principe donde se presta el servicio de atención a la ciudadanía.
- Plan de Ajustes razonables
- Acta mesas de trabajo  </t>
  </si>
  <si>
    <t>Se observa evidencia suficiente del avance de la actividad</t>
  </si>
  <si>
    <t>Equiparación a estrato 1.
El 17 diciembre de 2020, se presentó el proyecto de acto administrativo para la adopción del trámite "" al DAFP (radicado IDPC 20202200056621). El 2 de febrero de 2021 el DAFP emitió observaciones al documento presentado mediante (radicado IDPC ), las cuales se encuentran en proceso de revisión y ajuste.
Frente a los trámites "Autorización de intervención en espacio público en sectores de interés cultural" y "Autorización de bienes muebles y monumentos", a la fecha no se han adelantado accciones.</t>
  </si>
  <si>
    <t xml:space="preserve">El 28 de abril se aprobó el manual de gestión de riesgos actualizado por parte del Comité Institucional de Gestión y Desempeño y se publicó en la intranet del Instituto.
Evidencias: CO_ADOPCIÓN_MANUALDERIESGOS, MANUAL DE RIESGOS </t>
  </si>
  <si>
    <t>Se realizó el monitoreo correspondiente al tercer cuatrimestre de 2020 y se envió el consolidado con las observaciones de la Oficina Asesora de Planeación a las dependencias.</t>
  </si>
  <si>
    <t>Se realizo el informe de Evaluación de los riesgos del periodo correspondiente al III cuatrimestre de 2020 el cual se publicó en la pagina web https://idpc.gov.co/plan-anticorrupcion-y-de-atencion-al-ciudadano/</t>
  </si>
  <si>
    <t>Desde el equipo de enfoque digerencial y educativa del MdB se realizó un proyecto de difusión con para la niñes en el marco de las acciones educativas que fueron publicadas en la páginas web, twitter y facebook (4)
Se realizó publicación del proceso de inventarios en el marco de una convocatoria para los procesos participativos de las localidades de Suba, Bosa y Usme (1)
Se realizó banner para web y redes sobre el sello editorial y la divulgación de sus publicaciones (1)
Se realizó la publicación de los recorridos desarrollados (4)</t>
  </si>
  <si>
    <t>Se observa que las publicaciones realizadas en el periodo obedecen mayoritariamente a invitaciones a las actividades en el marco de los proyectos tales como recorridos, publicaciones y actividades del museo de Bogotá etc, sin embargo, se debe enfocar las publicaciones en el marco de la actividad del PAAC a los resultados "ejecución" de los planes, programa y proyectos y por lo tanto sugerimos se realice un trabajo en equipos con las subdirecciones ejecutoras para producir información en este sentido.</t>
  </si>
  <si>
    <t xml:space="preserve">Implementar los criterios de accesibilidad del anexo 1 de la resolución 1519 de 2020 de acuerdo con el plan de trabajo para tal fin </t>
  </si>
  <si>
    <t>Se diseñó y formuló campaña para el fortalecimiento de la herramientas del Sistema de gestión y control  de la entidad en la cual se incorpora como componente a evaluar los monitoreos de la gestión de riesgos, campaña avalada por la jefe de la OAP. 
Evidencias: DOCUMENTO CAMPAÑA_HERRAMIENTAS DE GESTION DE RIESGOS_REV PQ_ABR 29,  CO_APROB_CAMPAÑA FORTALECIMIENTO HERR DE GESTIÓN 30042021</t>
  </si>
  <si>
    <t>El día 8 de enero se entregó a la Asesoría de Control Interno la respuesta del monitoreo de los riesgos de gestión y corrupción correspondiente al tercer cuatrimestre del año 2020.
Evidencia: 1.4.1 Respuesta monitoreo riesgos cuatrimestre 3 de 2020</t>
  </si>
  <si>
    <t>Se realizó el monitoreo correspondiente al tercer cuatrimestre de 2020 y se envió el consolidado con las observaciones de la Oficina Asesora de Planeación a las dependencias.
Evidencias Publicación monitoreo cuatrimestre III Riesgos
1.3.4 Reporte Riesgos 2020 III Cuatrimestre Consolidado (1).xlsx</t>
  </si>
  <si>
    <t>El informe se elaboró por parte de la OAP, en el mes de enero y se ordenó su publicación en la página WEB en el mismo mes. https://idpc.gov.co/7-1-informes-de-gestion-evaluacion-y-auditoria/</t>
  </si>
  <si>
    <t xml:space="preserve">El equipo de Rendición de Cuentas del IDPC, se encuentra conformado en el documento de la Estrategia de Rendición de Cuentas 2020-2024, publicado en la página Web del IDPC .  
Evidencia : socialización al interior de la entidad de la conformación y el rol de cada grupo.  </t>
  </si>
  <si>
    <t>El pasado viernes 16 de abril se desarrolló una jornada de sensibilización a los servidores públicos de la entidad sobre el proceso de Rendición de Cuentas y los diálogos ciudadanos con el acompañamiento de la Veeduría Distrital. 
Evidencias : Listas de Asistencia jornada sensibilización RC (respuestas)
Pieza Comunicativa  Ruta Proceso RdC Intranet 09-04-21
RESULTADOS ENCUESTA SENSIBILIZACION  RdC</t>
  </si>
  <si>
    <t xml:space="preserve">Programada para dar inicio el segundo cuatrimestre </t>
  </si>
  <si>
    <t>Sin comentarios</t>
  </si>
  <si>
    <t xml:space="preserve">Programada para dar inicio el tercer cuatrimestre </t>
  </si>
  <si>
    <t xml:space="preserve">Programada para ejecutar en el tercer cuatrimestre </t>
  </si>
  <si>
    <t xml:space="preserve">Programada para dar inicio en el segundo cuatrimestre </t>
  </si>
  <si>
    <t xml:space="preserve">Programada para ejecutarla a partir del segundo cuatrimestre </t>
  </si>
  <si>
    <t xml:space="preserve">Se Observa el avcance de la ejecución de la actividad y se recomienda continuar con la actualización de la pagina web con el fin de completar los requisitos del anexo 2 de la resolución </t>
  </si>
  <si>
    <t xml:space="preserve">Programada para ejecutar en el mes de mayo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</si>
</sst>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33" x14ac:knownFonts="1">
    <font>
      <sz val="11"/>
      <color rgb="FF000000"/>
      <name val="Calibri"/>
    </font>
    <font>
      <sz val="11"/>
      <color rgb="FF000000"/>
      <name val="Calibri"/>
      <family val="2"/>
    </font>
    <font>
      <sz val="10"/>
      <name val="Arial"/>
      <family val="2"/>
    </font>
    <font>
      <sz val="9"/>
      <color theme="1" tint="0.14999847407452621"/>
      <name val="Calibri"/>
      <family val="2"/>
    </font>
    <font>
      <sz val="10"/>
      <color theme="1" tint="0.14999847407452621"/>
      <name val="Calibri"/>
      <family val="2"/>
    </font>
    <font>
      <b/>
      <sz val="8"/>
      <color theme="1" tint="0.14999847407452621"/>
      <name val="Calibri"/>
      <family val="2"/>
    </font>
    <font>
      <sz val="11"/>
      <color indexed="8"/>
      <name val="Calibri"/>
      <family val="2"/>
    </font>
    <font>
      <b/>
      <sz val="8"/>
      <color theme="0"/>
      <name val="Calibri"/>
      <family val="2"/>
    </font>
    <font>
      <sz val="10"/>
      <name val="Calibri"/>
      <family val="2"/>
    </font>
    <font>
      <sz val="9"/>
      <name val="Calibri"/>
      <family val="2"/>
    </font>
    <font>
      <b/>
      <sz val="12"/>
      <color theme="0"/>
      <name val="Calibri"/>
      <family val="2"/>
    </font>
    <font>
      <b/>
      <sz val="18"/>
      <name val="Calibri"/>
      <family val="2"/>
    </font>
    <font>
      <b/>
      <sz val="12"/>
      <name val="Calibri"/>
      <family val="2"/>
    </font>
    <font>
      <sz val="6"/>
      <name val="Calibri"/>
      <family val="2"/>
    </font>
    <font>
      <b/>
      <sz val="10"/>
      <name val="Calibri"/>
      <family val="2"/>
    </font>
    <font>
      <b/>
      <sz val="14"/>
      <name val="Calibri"/>
      <family val="2"/>
    </font>
    <font>
      <sz val="8"/>
      <name val="Calibri"/>
      <family val="2"/>
    </font>
    <font>
      <b/>
      <sz val="8"/>
      <name val="Calibri"/>
      <family val="2"/>
    </font>
    <font>
      <sz val="11"/>
      <name val="Calibri"/>
      <family val="2"/>
    </font>
    <font>
      <b/>
      <sz val="16"/>
      <name val="Calibri"/>
      <family val="2"/>
    </font>
    <font>
      <sz val="12"/>
      <name val="Calibri"/>
      <family val="2"/>
    </font>
    <font>
      <b/>
      <sz val="9"/>
      <name val="Calibri"/>
      <family val="2"/>
    </font>
    <font>
      <b/>
      <sz val="14"/>
      <name val="Calibri"/>
      <family val="2"/>
      <scheme val="minor"/>
    </font>
    <font>
      <b/>
      <sz val="9"/>
      <name val="Calibri"/>
      <family val="2"/>
      <scheme val="minor"/>
    </font>
    <font>
      <sz val="12"/>
      <name val="Calibri"/>
      <family val="2"/>
      <scheme val="minor"/>
    </font>
    <font>
      <sz val="9"/>
      <name val="Century Gothic"/>
      <family val="2"/>
    </font>
    <font>
      <b/>
      <sz val="10"/>
      <name val="Arial"/>
      <family val="2"/>
    </font>
    <font>
      <b/>
      <sz val="10"/>
      <name val="Calibri"/>
      <family val="2"/>
      <scheme val="minor"/>
    </font>
    <font>
      <b/>
      <sz val="12"/>
      <name val="Calibri"/>
      <family val="2"/>
      <scheme val="minor"/>
    </font>
    <font>
      <sz val="11"/>
      <color rgb="FF000000"/>
      <name val="Calibri"/>
      <family val="2"/>
    </font>
    <font>
      <sz val="9"/>
      <color indexed="81"/>
      <name val="Tahoma"/>
      <family val="2"/>
    </font>
    <font>
      <b/>
      <sz val="9"/>
      <color indexed="81"/>
      <name val="Tahoma"/>
      <family val="2"/>
    </font>
    <font>
      <sz val="9"/>
      <color theme="1"/>
      <name val="Calibri"/>
      <family val="2"/>
    </font>
  </fonts>
  <fills count="6">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theme="4" tint="0.39997558519241921"/>
        <bgColor indexed="64"/>
      </patternFill>
    </fill>
    <fill>
      <patternFill patternType="solid">
        <fgColor theme="0"/>
        <bgColor indexed="64"/>
      </patternFill>
    </fill>
  </fills>
  <borders count="106">
    <border>
      <left/>
      <right/>
      <top/>
      <bottom/>
      <diagonal/>
    </border>
    <border>
      <left style="hair">
        <color rgb="FF366092"/>
      </left>
      <right style="hair">
        <color rgb="FF366092"/>
      </right>
      <top style="medium">
        <color rgb="FF366092"/>
      </top>
      <bottom style="hair">
        <color rgb="FF366092"/>
      </bottom>
      <diagonal/>
    </border>
    <border>
      <left style="hair">
        <color rgb="FF366092"/>
      </left>
      <right style="hair">
        <color rgb="FF366092"/>
      </right>
      <top style="hair">
        <color rgb="FF366092"/>
      </top>
      <bottom style="hair">
        <color rgb="FF366092"/>
      </bottom>
      <diagonal/>
    </border>
    <border>
      <left style="hair">
        <color rgb="FF366092"/>
      </left>
      <right style="medium">
        <color rgb="FF366092"/>
      </right>
      <top style="medium">
        <color rgb="FF366092"/>
      </top>
      <bottom style="hair">
        <color rgb="FF366092"/>
      </bottom>
      <diagonal/>
    </border>
    <border>
      <left/>
      <right/>
      <top style="medium">
        <color rgb="FF366092"/>
      </top>
      <bottom/>
      <diagonal/>
    </border>
    <border>
      <left style="hair">
        <color rgb="FF366092"/>
      </left>
      <right style="medium">
        <color rgb="FF366092"/>
      </right>
      <top style="hair">
        <color rgb="FF366092"/>
      </top>
      <bottom style="hair">
        <color rgb="FF366092"/>
      </bottom>
      <diagonal/>
    </border>
    <border>
      <left style="medium">
        <color rgb="FF366092"/>
      </left>
      <right style="medium">
        <color rgb="FF366092"/>
      </right>
      <top/>
      <bottom/>
      <diagonal/>
    </border>
    <border>
      <left style="medium">
        <color rgb="FF366092"/>
      </left>
      <right/>
      <top style="medium">
        <color rgb="FF366092"/>
      </top>
      <bottom style="medium">
        <color rgb="FF366092"/>
      </bottom>
      <diagonal/>
    </border>
    <border>
      <left style="medium">
        <color rgb="FF366092"/>
      </left>
      <right style="hair">
        <color rgb="FF366092"/>
      </right>
      <top style="medium">
        <color rgb="FF366092"/>
      </top>
      <bottom style="medium">
        <color rgb="FF366092"/>
      </bottom>
      <diagonal/>
    </border>
    <border>
      <left style="medium">
        <color rgb="FF366092"/>
      </left>
      <right style="hair">
        <color rgb="FF366092"/>
      </right>
      <top style="medium">
        <color rgb="FF366092"/>
      </top>
      <bottom style="hair">
        <color rgb="FF366092"/>
      </bottom>
      <diagonal/>
    </border>
    <border>
      <left style="medium">
        <color rgb="FF366092"/>
      </left>
      <right style="medium">
        <color rgb="FF366092"/>
      </right>
      <top/>
      <bottom style="medium">
        <color rgb="FF366092"/>
      </bottom>
      <diagonal/>
    </border>
    <border>
      <left style="medium">
        <color rgb="FF366092"/>
      </left>
      <right style="hair">
        <color rgb="FF366092"/>
      </right>
      <top style="hair">
        <color rgb="FF366092"/>
      </top>
      <bottom style="medium">
        <color rgb="FF366092"/>
      </bottom>
      <diagonal/>
    </border>
    <border>
      <left style="hair">
        <color rgb="FF366092"/>
      </left>
      <right style="hair">
        <color rgb="FF366092"/>
      </right>
      <top style="hair">
        <color rgb="FF366092"/>
      </top>
      <bottom style="medium">
        <color rgb="FF366092"/>
      </bottom>
      <diagonal/>
    </border>
    <border>
      <left style="hair">
        <color rgb="FF366092"/>
      </left>
      <right style="medium">
        <color rgb="FF366092"/>
      </right>
      <top style="hair">
        <color rgb="FF366092"/>
      </top>
      <bottom style="medium">
        <color rgb="FF366092"/>
      </bottom>
      <diagonal/>
    </border>
    <border>
      <left style="medium">
        <color rgb="FF366092"/>
      </left>
      <right style="hair">
        <color rgb="FF366092"/>
      </right>
      <top style="hair">
        <color rgb="FF366092"/>
      </top>
      <bottom style="hair">
        <color rgb="FF366092"/>
      </bottom>
      <diagonal/>
    </border>
    <border>
      <left style="hair">
        <color rgb="FF366092"/>
      </left>
      <right style="hair">
        <color rgb="FF366092"/>
      </right>
      <top style="hair">
        <color rgb="FF366092"/>
      </top>
      <bottom/>
      <diagonal/>
    </border>
    <border>
      <left style="hair">
        <color rgb="FF366092"/>
      </left>
      <right style="medium">
        <color rgb="FF366092"/>
      </right>
      <top style="hair">
        <color rgb="FF366092"/>
      </top>
      <bottom/>
      <diagonal/>
    </border>
    <border>
      <left style="medium">
        <color rgb="FF366092"/>
      </left>
      <right style="hair">
        <color rgb="FF366092"/>
      </right>
      <top style="hair">
        <color rgb="FF366092"/>
      </top>
      <bottom/>
      <diagonal/>
    </border>
    <border>
      <left style="medium">
        <color rgb="FF366092"/>
      </left>
      <right style="hair">
        <color rgb="FF366092"/>
      </right>
      <top/>
      <bottom style="medium">
        <color rgb="FF366092"/>
      </bottom>
      <diagonal/>
    </border>
    <border>
      <left style="hair">
        <color rgb="FF366092"/>
      </left>
      <right style="medium">
        <color rgb="FF366092"/>
      </right>
      <top/>
      <bottom style="medium">
        <color rgb="FF366092"/>
      </bottom>
      <diagonal/>
    </border>
    <border>
      <left style="hair">
        <color rgb="FF366092"/>
      </left>
      <right style="hair">
        <color rgb="FF366092"/>
      </right>
      <top/>
      <bottom style="medium">
        <color rgb="FF366092"/>
      </bottom>
      <diagonal/>
    </border>
    <border>
      <left/>
      <right/>
      <top style="medium">
        <color rgb="FF366092"/>
      </top>
      <bottom style="medium">
        <color rgb="FF366092"/>
      </bottom>
      <diagonal/>
    </border>
    <border>
      <left/>
      <right style="medium">
        <color rgb="FF366092"/>
      </right>
      <top style="medium">
        <color rgb="FF366092"/>
      </top>
      <bottom style="medium">
        <color rgb="FF366092"/>
      </bottom>
      <diagonal/>
    </border>
    <border>
      <left style="medium">
        <color rgb="FF366092"/>
      </left>
      <right style="medium">
        <color rgb="FF366092"/>
      </right>
      <top style="thin">
        <color rgb="FF366092"/>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thin">
        <color rgb="FF366092"/>
      </left>
      <right style="medium">
        <color rgb="FF366092"/>
      </right>
      <top style="thin">
        <color rgb="FF366092"/>
      </top>
      <bottom style="thin">
        <color rgb="FF366092"/>
      </bottom>
      <diagonal/>
    </border>
    <border>
      <left style="thin">
        <color rgb="FF366092"/>
      </left>
      <right style="medium">
        <color rgb="FF366092"/>
      </right>
      <top/>
      <bottom style="medium">
        <color rgb="FF366092"/>
      </bottom>
      <diagonal/>
    </border>
    <border>
      <left style="thin">
        <color rgb="FF366092"/>
      </left>
      <right style="medium">
        <color rgb="FF366092"/>
      </right>
      <top/>
      <bottom style="thin">
        <color rgb="FF366092"/>
      </bottom>
      <diagonal/>
    </border>
    <border>
      <left style="thin">
        <color rgb="FF366092"/>
      </left>
      <right style="medium">
        <color rgb="FF366092"/>
      </right>
      <top style="thin">
        <color rgb="FF366092"/>
      </top>
      <bottom/>
      <diagonal/>
    </border>
    <border>
      <left style="thin">
        <color rgb="FF366092"/>
      </left>
      <right style="medium">
        <color rgb="FF366092"/>
      </right>
      <top style="thin">
        <color rgb="FF366092"/>
      </top>
      <bottom style="medium">
        <color rgb="FF366092"/>
      </bottom>
      <diagonal/>
    </border>
    <border>
      <left style="medium">
        <color rgb="FF366092"/>
      </left>
      <right style="thin">
        <color rgb="FF366092"/>
      </right>
      <top style="medium">
        <color rgb="FF366092"/>
      </top>
      <bottom style="thin">
        <color rgb="FF366092"/>
      </bottom>
      <diagonal/>
    </border>
    <border>
      <left style="thin">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medium">
        <color rgb="FF366092"/>
      </left>
      <right style="thin">
        <color rgb="FF366092"/>
      </right>
      <top/>
      <bottom style="thin">
        <color rgb="FF366092"/>
      </bottom>
      <diagonal/>
    </border>
    <border>
      <left style="thin">
        <color rgb="FF366092"/>
      </left>
      <right style="thin">
        <color rgb="FF366092"/>
      </right>
      <top/>
      <bottom style="thin">
        <color rgb="FF366092"/>
      </bottom>
      <diagonal/>
    </border>
    <border>
      <left style="medium">
        <color rgb="FF366092"/>
      </left>
      <right style="medium">
        <color rgb="FF366092"/>
      </right>
      <top style="medium">
        <color rgb="FF366092"/>
      </top>
      <bottom/>
      <diagonal/>
    </border>
    <border>
      <left style="thin">
        <color rgb="FF366092"/>
      </left>
      <right/>
      <top style="medium">
        <color rgb="FF366092"/>
      </top>
      <bottom style="medium">
        <color rgb="FF366092"/>
      </bottom>
      <diagonal/>
    </border>
    <border>
      <left style="medium">
        <color rgb="FF366092"/>
      </left>
      <right style="medium">
        <color rgb="FF366092"/>
      </right>
      <top/>
      <bottom style="thin">
        <color rgb="FF366092"/>
      </bottom>
      <diagonal/>
    </border>
    <border>
      <left/>
      <right style="medium">
        <color rgb="FF366092"/>
      </right>
      <top style="thin">
        <color rgb="FF366092"/>
      </top>
      <bottom style="medium">
        <color rgb="FF366092"/>
      </bottom>
      <diagonal/>
    </border>
    <border>
      <left style="medium">
        <color rgb="FF366092"/>
      </left>
      <right style="medium">
        <color rgb="FF366092"/>
      </right>
      <top style="thin">
        <color rgb="FF366092"/>
      </top>
      <bottom style="medium">
        <color rgb="FF366092"/>
      </bottom>
      <diagonal/>
    </border>
    <border>
      <left style="medium">
        <color rgb="FF366092"/>
      </left>
      <right style="medium">
        <color rgb="FF366092"/>
      </right>
      <top style="thin">
        <color rgb="FF366092"/>
      </top>
      <bottom style="thin">
        <color rgb="FF366092"/>
      </bottom>
      <diagonal/>
    </border>
    <border>
      <left style="hair">
        <color rgb="FF366092"/>
      </left>
      <right style="hair">
        <color rgb="FF366092"/>
      </right>
      <top style="medium">
        <color rgb="FF366092"/>
      </top>
      <bottom style="medium">
        <color rgb="FF366092"/>
      </bottom>
      <diagonal/>
    </border>
    <border>
      <left style="hair">
        <color rgb="FF366092"/>
      </left>
      <right style="medium">
        <color rgb="FF366092"/>
      </right>
      <top style="medium">
        <color rgb="FF366092"/>
      </top>
      <bottom style="medium">
        <color rgb="FF366092"/>
      </bottom>
      <diagonal/>
    </border>
    <border>
      <left style="medium">
        <color rgb="FF366092"/>
      </left>
      <right style="thin">
        <color rgb="FF366092"/>
      </right>
      <top style="thin">
        <color rgb="FF366092"/>
      </top>
      <bottom/>
      <diagonal/>
    </border>
    <border>
      <left style="thin">
        <color rgb="FF366092"/>
      </left>
      <right style="thin">
        <color rgb="FF366092"/>
      </right>
      <top style="thin">
        <color rgb="FF366092"/>
      </top>
      <bottom/>
      <diagonal/>
    </border>
    <border>
      <left style="thin">
        <color rgb="FF366092"/>
      </left>
      <right style="medium">
        <color rgb="FF366092"/>
      </right>
      <top style="medium">
        <color rgb="FF366092"/>
      </top>
      <bottom/>
      <diagonal/>
    </border>
    <border>
      <left style="thin">
        <color rgb="FF366092"/>
      </left>
      <right style="medium">
        <color rgb="FF366092"/>
      </right>
      <top style="thin">
        <color rgb="FF366092"/>
      </top>
      <bottom style="hair">
        <color rgb="FF366092"/>
      </bottom>
      <diagonal/>
    </border>
    <border>
      <left style="thin">
        <color rgb="FF366092"/>
      </left>
      <right style="medium">
        <color rgb="FF366092"/>
      </right>
      <top style="hair">
        <color rgb="FF366092"/>
      </top>
      <bottom style="hair">
        <color rgb="FF366092"/>
      </bottom>
      <diagonal/>
    </border>
    <border>
      <left style="thin">
        <color rgb="FF366092"/>
      </left>
      <right style="medium">
        <color rgb="FF366092"/>
      </right>
      <top/>
      <bottom style="hair">
        <color rgb="FF366092"/>
      </bottom>
      <diagonal/>
    </border>
    <border>
      <left style="thin">
        <color rgb="FF366092"/>
      </left>
      <right style="medium">
        <color rgb="FF366092"/>
      </right>
      <top style="hair">
        <color rgb="FF366092"/>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medium">
        <color theme="4"/>
      </left>
      <right style="medium">
        <color theme="4"/>
      </right>
      <top style="medium">
        <color theme="4"/>
      </top>
      <bottom style="medium">
        <color theme="4"/>
      </bottom>
      <diagonal/>
    </border>
    <border>
      <left/>
      <right style="medium">
        <color rgb="FF366092"/>
      </right>
      <top/>
      <bottom/>
      <diagonal/>
    </border>
    <border>
      <left style="medium">
        <color theme="4"/>
      </left>
      <right/>
      <top style="medium">
        <color theme="4"/>
      </top>
      <bottom style="medium">
        <color rgb="FF366092"/>
      </bottom>
      <diagonal/>
    </border>
    <border>
      <left style="medium">
        <color rgb="FF366092"/>
      </left>
      <right style="thin">
        <color rgb="FF366092"/>
      </right>
      <top style="medium">
        <color theme="4"/>
      </top>
      <bottom style="medium">
        <color rgb="FF366092"/>
      </bottom>
      <diagonal/>
    </border>
    <border>
      <left style="thin">
        <color rgb="FF366092"/>
      </left>
      <right style="thin">
        <color rgb="FF366092"/>
      </right>
      <top style="medium">
        <color theme="4"/>
      </top>
      <bottom style="medium">
        <color rgb="FF366092"/>
      </bottom>
      <diagonal/>
    </border>
    <border>
      <left style="thin">
        <color rgb="FF366092"/>
      </left>
      <right style="medium">
        <color theme="4"/>
      </right>
      <top style="medium">
        <color theme="4"/>
      </top>
      <bottom style="medium">
        <color rgb="FF366092"/>
      </bottom>
      <diagonal/>
    </border>
    <border>
      <left style="medium">
        <color theme="4"/>
      </left>
      <right style="thin">
        <color rgb="FF366092"/>
      </right>
      <top style="medium">
        <color rgb="FF366092"/>
      </top>
      <bottom style="thin">
        <color rgb="FF366092"/>
      </bottom>
      <diagonal/>
    </border>
    <border>
      <left style="thin">
        <color rgb="FF366092"/>
      </left>
      <right style="medium">
        <color theme="4"/>
      </right>
      <top style="medium">
        <color rgb="FF366092"/>
      </top>
      <bottom style="thin">
        <color rgb="FF366092"/>
      </bottom>
      <diagonal/>
    </border>
    <border>
      <left style="medium">
        <color theme="4"/>
      </left>
      <right style="thin">
        <color rgb="FF366092"/>
      </right>
      <top style="thin">
        <color rgb="FF366092"/>
      </top>
      <bottom/>
      <diagonal/>
    </border>
    <border>
      <left style="thin">
        <color rgb="FF366092"/>
      </left>
      <right style="medium">
        <color theme="4"/>
      </right>
      <top style="thin">
        <color rgb="FF366092"/>
      </top>
      <bottom style="thin">
        <color rgb="FF366092"/>
      </bottom>
      <diagonal/>
    </border>
    <border>
      <left style="medium">
        <color theme="4"/>
      </left>
      <right style="thin">
        <color rgb="FF366092"/>
      </right>
      <top/>
      <bottom style="thin">
        <color rgb="FF366092"/>
      </bottom>
      <diagonal/>
    </border>
    <border>
      <left style="medium">
        <color theme="4"/>
      </left>
      <right style="thin">
        <color rgb="FF366092"/>
      </right>
      <top style="thin">
        <color rgb="FF366092"/>
      </top>
      <bottom style="thin">
        <color rgb="FF366092"/>
      </bottom>
      <diagonal/>
    </border>
    <border>
      <left style="medium">
        <color theme="4"/>
      </left>
      <right style="thin">
        <color rgb="FF366092"/>
      </right>
      <top style="thin">
        <color rgb="FF366092"/>
      </top>
      <bottom style="medium">
        <color theme="4"/>
      </bottom>
      <diagonal/>
    </border>
    <border>
      <left style="thin">
        <color rgb="FF366092"/>
      </left>
      <right style="thin">
        <color rgb="FF366092"/>
      </right>
      <top style="thin">
        <color rgb="FF366092"/>
      </top>
      <bottom style="medium">
        <color theme="4"/>
      </bottom>
      <diagonal/>
    </border>
    <border>
      <left style="thin">
        <color rgb="FF366092"/>
      </left>
      <right style="medium">
        <color theme="4"/>
      </right>
      <top style="thin">
        <color rgb="FF366092"/>
      </top>
      <bottom style="medium">
        <color theme="4"/>
      </bottom>
      <diagonal/>
    </border>
    <border>
      <left style="thin">
        <color theme="4"/>
      </left>
      <right style="medium">
        <color theme="4"/>
      </right>
      <top style="thin">
        <color theme="4"/>
      </top>
      <bottom style="thin">
        <color theme="4"/>
      </bottom>
      <diagonal/>
    </border>
    <border>
      <left style="medium">
        <color theme="4"/>
      </left>
      <right/>
      <top/>
      <bottom/>
      <diagonal/>
    </border>
    <border>
      <left style="medium">
        <color theme="4"/>
      </left>
      <right/>
      <top/>
      <bottom style="medium">
        <color theme="4"/>
      </bottom>
      <diagonal/>
    </border>
    <border>
      <left style="thin">
        <color theme="4"/>
      </left>
      <right style="thin">
        <color theme="4"/>
      </right>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top style="thin">
        <color rgb="FF366092"/>
      </top>
      <bottom style="thin">
        <color rgb="FF366092"/>
      </bottom>
      <diagonal/>
    </border>
    <border>
      <left style="medium">
        <color theme="4"/>
      </left>
      <right/>
      <top style="thin">
        <color rgb="FF366092"/>
      </top>
      <bottom style="medium">
        <color theme="4"/>
      </bottom>
      <diagonal/>
    </border>
    <border>
      <left style="medium">
        <color rgb="FF366092"/>
      </left>
      <right style="thin">
        <color rgb="FF366092"/>
      </right>
      <top style="medium">
        <color theme="4"/>
      </top>
      <bottom/>
      <diagonal/>
    </border>
    <border>
      <left style="thin">
        <color rgb="FF366092"/>
      </left>
      <right style="thin">
        <color rgb="FF366092"/>
      </right>
      <top style="medium">
        <color theme="4"/>
      </top>
      <bottom/>
      <diagonal/>
    </border>
    <border>
      <left style="thin">
        <color rgb="FF366092"/>
      </left>
      <right style="medium">
        <color theme="4"/>
      </right>
      <top style="medium">
        <color theme="4"/>
      </top>
      <bottom/>
      <diagonal/>
    </border>
    <border>
      <left style="medium">
        <color theme="4"/>
      </left>
      <right/>
      <top/>
      <bottom style="thin">
        <color rgb="FF366092"/>
      </bottom>
      <diagonal/>
    </border>
    <border>
      <left style="thin">
        <color theme="4"/>
      </left>
      <right style="medium">
        <color theme="4"/>
      </right>
      <top/>
      <bottom style="thin">
        <color theme="4"/>
      </bottom>
      <diagonal/>
    </border>
    <border>
      <left style="thin">
        <color rgb="FF366092"/>
      </left>
      <right style="thin">
        <color rgb="FF366092"/>
      </right>
      <top style="medium">
        <color theme="4"/>
      </top>
      <bottom style="medium">
        <color theme="4"/>
      </bottom>
      <diagonal/>
    </border>
    <border>
      <left style="thin">
        <color rgb="FF366092"/>
      </left>
      <right style="medium">
        <color theme="4"/>
      </right>
      <top style="medium">
        <color theme="4"/>
      </top>
      <bottom style="medium">
        <color theme="4"/>
      </bottom>
      <diagonal/>
    </border>
    <border>
      <left style="medium">
        <color theme="4"/>
      </left>
      <right style="thin">
        <color rgb="FF366092"/>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style="thin">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medium">
        <color theme="4"/>
      </left>
      <right style="thin">
        <color theme="4"/>
      </right>
      <top/>
      <bottom style="thin">
        <color theme="4"/>
      </bottom>
      <diagonal/>
    </border>
    <border>
      <left style="medium">
        <color theme="4"/>
      </left>
      <right style="thin">
        <color theme="4"/>
      </right>
      <top style="medium">
        <color theme="4"/>
      </top>
      <bottom style="medium">
        <color theme="4"/>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style="thin">
        <color rgb="FF366092"/>
      </left>
      <right/>
      <top/>
      <bottom/>
      <diagonal/>
    </border>
    <border>
      <left style="medium">
        <color theme="4"/>
      </left>
      <right style="thin">
        <color theme="4"/>
      </right>
      <top style="thin">
        <color theme="4"/>
      </top>
      <bottom/>
      <diagonal/>
    </border>
  </borders>
  <cellStyleXfs count="6">
    <xf numFmtId="0" fontId="0" fillId="0" borderId="0"/>
    <xf numFmtId="9" fontId="1" fillId="0" borderId="0" applyFont="0" applyFill="0" applyBorder="0" applyAlignment="0" applyProtection="0"/>
    <xf numFmtId="0" fontId="2" fillId="0" borderId="0"/>
    <xf numFmtId="0" fontId="1" fillId="0" borderId="0"/>
    <xf numFmtId="9" fontId="6" fillId="0" borderId="0" applyFont="0" applyFill="0" applyBorder="0" applyAlignment="0" applyProtection="0"/>
    <xf numFmtId="43" fontId="29" fillId="0" borderId="0" applyFont="0" applyFill="0" applyBorder="0" applyAlignment="0" applyProtection="0"/>
  </cellStyleXfs>
  <cellXfs count="363">
    <xf numFmtId="0" fontId="0" fillId="0" borderId="0" xfId="0" applyFont="1" applyAlignment="1"/>
    <xf numFmtId="0" fontId="5" fillId="2" borderId="7"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14" fontId="5" fillId="2" borderId="25" xfId="0" applyNumberFormat="1" applyFont="1" applyFill="1" applyBorder="1" applyAlignment="1" applyProtection="1">
      <alignment horizontal="center" vertical="center" wrapText="1"/>
    </xf>
    <xf numFmtId="14" fontId="5" fillId="2" borderId="26" xfId="0" applyNumberFormat="1"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14" fontId="4" fillId="0" borderId="1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4" fontId="4" fillId="0" borderId="1"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14" fontId="4" fillId="0" borderId="2" xfId="0" applyNumberFormat="1"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14" fontId="4" fillId="0" borderId="12" xfId="0" applyNumberFormat="1" applyFont="1" applyFill="1" applyBorder="1" applyAlignment="1" applyProtection="1">
      <alignment horizontal="center" vertical="center" wrapText="1"/>
    </xf>
    <xf numFmtId="9" fontId="4" fillId="0" borderId="2" xfId="1" applyFont="1" applyFill="1" applyBorder="1" applyAlignment="1" applyProtection="1">
      <alignment horizontal="center" vertical="center" wrapText="1"/>
    </xf>
    <xf numFmtId="9" fontId="4" fillId="0" borderId="15" xfId="0" applyNumberFormat="1" applyFont="1" applyFill="1" applyBorder="1" applyAlignment="1" applyProtection="1">
      <alignment horizontal="center" vertical="center" wrapText="1"/>
    </xf>
    <xf numFmtId="9" fontId="4" fillId="0" borderId="2" xfId="0" applyNumberFormat="1"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14" fontId="4" fillId="0" borderId="20" xfId="0" applyNumberFormat="1" applyFont="1" applyFill="1" applyBorder="1" applyAlignment="1" applyProtection="1">
      <alignment horizontal="center" vertical="center" wrapText="1"/>
    </xf>
    <xf numFmtId="9" fontId="4" fillId="0" borderId="12" xfId="0" applyNumberFormat="1" applyFont="1" applyFill="1" applyBorder="1" applyAlignment="1" applyProtection="1">
      <alignment horizontal="center" vertical="center" wrapText="1"/>
    </xf>
    <xf numFmtId="0" fontId="4" fillId="0" borderId="9"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9" fontId="3" fillId="0" borderId="5" xfId="1" applyFont="1" applyFill="1" applyBorder="1" applyAlignment="1" applyProtection="1">
      <alignment horizontal="center" vertical="center" wrapText="1"/>
    </xf>
    <xf numFmtId="0" fontId="4" fillId="0" borderId="1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wrapText="1"/>
    </xf>
    <xf numFmtId="9" fontId="4" fillId="0" borderId="1" xfId="1" applyFont="1" applyFill="1" applyBorder="1" applyAlignment="1" applyProtection="1">
      <alignment horizontal="center" vertical="center" wrapText="1"/>
    </xf>
    <xf numFmtId="9" fontId="3" fillId="0" borderId="3" xfId="1" applyFont="1" applyFill="1" applyBorder="1" applyAlignment="1" applyProtection="1">
      <alignment horizontal="center" vertical="center" wrapText="1"/>
    </xf>
    <xf numFmtId="164" fontId="3" fillId="0" borderId="2" xfId="1" applyNumberFormat="1" applyFont="1" applyFill="1" applyBorder="1" applyAlignment="1" applyProtection="1">
      <alignment horizontal="center" vertical="center" wrapText="1"/>
    </xf>
    <xf numFmtId="164" fontId="3" fillId="0" borderId="5" xfId="1"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10" fontId="3" fillId="0" borderId="2" xfId="1" applyNumberFormat="1" applyFont="1" applyFill="1" applyBorder="1" applyAlignment="1" applyProtection="1">
      <alignment horizontal="center" vertical="center" wrapText="1"/>
    </xf>
    <xf numFmtId="10" fontId="3" fillId="0" borderId="5" xfId="1" applyNumberFormat="1" applyFont="1" applyFill="1" applyBorder="1" applyAlignment="1" applyProtection="1">
      <alignment horizontal="center" vertical="center" wrapText="1"/>
    </xf>
    <xf numFmtId="164" fontId="3" fillId="0" borderId="13" xfId="1" applyNumberFormat="1" applyFont="1" applyFill="1" applyBorder="1" applyAlignment="1" applyProtection="1">
      <alignment horizontal="center" vertical="center" wrapText="1"/>
    </xf>
    <xf numFmtId="0" fontId="4" fillId="0" borderId="17"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16" xfId="0" applyFont="1" applyFill="1" applyBorder="1" applyAlignment="1" applyProtection="1">
      <alignment horizontal="center" vertical="center" wrapText="1"/>
    </xf>
    <xf numFmtId="9" fontId="4" fillId="0" borderId="12" xfId="1" applyFont="1" applyFill="1" applyBorder="1" applyAlignment="1" applyProtection="1">
      <alignment horizontal="center" vertical="center" wrapText="1"/>
    </xf>
    <xf numFmtId="9" fontId="4" fillId="0" borderId="13" xfId="1" applyFont="1" applyFill="1" applyBorder="1" applyAlignment="1" applyProtection="1">
      <alignment horizontal="center" vertical="center" wrapText="1"/>
    </xf>
    <xf numFmtId="0" fontId="4" fillId="0" borderId="18"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19" xfId="0" applyNumberFormat="1"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14" fontId="5" fillId="2" borderId="47" xfId="0" applyNumberFormat="1" applyFont="1" applyFill="1" applyBorder="1" applyAlignment="1" applyProtection="1">
      <alignment horizontal="center" vertical="center" wrapText="1"/>
    </xf>
    <xf numFmtId="0" fontId="5" fillId="2" borderId="48"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14" fontId="7" fillId="0" borderId="0" xfId="0" applyNumberFormat="1" applyFont="1" applyFill="1" applyBorder="1" applyAlignment="1" applyProtection="1">
      <alignment horizontal="center" vertical="center" wrapText="1"/>
    </xf>
    <xf numFmtId="0" fontId="8" fillId="0" borderId="36" xfId="0" applyFont="1" applyFill="1" applyBorder="1" applyAlignment="1" applyProtection="1">
      <alignment horizontal="left" vertical="center" wrapText="1"/>
    </xf>
    <xf numFmtId="0" fontId="8" fillId="0" borderId="36" xfId="0" applyFont="1" applyFill="1" applyBorder="1" applyAlignment="1" applyProtection="1">
      <alignment horizontal="center" vertical="center" wrapText="1"/>
    </xf>
    <xf numFmtId="0" fontId="9" fillId="0" borderId="36" xfId="0" applyFont="1" applyFill="1" applyBorder="1" applyAlignment="1" applyProtection="1">
      <alignment horizontal="left" vertical="center" wrapText="1"/>
      <protection locked="0"/>
    </xf>
    <xf numFmtId="0" fontId="8" fillId="0" borderId="33" xfId="0" applyFont="1" applyFill="1" applyBorder="1" applyAlignment="1" applyProtection="1">
      <alignment horizontal="left" vertical="center" wrapText="1"/>
    </xf>
    <xf numFmtId="0" fontId="8" fillId="0" borderId="33" xfId="0" applyFont="1" applyFill="1" applyBorder="1" applyAlignment="1" applyProtection="1">
      <alignment horizontal="center" vertical="center" wrapText="1"/>
    </xf>
    <xf numFmtId="14" fontId="8" fillId="0" borderId="33" xfId="0" applyNumberFormat="1" applyFont="1" applyFill="1" applyBorder="1" applyAlignment="1" applyProtection="1">
      <alignment horizontal="center" vertical="center" wrapText="1"/>
    </xf>
    <xf numFmtId="14" fontId="8" fillId="0" borderId="36"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14" fontId="8" fillId="0" borderId="56" xfId="0" applyNumberFormat="1" applyFont="1" applyFill="1" applyBorder="1" applyAlignment="1" applyProtection="1">
      <alignment horizontal="center" vertical="center" wrapText="1"/>
    </xf>
    <xf numFmtId="0" fontId="8" fillId="0" borderId="56" xfId="0" applyFont="1" applyFill="1" applyBorder="1" applyAlignment="1" applyProtection="1">
      <alignment horizontal="left" vertical="center" wrapText="1"/>
    </xf>
    <xf numFmtId="0" fontId="8" fillId="0" borderId="56" xfId="0" applyFont="1" applyFill="1" applyBorder="1" applyAlignment="1" applyProtection="1">
      <alignment horizontal="center" vertical="center" wrapText="1"/>
    </xf>
    <xf numFmtId="14" fontId="8" fillId="0" borderId="67" xfId="0" applyNumberFormat="1" applyFont="1" applyFill="1" applyBorder="1" applyAlignment="1" applyProtection="1">
      <alignment horizontal="center" vertical="center" wrapText="1"/>
    </xf>
    <xf numFmtId="14" fontId="8" fillId="0" borderId="69" xfId="0" applyNumberFormat="1" applyFont="1" applyFill="1" applyBorder="1" applyAlignment="1" applyProtection="1">
      <alignment horizontal="center" vertical="center" wrapText="1"/>
    </xf>
    <xf numFmtId="14" fontId="8" fillId="0" borderId="73" xfId="0" applyNumberFormat="1" applyFont="1" applyFill="1" applyBorder="1" applyAlignment="1" applyProtection="1">
      <alignment horizontal="center" vertical="center" wrapText="1"/>
    </xf>
    <xf numFmtId="14" fontId="8" fillId="0" borderId="74" xfId="0" applyNumberFormat="1" applyFont="1" applyFill="1" applyBorder="1" applyAlignment="1" applyProtection="1">
      <alignment horizontal="center" vertical="center" wrapText="1"/>
    </xf>
    <xf numFmtId="14" fontId="8" fillId="0" borderId="75" xfId="0" applyNumberFormat="1" applyFont="1" applyFill="1" applyBorder="1" applyAlignment="1" applyProtection="1">
      <alignment horizontal="center" vertical="center" wrapText="1"/>
    </xf>
    <xf numFmtId="0" fontId="8" fillId="0" borderId="79" xfId="0" applyFont="1" applyFill="1" applyBorder="1" applyAlignment="1" applyProtection="1">
      <alignment horizontal="left" vertical="center" wrapText="1"/>
    </xf>
    <xf numFmtId="14" fontId="8" fillId="0" borderId="79" xfId="0" applyNumberFormat="1" applyFont="1" applyFill="1" applyBorder="1" applyAlignment="1" applyProtection="1">
      <alignment horizontal="center" vertical="center" wrapText="1"/>
    </xf>
    <xf numFmtId="14" fontId="8" fillId="0" borderId="80" xfId="0" applyNumberFormat="1" applyFont="1" applyFill="1" applyBorder="1" applyAlignment="1" applyProtection="1">
      <alignment horizontal="center" vertical="center" wrapText="1"/>
    </xf>
    <xf numFmtId="9" fontId="8" fillId="0" borderId="56" xfId="1" applyFont="1" applyFill="1" applyBorder="1" applyAlignment="1" applyProtection="1">
      <alignment horizontal="center" vertical="center" wrapText="1"/>
    </xf>
    <xf numFmtId="0" fontId="8" fillId="0" borderId="56" xfId="1" applyNumberFormat="1" applyFont="1" applyFill="1" applyBorder="1" applyAlignment="1" applyProtection="1">
      <alignment horizontal="center" vertical="center" wrapText="1"/>
    </xf>
    <xf numFmtId="14" fontId="8" fillId="0" borderId="75" xfId="3" applyNumberFormat="1" applyFont="1" applyFill="1" applyBorder="1" applyAlignment="1">
      <alignment horizontal="center" vertical="center" wrapText="1"/>
    </xf>
    <xf numFmtId="0" fontId="8" fillId="0" borderId="79" xfId="0" applyFont="1" applyFill="1" applyBorder="1" applyAlignment="1" applyProtection="1">
      <alignment horizontal="center" vertical="center" wrapText="1"/>
    </xf>
    <xf numFmtId="14" fontId="8" fillId="0" borderId="80" xfId="3" applyNumberFormat="1" applyFont="1" applyFill="1" applyBorder="1" applyAlignment="1">
      <alignment horizontal="center" vertical="center" wrapText="1"/>
    </xf>
    <xf numFmtId="14" fontId="8" fillId="0" borderId="59" xfId="0" applyNumberFormat="1" applyFont="1" applyFill="1" applyBorder="1" applyAlignment="1" applyProtection="1">
      <alignment horizontal="center" vertical="center" wrapText="1"/>
    </xf>
    <xf numFmtId="14" fontId="8" fillId="0" borderId="87" xfId="0" applyNumberFormat="1" applyFont="1" applyFill="1" applyBorder="1" applyAlignment="1" applyProtection="1">
      <alignment horizontal="center" vertical="center" wrapText="1"/>
    </xf>
    <xf numFmtId="0" fontId="8" fillId="0" borderId="96" xfId="0" applyFont="1" applyFill="1" applyBorder="1" applyAlignment="1" applyProtection="1">
      <alignment horizontal="center" vertical="center" wrapText="1"/>
    </xf>
    <xf numFmtId="14" fontId="8" fillId="0" borderId="96" xfId="0" applyNumberFormat="1" applyFont="1" applyFill="1" applyBorder="1" applyAlignment="1" applyProtection="1">
      <alignment horizontal="center" vertical="center" wrapText="1"/>
    </xf>
    <xf numFmtId="14" fontId="8" fillId="0" borderId="97" xfId="0" applyNumberFormat="1" applyFont="1" applyFill="1" applyBorder="1" applyAlignment="1" applyProtection="1">
      <alignment horizontal="center" vertical="center" wrapText="1"/>
    </xf>
    <xf numFmtId="0" fontId="8" fillId="0" borderId="59" xfId="0" applyFont="1" applyFill="1" applyBorder="1" applyAlignment="1" applyProtection="1">
      <alignment horizontal="left" vertical="center" wrapText="1"/>
    </xf>
    <xf numFmtId="0" fontId="8" fillId="0" borderId="59" xfId="0" applyFont="1" applyFill="1" applyBorder="1" applyAlignment="1" applyProtection="1">
      <alignment horizontal="center" vertical="center" wrapText="1"/>
    </xf>
    <xf numFmtId="9" fontId="8" fillId="0" borderId="59" xfId="1" applyFont="1" applyFill="1" applyBorder="1" applyAlignment="1" applyProtection="1">
      <alignment horizontal="center" vertical="center" wrapText="1"/>
    </xf>
    <xf numFmtId="1" fontId="13" fillId="0" borderId="0" xfId="0" applyNumberFormat="1" applyFont="1" applyFill="1" applyBorder="1" applyAlignment="1" applyProtection="1">
      <alignment vertical="center" wrapText="1"/>
    </xf>
    <xf numFmtId="0" fontId="14" fillId="0" borderId="0" xfId="0" applyFont="1" applyFill="1" applyBorder="1" applyAlignment="1" applyProtection="1">
      <alignment horizontal="center" vertical="center" wrapText="1"/>
    </xf>
    <xf numFmtId="14" fontId="14"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14" fontId="16" fillId="0" borderId="0" xfId="0" applyNumberFormat="1" applyFont="1" applyFill="1" applyBorder="1" applyAlignment="1" applyProtection="1">
      <alignment horizontal="center" vertical="center" wrapText="1"/>
    </xf>
    <xf numFmtId="14" fontId="14" fillId="0" borderId="0" xfId="0" applyNumberFormat="1" applyFont="1" applyFill="1" applyBorder="1" applyAlignment="1" applyProtection="1">
      <alignment horizontal="left" vertical="center" wrapText="1"/>
    </xf>
    <xf numFmtId="0" fontId="9" fillId="0" borderId="0" xfId="0" applyFont="1" applyFill="1" applyAlignment="1" applyProtection="1">
      <alignment vertical="center" wrapText="1"/>
    </xf>
    <xf numFmtId="10" fontId="14" fillId="0" borderId="0" xfId="1" applyNumberFormat="1"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1" fontId="16" fillId="0" borderId="0" xfId="0" applyNumberFormat="1"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wrapText="1"/>
    </xf>
    <xf numFmtId="10" fontId="17" fillId="0" borderId="0" xfId="1" applyNumberFormat="1" applyFont="1" applyFill="1" applyBorder="1" applyAlignment="1" applyProtection="1">
      <alignment horizontal="center" vertical="center" wrapText="1"/>
    </xf>
    <xf numFmtId="1" fontId="18" fillId="0" borderId="0" xfId="0" applyNumberFormat="1" applyFont="1" applyAlignment="1" applyProtection="1">
      <alignment vertical="center" wrapText="1"/>
    </xf>
    <xf numFmtId="0" fontId="8" fillId="0" borderId="0" xfId="0" applyFont="1" applyAlignment="1" applyProtection="1">
      <alignment vertical="center" wrapText="1"/>
    </xf>
    <xf numFmtId="0" fontId="16" fillId="0" borderId="0" xfId="0" applyFont="1" applyAlignment="1" applyProtection="1">
      <alignment vertical="center" wrapText="1"/>
    </xf>
    <xf numFmtId="0" fontId="8" fillId="0" borderId="0" xfId="0" applyFont="1" applyAlignment="1" applyProtection="1">
      <alignment horizontal="left" vertical="center" wrapText="1"/>
    </xf>
    <xf numFmtId="10" fontId="8" fillId="0" borderId="0" xfId="1" applyNumberFormat="1" applyFont="1" applyAlignment="1" applyProtection="1">
      <alignment horizontal="center" vertical="center" wrapText="1"/>
    </xf>
    <xf numFmtId="0" fontId="18" fillId="0" borderId="0" xfId="0" applyFont="1" applyAlignment="1" applyProtection="1">
      <alignment vertical="center" wrapText="1"/>
    </xf>
    <xf numFmtId="0" fontId="9" fillId="0" borderId="0" xfId="0" applyFont="1" applyAlignment="1" applyProtection="1">
      <alignment horizontal="center" vertical="center" wrapText="1"/>
    </xf>
    <xf numFmtId="0" fontId="20"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14" fontId="12" fillId="0" borderId="0" xfId="0" applyNumberFormat="1" applyFont="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164" fontId="8" fillId="0" borderId="0" xfId="0" applyNumberFormat="1" applyFont="1" applyAlignment="1" applyProtection="1">
      <alignment vertical="center" wrapText="1"/>
    </xf>
    <xf numFmtId="1" fontId="9" fillId="0" borderId="0" xfId="0" applyNumberFormat="1" applyFont="1" applyAlignment="1" applyProtection="1">
      <alignment vertical="center" wrapText="1"/>
    </xf>
    <xf numFmtId="0" fontId="21" fillId="0" borderId="0" xfId="0" applyFont="1" applyAlignment="1" applyProtection="1">
      <alignment horizontal="center" vertical="center" wrapText="1"/>
    </xf>
    <xf numFmtId="0" fontId="20" fillId="0" borderId="0" xfId="0" applyNumberFormat="1" applyFont="1" applyFill="1" applyBorder="1" applyAlignment="1" applyProtection="1">
      <alignment horizontal="left" vertical="center" wrapText="1"/>
    </xf>
    <xf numFmtId="0" fontId="9" fillId="0" borderId="0" xfId="0" applyFont="1" applyAlignment="1" applyProtection="1">
      <alignment vertical="center" wrapText="1"/>
    </xf>
    <xf numFmtId="0" fontId="9" fillId="0" borderId="0" xfId="0" applyFont="1" applyAlignment="1" applyProtection="1">
      <alignment horizontal="left" vertical="center" wrapText="1"/>
    </xf>
    <xf numFmtId="10" fontId="9" fillId="0" borderId="0" xfId="1" applyNumberFormat="1" applyFont="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23" fillId="0" borderId="0" xfId="0" applyFont="1" applyAlignment="1" applyProtection="1">
      <alignment horizontal="center" vertical="center" wrapText="1"/>
    </xf>
    <xf numFmtId="0" fontId="24" fillId="0" borderId="0" xfId="0" applyNumberFormat="1" applyFont="1" applyFill="1" applyBorder="1" applyAlignment="1" applyProtection="1">
      <alignment horizontal="left" vertical="center" wrapText="1"/>
    </xf>
    <xf numFmtId="1" fontId="16" fillId="0" borderId="0" xfId="0" applyNumberFormat="1" applyFont="1" applyAlignment="1" applyProtection="1">
      <alignment horizontal="center" vertical="center" wrapText="1"/>
    </xf>
    <xf numFmtId="0" fontId="17" fillId="2" borderId="62" xfId="0" applyFont="1" applyFill="1" applyBorder="1" applyAlignment="1" applyProtection="1">
      <alignment horizontal="center" vertical="center" wrapText="1"/>
    </xf>
    <xf numFmtId="0" fontId="17" fillId="2" borderId="63" xfId="0" applyFont="1" applyFill="1" applyBorder="1" applyAlignment="1" applyProtection="1">
      <alignment horizontal="center" vertical="center" wrapText="1"/>
    </xf>
    <xf numFmtId="0" fontId="17" fillId="2" borderId="64" xfId="0" applyFont="1" applyFill="1" applyBorder="1" applyAlignment="1" applyProtection="1">
      <alignment horizontal="center" vertical="center" wrapText="1"/>
    </xf>
    <xf numFmtId="14" fontId="17" fillId="2" borderId="64" xfId="0" applyNumberFormat="1" applyFont="1" applyFill="1" applyBorder="1" applyAlignment="1" applyProtection="1">
      <alignment horizontal="center" vertical="center" wrapText="1"/>
    </xf>
    <xf numFmtId="14" fontId="17" fillId="2" borderId="65" xfId="0" applyNumberFormat="1" applyFont="1" applyFill="1" applyBorder="1" applyAlignment="1" applyProtection="1">
      <alignment horizontal="center" vertical="center" wrapText="1"/>
    </xf>
    <xf numFmtId="0" fontId="17" fillId="0" borderId="61" xfId="0" applyNumberFormat="1" applyFont="1" applyFill="1" applyBorder="1" applyAlignment="1" applyProtection="1">
      <alignment horizontal="center" vertical="center" wrapText="1"/>
    </xf>
    <xf numFmtId="0" fontId="17" fillId="2" borderId="24"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42" xfId="0" applyFont="1" applyFill="1" applyBorder="1" applyAlignment="1" applyProtection="1">
      <alignment horizontal="center" vertical="center" wrapText="1"/>
    </xf>
    <xf numFmtId="0" fontId="17" fillId="2" borderId="26" xfId="0" applyFont="1" applyFill="1" applyBorder="1" applyAlignment="1" applyProtection="1">
      <alignment horizontal="center" vertical="center" wrapText="1"/>
    </xf>
    <xf numFmtId="0" fontId="16" fillId="2" borderId="25"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10" fontId="17" fillId="2" borderId="26" xfId="1" applyNumberFormat="1" applyFont="1" applyFill="1" applyBorder="1" applyAlignment="1" applyProtection="1">
      <alignment horizontal="center" vertical="center" wrapText="1"/>
    </xf>
    <xf numFmtId="0" fontId="9" fillId="3" borderId="66"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xf>
    <xf numFmtId="164" fontId="25" fillId="0" borderId="33" xfId="4" applyNumberFormat="1" applyFont="1" applyFill="1" applyBorder="1" applyAlignment="1" applyProtection="1">
      <alignment vertical="center" wrapText="1"/>
      <protection locked="0"/>
    </xf>
    <xf numFmtId="0" fontId="9" fillId="0" borderId="33" xfId="0" applyFont="1" applyFill="1" applyBorder="1" applyAlignment="1" applyProtection="1">
      <alignment horizontal="left" vertical="center" wrapText="1"/>
      <protection locked="0"/>
    </xf>
    <xf numFmtId="0" fontId="16" fillId="0" borderId="33"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left" vertical="top" wrapText="1"/>
      <protection locked="0"/>
    </xf>
    <xf numFmtId="0" fontId="9" fillId="0" borderId="34" xfId="0" applyFont="1" applyFill="1" applyBorder="1" applyAlignment="1" applyProtection="1">
      <alignment horizontal="left" vertical="center" wrapText="1"/>
      <protection locked="0"/>
    </xf>
    <xf numFmtId="2" fontId="2" fillId="0" borderId="32" xfId="0" applyNumberFormat="1" applyFont="1" applyFill="1" applyBorder="1" applyAlignment="1" applyProtection="1">
      <alignment horizontal="center" vertical="center" wrapText="1"/>
    </xf>
    <xf numFmtId="2" fontId="2" fillId="0" borderId="33" xfId="0" applyNumberFormat="1" applyFont="1" applyFill="1" applyBorder="1" applyAlignment="1" applyProtection="1">
      <alignment horizontal="center" vertical="center" wrapText="1"/>
    </xf>
    <xf numFmtId="10" fontId="2" fillId="0" borderId="34" xfId="1" applyNumberFormat="1" applyFont="1" applyFill="1" applyBorder="1" applyAlignment="1" applyProtection="1">
      <alignment vertical="center" wrapText="1"/>
    </xf>
    <xf numFmtId="10" fontId="2" fillId="0" borderId="34" xfId="1" applyNumberFormat="1"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xf>
    <xf numFmtId="164" fontId="25" fillId="0" borderId="36" xfId="4" applyNumberFormat="1" applyFont="1" applyFill="1" applyBorder="1" applyAlignment="1" applyProtection="1">
      <alignment vertical="center" wrapText="1"/>
      <protection locked="0"/>
    </xf>
    <xf numFmtId="0" fontId="16" fillId="0" borderId="36"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left" vertical="top" wrapText="1"/>
      <protection locked="0"/>
    </xf>
    <xf numFmtId="0" fontId="9" fillId="0" borderId="27" xfId="0" applyFont="1" applyFill="1" applyBorder="1" applyAlignment="1" applyProtection="1">
      <alignment horizontal="left" vertical="center" wrapText="1"/>
      <protection locked="0"/>
    </xf>
    <xf numFmtId="2" fontId="2" fillId="0" borderId="35" xfId="0" applyNumberFormat="1" applyFont="1" applyFill="1" applyBorder="1" applyAlignment="1" applyProtection="1">
      <alignment horizontal="center" vertical="center" wrapText="1"/>
    </xf>
    <xf numFmtId="2" fontId="2" fillId="0" borderId="36" xfId="0" applyNumberFormat="1" applyFont="1" applyFill="1" applyBorder="1" applyAlignment="1" applyProtection="1">
      <alignment horizontal="center" vertical="center" wrapText="1"/>
    </xf>
    <xf numFmtId="10" fontId="2" fillId="0" borderId="27" xfId="1" applyNumberFormat="1" applyFont="1" applyFill="1" applyBorder="1" applyAlignment="1" applyProtection="1">
      <alignment vertical="center" wrapText="1"/>
    </xf>
    <xf numFmtId="0" fontId="9" fillId="0" borderId="40" xfId="0" applyFont="1" applyFill="1" applyBorder="1" applyAlignment="1" applyProtection="1">
      <alignment horizontal="left" vertical="center" wrapText="1"/>
      <protection locked="0"/>
    </xf>
    <xf numFmtId="0" fontId="9" fillId="3" borderId="72" xfId="0" applyFont="1" applyFill="1" applyBorder="1" applyAlignment="1" applyProtection="1">
      <alignment horizontal="center" vertical="center" wrapText="1"/>
    </xf>
    <xf numFmtId="0" fontId="8" fillId="0" borderId="73" xfId="0" applyFont="1" applyFill="1" applyBorder="1" applyAlignment="1" applyProtection="1">
      <alignment horizontal="center" vertical="center" wrapText="1"/>
    </xf>
    <xf numFmtId="0" fontId="8" fillId="5" borderId="73" xfId="0" applyFont="1" applyFill="1" applyBorder="1" applyAlignment="1" applyProtection="1">
      <alignment horizontal="left" vertical="center" wrapText="1"/>
    </xf>
    <xf numFmtId="0" fontId="8" fillId="5" borderId="73" xfId="0"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xf>
    <xf numFmtId="164" fontId="25" fillId="0" borderId="38" xfId="4" applyNumberFormat="1" applyFont="1" applyFill="1" applyBorder="1" applyAlignment="1" applyProtection="1">
      <alignment vertical="center" wrapText="1"/>
      <protection locked="0"/>
    </xf>
    <xf numFmtId="0" fontId="9" fillId="0" borderId="38" xfId="0" applyFont="1" applyFill="1" applyBorder="1" applyAlignment="1" applyProtection="1">
      <alignment horizontal="left" vertical="center" wrapText="1"/>
      <protection locked="0"/>
    </xf>
    <xf numFmtId="0" fontId="16" fillId="0" borderId="38"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left" vertical="center" wrapText="1"/>
      <protection locked="0"/>
    </xf>
    <xf numFmtId="2" fontId="2" fillId="0" borderId="37" xfId="0" applyNumberFormat="1" applyFont="1" applyFill="1" applyBorder="1" applyAlignment="1" applyProtection="1">
      <alignment horizontal="center" vertical="center" wrapText="1"/>
    </xf>
    <xf numFmtId="2" fontId="2" fillId="0" borderId="38" xfId="0" applyNumberFormat="1" applyFont="1" applyFill="1" applyBorder="1" applyAlignment="1" applyProtection="1">
      <alignment horizontal="center" vertical="center" wrapText="1"/>
    </xf>
    <xf numFmtId="10" fontId="2" fillId="0" borderId="31" xfId="1" applyNumberFormat="1" applyFont="1" applyFill="1" applyBorder="1" applyAlignment="1" applyProtection="1">
      <alignment vertical="center" wrapText="1"/>
    </xf>
    <xf numFmtId="10" fontId="2" fillId="0" borderId="31" xfId="1" applyNumberFormat="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14" fontId="9" fillId="0" borderId="0" xfId="0" applyNumberFormat="1" applyFont="1" applyFill="1" applyBorder="1" applyAlignment="1" applyProtection="1">
      <alignment horizontal="center" vertical="center" wrapText="1"/>
    </xf>
    <xf numFmtId="14" fontId="9" fillId="0" borderId="4" xfId="0" applyNumberFormat="1" applyFont="1" applyFill="1" applyBorder="1" applyAlignment="1" applyProtection="1">
      <alignment horizontal="center" vertical="center" wrapText="1"/>
    </xf>
    <xf numFmtId="14" fontId="16" fillId="0" borderId="4" xfId="0" applyNumberFormat="1" applyFont="1" applyFill="1" applyBorder="1" applyAlignment="1" applyProtection="1">
      <alignment horizontal="center" vertical="center" wrapText="1"/>
    </xf>
    <xf numFmtId="14" fontId="9" fillId="0" borderId="4" xfId="0" applyNumberFormat="1" applyFont="1" applyFill="1" applyBorder="1" applyAlignment="1" applyProtection="1">
      <alignment horizontal="left" vertical="center" wrapText="1"/>
    </xf>
    <xf numFmtId="10" fontId="26" fillId="0" borderId="44" xfId="1" applyNumberFormat="1" applyFont="1" applyFill="1" applyBorder="1" applyAlignment="1" applyProtection="1">
      <alignment horizontal="center" vertical="center" wrapText="1"/>
    </xf>
    <xf numFmtId="0" fontId="9" fillId="0" borderId="0" xfId="0" applyFont="1" applyBorder="1" applyAlignment="1" applyProtection="1">
      <alignment vertical="center" wrapText="1"/>
    </xf>
    <xf numFmtId="10" fontId="9" fillId="0" borderId="0" xfId="1" applyNumberFormat="1" applyFont="1" applyBorder="1" applyAlignment="1" applyProtection="1">
      <alignment horizontal="center" vertical="center" wrapText="1"/>
    </xf>
    <xf numFmtId="0" fontId="22" fillId="0" borderId="0" xfId="0" applyNumberFormat="1" applyFont="1" applyFill="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8" fillId="0" borderId="0" xfId="2" applyNumberFormat="1" applyFont="1" applyFill="1" applyBorder="1" applyAlignment="1" applyProtection="1">
      <alignment horizontal="center" vertical="center" wrapText="1"/>
    </xf>
    <xf numFmtId="0" fontId="17" fillId="2" borderId="90" xfId="0" applyFont="1" applyFill="1" applyBorder="1" applyAlignment="1" applyProtection="1">
      <alignment horizontal="center" vertical="center" wrapText="1"/>
    </xf>
    <xf numFmtId="0" fontId="17" fillId="2" borderId="88" xfId="0" applyFont="1" applyFill="1" applyBorder="1" applyAlignment="1" applyProtection="1">
      <alignment horizontal="center" vertical="center" wrapText="1"/>
    </xf>
    <xf numFmtId="14" fontId="17" fillId="2" borderId="88" xfId="0" applyNumberFormat="1" applyFont="1" applyFill="1" applyBorder="1" applyAlignment="1" applyProtection="1">
      <alignment horizontal="center" vertical="center" wrapText="1"/>
    </xf>
    <xf numFmtId="14" fontId="17" fillId="2" borderId="89" xfId="0" applyNumberFormat="1" applyFont="1" applyFill="1" applyBorder="1" applyAlignment="1" applyProtection="1">
      <alignment horizontal="center" vertical="center" wrapText="1"/>
    </xf>
    <xf numFmtId="0" fontId="9" fillId="3" borderId="94" xfId="0" applyFont="1" applyFill="1" applyBorder="1" applyAlignment="1" applyProtection="1">
      <alignment horizontal="center" vertical="center" wrapText="1"/>
    </xf>
    <xf numFmtId="0" fontId="8" fillId="0" borderId="56" xfId="3" applyFont="1" applyFill="1" applyBorder="1" applyAlignment="1">
      <alignment horizontal="left" vertical="center" wrapText="1"/>
    </xf>
    <xf numFmtId="0" fontId="9" fillId="0" borderId="0" xfId="0" applyFont="1" applyFill="1" applyBorder="1" applyAlignment="1" applyProtection="1">
      <alignment vertical="center" wrapText="1"/>
    </xf>
    <xf numFmtId="10" fontId="9" fillId="0" borderId="0" xfId="1" applyNumberFormat="1" applyFont="1" applyFill="1" applyBorder="1" applyAlignment="1" applyProtection="1">
      <alignment horizontal="center" vertical="center" wrapText="1"/>
    </xf>
    <xf numFmtId="0" fontId="17" fillId="2" borderId="60" xfId="0" applyFont="1" applyFill="1" applyBorder="1" applyAlignment="1" applyProtection="1">
      <alignment horizontal="center" vertical="center" wrapText="1"/>
    </xf>
    <xf numFmtId="0" fontId="17" fillId="2" borderId="26" xfId="0" applyFont="1" applyFill="1" applyBorder="1" applyAlignment="1" applyProtection="1">
      <alignment horizontal="left" vertical="center" wrapText="1"/>
    </xf>
    <xf numFmtId="2" fontId="2" fillId="0" borderId="39" xfId="0" applyNumberFormat="1" applyFont="1" applyFill="1" applyBorder="1" applyAlignment="1" applyProtection="1">
      <alignment horizontal="center" vertical="center" wrapText="1"/>
    </xf>
    <xf numFmtId="2" fontId="2" fillId="0" borderId="40" xfId="0" applyNumberFormat="1" applyFont="1" applyFill="1" applyBorder="1" applyAlignment="1" applyProtection="1">
      <alignment horizontal="center" vertical="center" wrapText="1"/>
    </xf>
    <xf numFmtId="10" fontId="2" fillId="0" borderId="29" xfId="1" applyNumberFormat="1" applyFont="1" applyFill="1" applyBorder="1" applyAlignment="1" applyProtection="1">
      <alignment vertical="center" wrapText="1"/>
    </xf>
    <xf numFmtId="9" fontId="9" fillId="0" borderId="36" xfId="1" applyFont="1" applyFill="1" applyBorder="1" applyAlignment="1" applyProtection="1">
      <alignment horizontal="left" vertical="top" wrapText="1"/>
      <protection locked="0"/>
    </xf>
    <xf numFmtId="9" fontId="9" fillId="0" borderId="35" xfId="1" applyFont="1" applyFill="1" applyBorder="1" applyAlignment="1" applyProtection="1">
      <alignment horizontal="center" vertical="center" wrapText="1"/>
    </xf>
    <xf numFmtId="9" fontId="9" fillId="0" borderId="36" xfId="1" applyFont="1" applyFill="1" applyBorder="1" applyAlignment="1" applyProtection="1">
      <alignment horizontal="center" vertical="center" wrapText="1"/>
      <protection locked="0"/>
    </xf>
    <xf numFmtId="9" fontId="9" fillId="0" borderId="36" xfId="1" applyFont="1" applyFill="1" applyBorder="1" applyAlignment="1" applyProtection="1">
      <alignment horizontal="left" vertical="center" wrapText="1"/>
      <protection locked="0"/>
    </xf>
    <xf numFmtId="9" fontId="9" fillId="0" borderId="36" xfId="1" applyFont="1" applyFill="1" applyBorder="1" applyAlignment="1" applyProtection="1">
      <alignment horizontal="center" vertical="center" wrapText="1"/>
    </xf>
    <xf numFmtId="9" fontId="16" fillId="0" borderId="36" xfId="1" applyFont="1" applyFill="1" applyBorder="1" applyAlignment="1" applyProtection="1">
      <alignment horizontal="center" vertical="center" wrapText="1"/>
      <protection locked="0"/>
    </xf>
    <xf numFmtId="9" fontId="9" fillId="0" borderId="27" xfId="1" applyFont="1" applyFill="1" applyBorder="1" applyAlignment="1" applyProtection="1">
      <alignment horizontal="left" vertical="center" wrapText="1"/>
      <protection locked="0"/>
    </xf>
    <xf numFmtId="0" fontId="9" fillId="0" borderId="35" xfId="1" applyNumberFormat="1" applyFont="1" applyFill="1" applyBorder="1" applyAlignment="1" applyProtection="1">
      <alignment horizontal="center" vertical="center" wrapText="1"/>
    </xf>
    <xf numFmtId="0" fontId="9" fillId="0" borderId="36" xfId="1" applyNumberFormat="1" applyFont="1" applyFill="1" applyBorder="1" applyAlignment="1" applyProtection="1">
      <alignment horizontal="center" vertical="center" wrapText="1"/>
      <protection locked="0"/>
    </xf>
    <xf numFmtId="0" fontId="9" fillId="0" borderId="36" xfId="1" applyNumberFormat="1" applyFont="1" applyFill="1" applyBorder="1" applyAlignment="1" applyProtection="1">
      <alignment horizontal="center" vertical="center" wrapText="1"/>
    </xf>
    <xf numFmtId="0" fontId="9" fillId="0" borderId="36" xfId="1" applyNumberFormat="1" applyFont="1" applyFill="1" applyBorder="1" applyAlignment="1" applyProtection="1">
      <alignment horizontal="left" vertical="center" wrapText="1"/>
      <protection locked="0"/>
    </xf>
    <xf numFmtId="0" fontId="16" fillId="0" borderId="36" xfId="1" applyNumberFormat="1" applyFont="1" applyFill="1" applyBorder="1" applyAlignment="1" applyProtection="1">
      <alignment horizontal="center" vertical="center" wrapText="1"/>
      <protection locked="0"/>
    </xf>
    <xf numFmtId="0" fontId="9" fillId="0" borderId="36" xfId="1" applyNumberFormat="1" applyFont="1" applyFill="1" applyBorder="1" applyAlignment="1" applyProtection="1">
      <alignment horizontal="left" vertical="top" wrapText="1"/>
      <protection locked="0"/>
    </xf>
    <xf numFmtId="0" fontId="9" fillId="0" borderId="27" xfId="1" applyNumberFormat="1" applyFont="1" applyFill="1" applyBorder="1" applyAlignment="1" applyProtection="1">
      <alignment horizontal="left" vertical="center" wrapText="1"/>
      <protection locked="0"/>
    </xf>
    <xf numFmtId="0" fontId="9" fillId="0" borderId="0" xfId="0" applyNumberFormat="1" applyFont="1" applyAlignment="1" applyProtection="1">
      <alignment vertical="center" wrapText="1"/>
    </xf>
    <xf numFmtId="0" fontId="2" fillId="0" borderId="35" xfId="0" applyNumberFormat="1" applyFont="1" applyFill="1" applyBorder="1" applyAlignment="1" applyProtection="1">
      <alignment horizontal="center" vertical="center" wrapText="1"/>
    </xf>
    <xf numFmtId="0" fontId="2" fillId="0" borderId="36" xfId="0" applyNumberFormat="1" applyFont="1" applyFill="1" applyBorder="1" applyAlignment="1" applyProtection="1">
      <alignment horizontal="center" vertical="center" wrapText="1"/>
    </xf>
    <xf numFmtId="0" fontId="2" fillId="0" borderId="49" xfId="0" applyNumberFormat="1" applyFont="1" applyFill="1" applyBorder="1" applyAlignment="1" applyProtection="1">
      <alignment horizontal="center" vertical="center" wrapText="1"/>
    </xf>
    <xf numFmtId="0" fontId="2" fillId="0" borderId="50" xfId="0" applyNumberFormat="1" applyFont="1" applyFill="1" applyBorder="1" applyAlignment="1" applyProtection="1">
      <alignment horizontal="center" vertical="center" wrapText="1"/>
    </xf>
    <xf numFmtId="10" fontId="2" fillId="0" borderId="30" xfId="1" applyNumberFormat="1" applyFont="1" applyFill="1" applyBorder="1" applyAlignment="1" applyProtection="1">
      <alignment vertical="center" wrapText="1"/>
    </xf>
    <xf numFmtId="0" fontId="9" fillId="0" borderId="38" xfId="0" applyFont="1" applyFill="1" applyBorder="1" applyAlignment="1" applyProtection="1">
      <alignment vertical="center" wrapText="1"/>
      <protection locked="0"/>
    </xf>
    <xf numFmtId="0" fontId="9" fillId="0" borderId="38" xfId="0" applyFont="1" applyFill="1" applyBorder="1" applyAlignment="1" applyProtection="1">
      <alignment horizontal="left" vertical="top" wrapText="1"/>
      <protection locked="0"/>
    </xf>
    <xf numFmtId="0" fontId="9" fillId="0" borderId="31" xfId="0" applyFont="1" applyFill="1" applyBorder="1" applyAlignment="1" applyProtection="1">
      <alignment vertical="center" wrapText="1"/>
      <protection locked="0"/>
    </xf>
    <xf numFmtId="10" fontId="26" fillId="0" borderId="31" xfId="1" applyNumberFormat="1" applyFont="1" applyFill="1" applyBorder="1" applyAlignment="1" applyProtection="1">
      <alignment horizontal="center" vertical="center" wrapText="1"/>
    </xf>
    <xf numFmtId="0" fontId="17" fillId="2" borderId="91" xfId="0" applyFont="1" applyFill="1" applyBorder="1" applyAlignment="1" applyProtection="1">
      <alignment horizontal="center" vertical="center" wrapText="1"/>
    </xf>
    <xf numFmtId="0" fontId="17" fillId="2" borderId="83" xfId="0" applyFont="1" applyFill="1" applyBorder="1" applyAlignment="1" applyProtection="1">
      <alignment horizontal="center" vertical="center" wrapText="1"/>
    </xf>
    <xf numFmtId="0" fontId="17" fillId="2" borderId="84" xfId="0" applyFont="1" applyFill="1" applyBorder="1" applyAlignment="1" applyProtection="1">
      <alignment horizontal="center" vertical="center" wrapText="1"/>
    </xf>
    <xf numFmtId="14" fontId="17" fillId="2" borderId="84" xfId="0" applyNumberFormat="1" applyFont="1" applyFill="1" applyBorder="1" applyAlignment="1" applyProtection="1">
      <alignment horizontal="center" vertical="center" wrapText="1"/>
    </xf>
    <xf numFmtId="14" fontId="17" fillId="2" borderId="85" xfId="0" applyNumberFormat="1" applyFont="1" applyFill="1" applyBorder="1" applyAlignment="1" applyProtection="1">
      <alignment horizontal="center" vertical="center" wrapText="1"/>
    </xf>
    <xf numFmtId="0" fontId="9" fillId="3" borderId="95" xfId="0" applyFont="1" applyFill="1" applyBorder="1" applyAlignment="1" applyProtection="1">
      <alignment horizontal="center" vertical="center" wrapText="1"/>
    </xf>
    <xf numFmtId="0" fontId="9" fillId="5" borderId="51" xfId="0" applyFont="1" applyFill="1" applyBorder="1" applyAlignment="1" applyProtection="1">
      <alignment horizontal="left" vertical="center" wrapText="1"/>
      <protection locked="0"/>
    </xf>
    <xf numFmtId="10" fontId="2" fillId="0" borderId="23" xfId="1" applyNumberFormat="1" applyFont="1" applyFill="1" applyBorder="1" applyAlignment="1" applyProtection="1">
      <alignment horizontal="center" vertical="center" wrapText="1"/>
    </xf>
    <xf numFmtId="0" fontId="9" fillId="5" borderId="52" xfId="0" applyFont="1" applyFill="1" applyBorder="1" applyAlignment="1" applyProtection="1">
      <alignment horizontal="left" vertical="center" wrapText="1"/>
      <protection locked="0"/>
    </xf>
    <xf numFmtId="0" fontId="9" fillId="5" borderId="104" xfId="0" applyFont="1" applyFill="1" applyBorder="1" applyAlignment="1" applyProtection="1">
      <alignment horizontal="left" vertical="center" wrapText="1"/>
      <protection locked="0"/>
    </xf>
    <xf numFmtId="1" fontId="9" fillId="0" borderId="36" xfId="1" applyNumberFormat="1" applyFont="1" applyFill="1" applyBorder="1" applyAlignment="1" applyProtection="1">
      <alignment horizontal="left" vertical="center" wrapText="1"/>
      <protection locked="0"/>
    </xf>
    <xf numFmtId="1" fontId="9" fillId="0" borderId="35" xfId="1" applyNumberFormat="1" applyFont="1" applyFill="1" applyBorder="1" applyAlignment="1" applyProtection="1">
      <alignment horizontal="center" vertical="center" wrapText="1"/>
    </xf>
    <xf numFmtId="1" fontId="9" fillId="0" borderId="36" xfId="1" applyNumberFormat="1" applyFont="1" applyFill="1" applyBorder="1" applyAlignment="1" applyProtection="1">
      <alignment horizontal="center" vertical="center" wrapText="1"/>
      <protection locked="0"/>
    </xf>
    <xf numFmtId="1" fontId="9" fillId="0" borderId="36" xfId="1" applyNumberFormat="1" applyFont="1" applyFill="1" applyBorder="1" applyAlignment="1" applyProtection="1">
      <alignment horizontal="center" vertical="center" wrapText="1"/>
    </xf>
    <xf numFmtId="1" fontId="16" fillId="0" borderId="36" xfId="1" applyNumberFormat="1" applyFont="1" applyFill="1" applyBorder="1" applyAlignment="1" applyProtection="1">
      <alignment horizontal="center" vertical="center" wrapText="1"/>
      <protection locked="0"/>
    </xf>
    <xf numFmtId="0" fontId="9" fillId="0" borderId="36" xfId="0" applyNumberFormat="1" applyFont="1" applyFill="1" applyBorder="1" applyAlignment="1" applyProtection="1">
      <alignment horizontal="left" vertical="center" wrapText="1"/>
      <protection locked="0"/>
    </xf>
    <xf numFmtId="2" fontId="2" fillId="0" borderId="35" xfId="1" applyNumberFormat="1" applyFont="1" applyFill="1" applyBorder="1" applyAlignment="1" applyProtection="1">
      <alignment horizontal="center" vertical="center" wrapText="1"/>
    </xf>
    <xf numFmtId="2" fontId="2" fillId="0" borderId="36" xfId="1" applyNumberFormat="1" applyFont="1" applyFill="1" applyBorder="1" applyAlignment="1" applyProtection="1">
      <alignment horizontal="center" vertical="center" wrapText="1"/>
    </xf>
    <xf numFmtId="0" fontId="9" fillId="3" borderId="9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9" fillId="0" borderId="4" xfId="0" applyFont="1" applyFill="1" applyBorder="1" applyAlignment="1" applyProtection="1">
      <alignment horizontal="left" vertical="center" wrapText="1"/>
    </xf>
    <xf numFmtId="0" fontId="24" fillId="0" borderId="0" xfId="0" applyNumberFormat="1" applyFont="1" applyFill="1" applyBorder="1" applyAlignment="1" applyProtection="1">
      <alignment horizontal="center" vertical="center" wrapText="1"/>
    </xf>
    <xf numFmtId="0" fontId="17" fillId="2" borderId="101"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14" fontId="17" fillId="2" borderId="102" xfId="0" applyNumberFormat="1" applyFont="1" applyFill="1" applyBorder="1" applyAlignment="1" applyProtection="1">
      <alignment horizontal="center" vertical="center" wrapText="1"/>
    </xf>
    <xf numFmtId="14" fontId="17" fillId="2" borderId="103" xfId="0" applyNumberFormat="1" applyFont="1" applyFill="1" applyBorder="1" applyAlignment="1" applyProtection="1">
      <alignment horizontal="center" vertical="center" wrapText="1"/>
    </xf>
    <xf numFmtId="9" fontId="9" fillId="0" borderId="33" xfId="1" applyFont="1" applyFill="1" applyBorder="1" applyAlignment="1" applyProtection="1">
      <alignment horizontal="center" vertical="center" wrapText="1"/>
      <protection locked="0"/>
    </xf>
    <xf numFmtId="9" fontId="9" fillId="0" borderId="33" xfId="1" applyFont="1" applyFill="1" applyBorder="1" applyAlignment="1" applyProtection="1">
      <alignment horizontal="center" vertical="center" wrapText="1"/>
    </xf>
    <xf numFmtId="9" fontId="9" fillId="0" borderId="33" xfId="1" applyFont="1" applyFill="1" applyBorder="1" applyAlignment="1" applyProtection="1">
      <alignment horizontal="left" vertical="center" wrapText="1"/>
      <protection locked="0"/>
    </xf>
    <xf numFmtId="9" fontId="16" fillId="0" borderId="33" xfId="1" applyFont="1" applyFill="1" applyBorder="1" applyAlignment="1" applyProtection="1">
      <alignment horizontal="center" vertical="center" wrapText="1"/>
      <protection locked="0"/>
    </xf>
    <xf numFmtId="9" fontId="9" fillId="0" borderId="33" xfId="1" applyFont="1" applyFill="1" applyBorder="1" applyAlignment="1" applyProtection="1">
      <alignment horizontal="left" vertical="top" wrapText="1"/>
      <protection locked="0"/>
    </xf>
    <xf numFmtId="9" fontId="9" fillId="0" borderId="34" xfId="1"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9" fillId="0" borderId="35" xfId="0" applyNumberFormat="1" applyFont="1" applyFill="1" applyBorder="1" applyAlignment="1" applyProtection="1">
      <alignment horizontal="center" vertical="center" wrapText="1"/>
    </xf>
    <xf numFmtId="0" fontId="9" fillId="0" borderId="36" xfId="0" applyNumberFormat="1" applyFont="1" applyFill="1" applyBorder="1" applyAlignment="1" applyProtection="1">
      <alignment horizontal="center" vertical="center" wrapText="1"/>
      <protection locked="0"/>
    </xf>
    <xf numFmtId="0" fontId="9" fillId="0" borderId="36" xfId="0" applyNumberFormat="1" applyFont="1" applyFill="1" applyBorder="1" applyAlignment="1" applyProtection="1">
      <alignment horizontal="center" vertical="center" wrapText="1"/>
    </xf>
    <xf numFmtId="0" fontId="16" fillId="0" borderId="36" xfId="0" applyNumberFormat="1" applyFont="1" applyFill="1" applyBorder="1" applyAlignment="1" applyProtection="1">
      <alignment horizontal="center" vertical="center" wrapText="1"/>
      <protection locked="0"/>
    </xf>
    <xf numFmtId="0" fontId="9" fillId="0" borderId="36" xfId="0" applyNumberFormat="1" applyFont="1" applyFill="1" applyBorder="1" applyAlignment="1" applyProtection="1">
      <alignment horizontal="left" vertical="top" wrapText="1"/>
      <protection locked="0"/>
    </xf>
    <xf numFmtId="0" fontId="9" fillId="0" borderId="27" xfId="0" applyNumberFormat="1" applyFont="1" applyFill="1" applyBorder="1" applyAlignment="1" applyProtection="1">
      <alignment horizontal="left" vertical="center" wrapText="1"/>
      <protection locked="0"/>
    </xf>
    <xf numFmtId="0" fontId="9" fillId="3" borderId="98" xfId="0" applyFont="1" applyFill="1" applyBorder="1" applyAlignment="1" applyProtection="1">
      <alignment horizontal="center" vertical="center" wrapText="1"/>
    </xf>
    <xf numFmtId="0" fontId="9" fillId="0" borderId="54" xfId="0" applyFont="1" applyFill="1" applyBorder="1" applyAlignment="1" applyProtection="1">
      <alignment horizontal="left" vertical="center" wrapText="1"/>
      <protection locked="0"/>
    </xf>
    <xf numFmtId="0" fontId="9" fillId="0" borderId="55" xfId="0" applyFont="1" applyFill="1" applyBorder="1" applyAlignment="1" applyProtection="1">
      <alignment horizontal="left" vertical="center" wrapText="1"/>
      <protection locked="0"/>
    </xf>
    <xf numFmtId="10" fontId="2" fillId="0" borderId="46" xfId="1" applyNumberFormat="1" applyFont="1" applyFill="1" applyBorder="1" applyAlignment="1" applyProtection="1">
      <alignment horizontal="center" vertical="center" wrapText="1"/>
    </xf>
    <xf numFmtId="0" fontId="9" fillId="0" borderId="49" xfId="0" applyFont="1" applyFill="1" applyBorder="1" applyAlignment="1" applyProtection="1">
      <alignment horizontal="center" vertical="center" wrapText="1"/>
    </xf>
    <xf numFmtId="0" fontId="9" fillId="0" borderId="50" xfId="0" applyFont="1" applyFill="1" applyBorder="1" applyAlignment="1" applyProtection="1">
      <alignment horizontal="center" vertical="center" wrapText="1"/>
      <protection locked="0"/>
    </xf>
    <xf numFmtId="0" fontId="9" fillId="0" borderId="50" xfId="0" applyFont="1" applyFill="1" applyBorder="1" applyAlignment="1" applyProtection="1">
      <alignment horizontal="center" vertical="center" wrapText="1"/>
    </xf>
    <xf numFmtId="164" fontId="25" fillId="0" borderId="50" xfId="4" applyNumberFormat="1" applyFont="1" applyFill="1" applyBorder="1" applyAlignment="1" applyProtection="1">
      <alignment vertical="center" wrapText="1"/>
      <protection locked="0"/>
    </xf>
    <xf numFmtId="0" fontId="9" fillId="0" borderId="50" xfId="0" applyFont="1" applyFill="1" applyBorder="1" applyAlignment="1" applyProtection="1">
      <alignment horizontal="left" vertical="center" wrapText="1"/>
      <protection locked="0"/>
    </xf>
    <xf numFmtId="0" fontId="16" fillId="0" borderId="50" xfId="0" applyFont="1" applyFill="1" applyBorder="1" applyAlignment="1" applyProtection="1">
      <alignment horizontal="center" vertical="center" wrapText="1"/>
      <protection locked="0"/>
    </xf>
    <xf numFmtId="0" fontId="9" fillId="0" borderId="104" xfId="0" applyFont="1" applyFill="1" applyBorder="1" applyAlignment="1" applyProtection="1">
      <alignment horizontal="left" vertical="center" wrapText="1"/>
      <protection locked="0"/>
    </xf>
    <xf numFmtId="0" fontId="9" fillId="0" borderId="50" xfId="0" applyFont="1" applyFill="1" applyBorder="1" applyAlignment="1" applyProtection="1">
      <alignment horizontal="left" vertical="top" wrapText="1"/>
      <protection locked="0"/>
    </xf>
    <xf numFmtId="0" fontId="9" fillId="0" borderId="30" xfId="0" applyFont="1" applyFill="1" applyBorder="1" applyAlignment="1" applyProtection="1">
      <alignment horizontal="left" vertical="center" wrapText="1"/>
      <protection locked="0"/>
    </xf>
    <xf numFmtId="0" fontId="9" fillId="0" borderId="28" xfId="0" applyFont="1" applyFill="1" applyBorder="1" applyAlignment="1" applyProtection="1">
      <alignment horizontal="left" vertical="center" wrapText="1"/>
      <protection locked="0"/>
    </xf>
    <xf numFmtId="10" fontId="2" fillId="0" borderId="45" xfId="1" applyNumberFormat="1" applyFont="1" applyFill="1" applyBorder="1" applyAlignment="1" applyProtection="1">
      <alignment horizontal="center" vertical="center" wrapText="1"/>
    </xf>
    <xf numFmtId="10" fontId="26" fillId="0" borderId="28" xfId="1" applyNumberFormat="1" applyFont="1" applyFill="1" applyBorder="1" applyAlignment="1" applyProtection="1">
      <alignment horizontal="center" vertical="center" wrapText="1"/>
    </xf>
    <xf numFmtId="0" fontId="23" fillId="0" borderId="0" xfId="0" applyFont="1" applyFill="1" applyAlignment="1" applyProtection="1">
      <alignment horizontal="center" vertical="center" wrapText="1"/>
    </xf>
    <xf numFmtId="0" fontId="14" fillId="2" borderId="101" xfId="0" applyFont="1" applyFill="1" applyBorder="1" applyAlignment="1" applyProtection="1">
      <alignment horizontal="center" vertical="center" wrapText="1"/>
    </xf>
    <xf numFmtId="0" fontId="14" fillId="2" borderId="102" xfId="0" applyFont="1" applyFill="1" applyBorder="1" applyAlignment="1" applyProtection="1">
      <alignment horizontal="center" vertical="center" wrapText="1"/>
    </xf>
    <xf numFmtId="14" fontId="14" fillId="2" borderId="102" xfId="0" applyNumberFormat="1" applyFont="1" applyFill="1" applyBorder="1" applyAlignment="1" applyProtection="1">
      <alignment horizontal="center" vertical="center" wrapText="1"/>
    </xf>
    <xf numFmtId="14" fontId="14" fillId="2" borderId="103" xfId="0" applyNumberFormat="1" applyFont="1" applyFill="1" applyBorder="1" applyAlignment="1" applyProtection="1">
      <alignment horizontal="center" vertical="center" wrapText="1"/>
    </xf>
    <xf numFmtId="0" fontId="21" fillId="0" borderId="61" xfId="0" applyNumberFormat="1" applyFont="1" applyFill="1" applyBorder="1" applyAlignment="1" applyProtection="1">
      <alignment horizontal="center" vertical="center" wrapText="1"/>
    </xf>
    <xf numFmtId="0" fontId="21" fillId="2" borderId="25" xfId="0" applyFont="1" applyFill="1" applyBorder="1" applyAlignment="1" applyProtection="1">
      <alignment horizontal="center" vertical="center" wrapText="1"/>
    </xf>
    <xf numFmtId="0" fontId="21" fillId="2" borderId="42" xfId="0" applyFont="1" applyFill="1" applyBorder="1" applyAlignment="1" applyProtection="1">
      <alignment horizontal="center" vertical="center" wrapText="1"/>
    </xf>
    <xf numFmtId="0" fontId="21" fillId="2" borderId="26" xfId="0" applyFont="1" applyFill="1" applyBorder="1" applyAlignment="1" applyProtection="1">
      <alignment horizontal="center" vertical="center" wrapText="1"/>
    </xf>
    <xf numFmtId="0" fontId="21" fillId="2" borderId="26" xfId="0" applyFont="1" applyFill="1" applyBorder="1" applyAlignment="1" applyProtection="1">
      <alignment horizontal="left" vertical="center" wrapText="1"/>
    </xf>
    <xf numFmtId="0" fontId="21" fillId="2" borderId="24" xfId="0" applyFont="1" applyFill="1" applyBorder="1" applyAlignment="1" applyProtection="1">
      <alignment horizontal="center" vertical="center" wrapText="1"/>
    </xf>
    <xf numFmtId="9" fontId="8" fillId="0" borderId="59" xfId="0" applyNumberFormat="1" applyFont="1" applyFill="1" applyBorder="1" applyAlignment="1" applyProtection="1">
      <alignment horizontal="center" vertical="center" wrapText="1"/>
    </xf>
    <xf numFmtId="9" fontId="8" fillId="0" borderId="56" xfId="0" applyNumberFormat="1" applyFont="1" applyFill="1" applyBorder="1" applyAlignment="1" applyProtection="1">
      <alignment horizontal="center" vertical="center" wrapText="1"/>
    </xf>
    <xf numFmtId="9" fontId="8" fillId="0" borderId="79" xfId="0" applyNumberFormat="1" applyFont="1" applyFill="1" applyBorder="1" applyAlignment="1" applyProtection="1">
      <alignment horizontal="center" vertical="center" wrapText="1"/>
    </xf>
    <xf numFmtId="9" fontId="8" fillId="0" borderId="79" xfId="1" applyFont="1" applyFill="1" applyBorder="1" applyAlignment="1" applyProtection="1">
      <alignment horizontal="center" vertical="center" wrapText="1"/>
    </xf>
    <xf numFmtId="9" fontId="9" fillId="0" borderId="36" xfId="0" applyNumberFormat="1" applyFont="1" applyFill="1" applyBorder="1" applyAlignment="1" applyProtection="1">
      <alignment horizontal="center" vertical="center" wrapText="1"/>
    </xf>
    <xf numFmtId="9" fontId="16" fillId="0" borderId="36" xfId="0" applyNumberFormat="1" applyFont="1" applyFill="1" applyBorder="1" applyAlignment="1" applyProtection="1">
      <alignment horizontal="center" vertical="center" wrapText="1"/>
      <protection locked="0"/>
    </xf>
    <xf numFmtId="14" fontId="9" fillId="0" borderId="0" xfId="0" applyNumberFormat="1" applyFont="1" applyAlignment="1" applyProtection="1">
      <alignment vertical="center" wrapText="1"/>
    </xf>
    <xf numFmtId="0" fontId="9" fillId="0" borderId="0" xfId="0" applyNumberFormat="1" applyFont="1" applyFill="1" applyBorder="1" applyAlignment="1" applyProtection="1">
      <alignment vertical="center" wrapText="1"/>
    </xf>
    <xf numFmtId="10" fontId="26" fillId="0" borderId="45" xfId="1" applyNumberFormat="1"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0" xfId="0" applyNumberFormat="1" applyFont="1" applyFill="1" applyBorder="1" applyAlignment="1" applyProtection="1">
      <alignment vertical="center" wrapText="1"/>
    </xf>
    <xf numFmtId="0" fontId="18" fillId="0" borderId="0" xfId="0" applyFont="1" applyAlignment="1" applyProtection="1">
      <alignment horizontal="left" vertical="center" wrapText="1"/>
    </xf>
    <xf numFmtId="10" fontId="18" fillId="0" borderId="0" xfId="1" applyNumberFormat="1" applyFont="1" applyAlignment="1" applyProtection="1">
      <alignment horizontal="center" vertical="center" wrapText="1"/>
    </xf>
    <xf numFmtId="0" fontId="10" fillId="0" borderId="0" xfId="0" applyFont="1" applyFill="1" applyBorder="1" applyAlignment="1" applyProtection="1">
      <alignment horizontal="center" vertical="center" wrapText="1"/>
    </xf>
    <xf numFmtId="0" fontId="8" fillId="0" borderId="56" xfId="0" applyNumberFormat="1" applyFont="1" applyFill="1" applyBorder="1" applyAlignment="1" applyProtection="1">
      <alignment horizontal="center" vertical="center" wrapText="1"/>
    </xf>
    <xf numFmtId="10" fontId="2" fillId="0" borderId="23" xfId="1" applyNumberFormat="1" applyFont="1" applyFill="1" applyBorder="1" applyAlignment="1" applyProtection="1">
      <alignment horizontal="center" vertical="center" wrapText="1"/>
    </xf>
    <xf numFmtId="43" fontId="9" fillId="0" borderId="33" xfId="5" applyFont="1" applyFill="1" applyBorder="1" applyAlignment="1" applyProtection="1">
      <alignment horizontal="center" vertical="center" wrapText="1"/>
    </xf>
    <xf numFmtId="43" fontId="9" fillId="0" borderId="32" xfId="5" applyFont="1" applyFill="1" applyBorder="1" applyAlignment="1" applyProtection="1">
      <alignment horizontal="center" vertical="center" wrapText="1"/>
    </xf>
    <xf numFmtId="0" fontId="8" fillId="0" borderId="96" xfId="0" applyFont="1" applyFill="1" applyBorder="1" applyAlignment="1" applyProtection="1">
      <alignment horizontal="left" vertical="center" wrapText="1"/>
    </xf>
    <xf numFmtId="43" fontId="9" fillId="0" borderId="33" xfId="5" applyFont="1" applyFill="1" applyBorder="1" applyAlignment="1" applyProtection="1">
      <alignment horizontal="center" vertical="center" wrapText="1"/>
      <protection locked="0"/>
    </xf>
    <xf numFmtId="0" fontId="32" fillId="0" borderId="36" xfId="0" applyFont="1" applyBorder="1" applyAlignment="1">
      <alignment horizontal="left" vertical="center" wrapText="1"/>
    </xf>
    <xf numFmtId="0" fontId="32" fillId="0" borderId="33" xfId="0" applyFont="1" applyBorder="1" applyAlignment="1">
      <alignment horizontal="left" vertical="center" wrapText="1"/>
    </xf>
    <xf numFmtId="0" fontId="9" fillId="0" borderId="38" xfId="0" applyFont="1" applyFill="1" applyBorder="1" applyAlignment="1" applyProtection="1">
      <alignment horizontal="left" vertical="center" wrapText="1"/>
    </xf>
    <xf numFmtId="0" fontId="21" fillId="2" borderId="7" xfId="0" applyFont="1" applyFill="1" applyBorder="1" applyAlignment="1" applyProtection="1">
      <alignment horizontal="center" vertical="center" wrapText="1"/>
    </xf>
    <xf numFmtId="0" fontId="21" fillId="2" borderId="21" xfId="0" applyFont="1" applyFill="1" applyBorder="1" applyAlignment="1" applyProtection="1">
      <alignment horizontal="center" vertical="center" wrapText="1"/>
    </xf>
    <xf numFmtId="0" fontId="21" fillId="2" borderId="22" xfId="0" applyFont="1" applyFill="1" applyBorder="1" applyAlignment="1" applyProtection="1">
      <alignment horizontal="center" vertical="center" wrapText="1"/>
    </xf>
    <xf numFmtId="0" fontId="17" fillId="2" borderId="41" xfId="0" applyFont="1" applyFill="1" applyBorder="1" applyAlignment="1" applyProtection="1">
      <alignment horizontal="center" vertical="center" wrapText="1"/>
    </xf>
    <xf numFmtId="0" fontId="17" fillId="2" borderId="10" xfId="0" applyFont="1" applyFill="1" applyBorder="1" applyAlignment="1" applyProtection="1">
      <alignment horizontal="center" vertical="center" wrapText="1"/>
    </xf>
    <xf numFmtId="10" fontId="2" fillId="0" borderId="41" xfId="1" applyNumberFormat="1" applyFont="1" applyFill="1" applyBorder="1" applyAlignment="1" applyProtection="1">
      <alignment horizontal="center" vertical="center" wrapText="1"/>
    </xf>
    <xf numFmtId="10" fontId="2" fillId="0" borderId="6" xfId="1" applyNumberFormat="1" applyFont="1" applyFill="1" applyBorder="1" applyAlignment="1" applyProtection="1">
      <alignment horizontal="center" vertical="center" wrapText="1"/>
    </xf>
    <xf numFmtId="10" fontId="2" fillId="0" borderId="43" xfId="1" applyNumberFormat="1"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0" fontId="14" fillId="2" borderId="22" xfId="0" applyFont="1" applyFill="1" applyBorder="1" applyAlignment="1" applyProtection="1">
      <alignment horizontal="center" vertical="center" wrapText="1"/>
    </xf>
    <xf numFmtId="0" fontId="9" fillId="3" borderId="105" xfId="0" applyFont="1" applyFill="1" applyBorder="1" applyAlignment="1" applyProtection="1">
      <alignment horizontal="center" vertical="center" wrapText="1"/>
    </xf>
    <xf numFmtId="0" fontId="9" fillId="3" borderId="100" xfId="0" applyFont="1" applyFill="1" applyBorder="1" applyAlignment="1" applyProtection="1">
      <alignment horizontal="center" vertical="center" wrapText="1"/>
    </xf>
    <xf numFmtId="0" fontId="9" fillId="3" borderId="81" xfId="0" applyFont="1" applyFill="1" applyBorder="1" applyAlignment="1" applyProtection="1">
      <alignment horizontal="center" vertical="center" wrapText="1"/>
    </xf>
    <xf numFmtId="0" fontId="21" fillId="2" borderId="24" xfId="0" applyFont="1" applyFill="1" applyBorder="1" applyAlignment="1" applyProtection="1">
      <alignment horizontal="center" vertical="center" wrapText="1"/>
    </xf>
    <xf numFmtId="0" fontId="21" fillId="2" borderId="25" xfId="0" applyFont="1" applyFill="1" applyBorder="1" applyAlignment="1" applyProtection="1">
      <alignment horizontal="center" vertical="center" wrapText="1"/>
    </xf>
    <xf numFmtId="0" fontId="21" fillId="2" borderId="42" xfId="0" applyFont="1" applyFill="1" applyBorder="1" applyAlignment="1" applyProtection="1">
      <alignment horizontal="center" vertical="center" wrapText="1"/>
    </xf>
    <xf numFmtId="0" fontId="21" fillId="2" borderId="26" xfId="0" applyFont="1" applyFill="1" applyBorder="1" applyAlignment="1" applyProtection="1">
      <alignment horizontal="center" vertical="center" wrapText="1"/>
    </xf>
    <xf numFmtId="10" fontId="2" fillId="0" borderId="23" xfId="1" applyNumberFormat="1" applyFont="1" applyFill="1" applyBorder="1" applyAlignment="1" applyProtection="1">
      <alignment horizontal="center" vertical="center" wrapText="1"/>
    </xf>
    <xf numFmtId="0" fontId="9" fillId="3" borderId="86" xfId="0" applyFont="1" applyFill="1" applyBorder="1" applyAlignment="1" applyProtection="1">
      <alignment horizontal="center" vertical="center" wrapText="1"/>
    </xf>
    <xf numFmtId="0" fontId="24" fillId="0" borderId="0" xfId="0" applyFont="1" applyBorder="1" applyAlignment="1" applyProtection="1">
      <alignment horizontal="left" vertical="center" wrapText="1"/>
    </xf>
    <xf numFmtId="0" fontId="22" fillId="0" borderId="0" xfId="0" applyFont="1" applyAlignment="1" applyProtection="1">
      <alignment horizontal="left" vertical="center" wrapText="1"/>
    </xf>
    <xf numFmtId="0" fontId="9" fillId="3" borderId="68" xfId="0" applyFont="1" applyFill="1" applyBorder="1" applyAlignment="1" applyProtection="1">
      <alignment horizontal="center" vertical="center" wrapText="1"/>
    </xf>
    <xf numFmtId="0" fontId="9" fillId="3" borderId="70" xfId="0" applyFont="1" applyFill="1" applyBorder="1" applyAlignment="1" applyProtection="1">
      <alignment horizontal="center" vertical="center" wrapText="1"/>
    </xf>
    <xf numFmtId="0" fontId="9" fillId="3" borderId="76" xfId="0" applyFont="1" applyFill="1" applyBorder="1" applyAlignment="1" applyProtection="1">
      <alignment horizontal="center" vertical="center" wrapText="1"/>
    </xf>
    <xf numFmtId="0" fontId="9" fillId="3" borderId="77" xfId="0" applyFont="1" applyFill="1" applyBorder="1" applyAlignment="1" applyProtection="1">
      <alignment horizontal="center" vertical="center" wrapText="1"/>
    </xf>
    <xf numFmtId="0" fontId="8" fillId="0" borderId="57" xfId="0" applyFont="1" applyFill="1" applyBorder="1" applyAlignment="1" applyProtection="1">
      <alignment horizontal="center" vertical="center" wrapText="1"/>
    </xf>
    <xf numFmtId="0" fontId="8" fillId="0" borderId="58" xfId="0" applyFont="1" applyFill="1" applyBorder="1" applyAlignment="1" applyProtection="1">
      <alignment horizontal="center" vertical="center" wrapText="1"/>
    </xf>
    <xf numFmtId="0" fontId="8" fillId="0" borderId="78"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0" fontId="27" fillId="4" borderId="91" xfId="2" applyFont="1" applyFill="1" applyBorder="1" applyAlignment="1" applyProtection="1">
      <alignment horizontal="center" vertical="center" wrapText="1"/>
    </xf>
    <xf numFmtId="0" fontId="27" fillId="4" borderId="92" xfId="2" applyFont="1" applyFill="1" applyBorder="1" applyAlignment="1" applyProtection="1">
      <alignment horizontal="center" vertical="center" wrapText="1"/>
    </xf>
    <xf numFmtId="0" fontId="27" fillId="4" borderId="93" xfId="2" applyFont="1" applyFill="1" applyBorder="1" applyAlignment="1" applyProtection="1">
      <alignment horizontal="center" vertical="center" wrapText="1"/>
    </xf>
    <xf numFmtId="0" fontId="20" fillId="0" borderId="0" xfId="0" applyFont="1" applyAlignment="1" applyProtection="1">
      <alignment horizontal="left" vertical="center" wrapText="1"/>
    </xf>
    <xf numFmtId="0" fontId="22" fillId="0" borderId="0" xfId="0" applyFont="1" applyBorder="1" applyAlignment="1" applyProtection="1">
      <alignment horizontal="center" vertical="center" wrapText="1"/>
    </xf>
    <xf numFmtId="0" fontId="9" fillId="3" borderId="71" xfId="0" applyFont="1" applyFill="1" applyBorder="1" applyAlignment="1" applyProtection="1">
      <alignment horizontal="center" vertical="center" wrapText="1"/>
    </xf>
    <xf numFmtId="0" fontId="9" fillId="3" borderId="82" xfId="0" applyFont="1" applyFill="1" applyBorder="1" applyAlignment="1" applyProtection="1">
      <alignment horizontal="center" vertical="center" wrapText="1"/>
    </xf>
    <xf numFmtId="0" fontId="9" fillId="3" borderId="98" xfId="0" applyFont="1" applyFill="1" applyBorder="1" applyAlignment="1" applyProtection="1">
      <alignment horizontal="center" vertical="center" wrapText="1"/>
    </xf>
    <xf numFmtId="0" fontId="21" fillId="3" borderId="100" xfId="0" applyFont="1" applyFill="1" applyBorder="1" applyAlignment="1" applyProtection="1">
      <alignment horizontal="center" vertical="center" wrapText="1"/>
    </xf>
    <xf numFmtId="0" fontId="21" fillId="3" borderId="98" xfId="0" applyFont="1" applyFill="1" applyBorder="1" applyAlignment="1" applyProtection="1">
      <alignment horizontal="center" vertical="center" wrapText="1"/>
    </xf>
    <xf numFmtId="0" fontId="21" fillId="3" borderId="99" xfId="0" applyFont="1" applyFill="1" applyBorder="1" applyAlignment="1" applyProtection="1">
      <alignment horizontal="center" vertical="center" wrapText="1"/>
    </xf>
    <xf numFmtId="0" fontId="22" fillId="0" borderId="0" xfId="0" applyFont="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2" fillId="0" borderId="0" xfId="0" applyFont="1" applyFill="1" applyAlignment="1" applyProtection="1">
      <alignment horizontal="left" vertical="center" wrapText="1"/>
    </xf>
  </cellXfs>
  <cellStyles count="6">
    <cellStyle name="Millares" xfId="5" builtinId="3"/>
    <cellStyle name="Normal" xfId="0" builtinId="0"/>
    <cellStyle name="Normal 2" xfId="2"/>
    <cellStyle name="Normal 3" xfId="3"/>
    <cellStyle name="Porcentaje" xfId="1" builtinId="5"/>
    <cellStyle name="Porcentaje 2" xfId="4"/>
  </cellStyles>
  <dxfs count="26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U1019"/>
  <sheetViews>
    <sheetView tabSelected="1" topLeftCell="A2" zoomScale="70" zoomScaleNormal="70" zoomScaleSheetLayoutView="68" workbookViewId="0">
      <selection activeCell="W47" sqref="W47"/>
    </sheetView>
  </sheetViews>
  <sheetFormatPr baseColWidth="10" defaultColWidth="14.42578125" defaultRowHeight="15" zeroHeight="1" outlineLevelCol="2" x14ac:dyDescent="0.25"/>
  <cols>
    <col min="1" max="1" width="3" style="104" bestFit="1" customWidth="1"/>
    <col min="2" max="2" width="21.85546875" style="110" customWidth="1"/>
    <col min="3" max="3" width="8.85546875" style="110" customWidth="1"/>
    <col min="4" max="4" width="40" style="109" customWidth="1"/>
    <col min="5" max="5" width="12.85546875" style="304" customWidth="1"/>
    <col min="6" max="6" width="26.85546875" style="109" customWidth="1"/>
    <col min="7" max="7" width="15.28515625" style="109" customWidth="1"/>
    <col min="8" max="8" width="28.140625" style="109" customWidth="1"/>
    <col min="9" max="9" width="20.7109375" style="109" customWidth="1"/>
    <col min="10" max="10" width="16.28515625" style="109" customWidth="1" outlineLevel="1"/>
    <col min="11" max="11" width="21.85546875" style="109" customWidth="1" outlineLevel="1"/>
    <col min="12" max="13" width="12.85546875" style="109" customWidth="1"/>
    <col min="14" max="14" width="1.85546875" style="305" customWidth="1"/>
    <col min="15" max="15" width="7.85546875" style="109" customWidth="1"/>
    <col min="16" max="19" width="5.7109375" style="109" customWidth="1" outlineLevel="2"/>
    <col min="20" max="20" width="6.140625" style="109" customWidth="1" outlineLevel="1"/>
    <col min="21" max="21" width="10.140625" style="109" customWidth="1" outlineLevel="1"/>
    <col min="22" max="22" width="58.140625" style="306" customWidth="1" outlineLevel="1"/>
    <col min="23" max="23" width="31.7109375" style="306" customWidth="1" outlineLevel="1"/>
    <col min="24" max="24" width="10.28515625" style="109" customWidth="1"/>
    <col min="25" max="28" width="3.5703125" style="106" customWidth="1" outlineLevel="2"/>
    <col min="29" max="29" width="6.140625" style="109" customWidth="1" outlineLevel="1"/>
    <col min="30" max="30" width="10.140625" style="109" customWidth="1" outlineLevel="1"/>
    <col min="31" max="31" width="81.5703125" style="306" customWidth="1" outlineLevel="1"/>
    <col min="32" max="32" width="32.28515625" style="306" customWidth="1" outlineLevel="1"/>
    <col min="33" max="33" width="7.140625" style="109" customWidth="1"/>
    <col min="34" max="37" width="5.140625" style="109" customWidth="1" outlineLevel="2"/>
    <col min="38" max="38" width="9.28515625" style="109" customWidth="1" outlineLevel="1"/>
    <col min="39" max="39" width="10.140625" style="109" customWidth="1" outlineLevel="1"/>
    <col min="40" max="40" width="65.85546875" style="109" customWidth="1" outlineLevel="1"/>
    <col min="41" max="41" width="47.28515625" style="109" customWidth="1" outlineLevel="1"/>
    <col min="42" max="42" width="3.42578125" style="109" customWidth="1"/>
    <col min="43" max="44" width="10.7109375" style="109" customWidth="1"/>
    <col min="45" max="45" width="11.85546875" style="109" customWidth="1"/>
    <col min="46" max="46" width="15.140625" style="307" customWidth="1"/>
    <col min="47" max="47" width="2.85546875" style="109" customWidth="1"/>
    <col min="48" max="48" width="14.42578125" style="109" customWidth="1"/>
    <col min="49" max="16384" width="14.42578125" style="109"/>
  </cols>
  <sheetData>
    <row r="1" spans="1:47" s="98" customFormat="1" ht="24.75" hidden="1" customHeight="1" x14ac:dyDescent="0.25">
      <c r="A1" s="90"/>
      <c r="B1" s="91" t="s">
        <v>5</v>
      </c>
      <c r="C1" s="91" t="s">
        <v>148</v>
      </c>
      <c r="D1" s="91" t="s">
        <v>215</v>
      </c>
      <c r="E1" s="91" t="s">
        <v>32</v>
      </c>
      <c r="F1" s="91" t="s">
        <v>6</v>
      </c>
      <c r="G1" s="91" t="s">
        <v>7</v>
      </c>
      <c r="H1" s="91" t="s">
        <v>8</v>
      </c>
      <c r="I1" s="91" t="s">
        <v>9</v>
      </c>
      <c r="J1" s="91" t="s">
        <v>10</v>
      </c>
      <c r="K1" s="91" t="s">
        <v>11</v>
      </c>
      <c r="L1" s="92" t="s">
        <v>12</v>
      </c>
      <c r="M1" s="92" t="s">
        <v>13</v>
      </c>
      <c r="N1" s="93"/>
      <c r="O1" s="92" t="s">
        <v>93</v>
      </c>
      <c r="P1" s="92" t="s">
        <v>238</v>
      </c>
      <c r="Q1" s="92" t="s">
        <v>239</v>
      </c>
      <c r="R1" s="92" t="s">
        <v>240</v>
      </c>
      <c r="S1" s="92" t="s">
        <v>241</v>
      </c>
      <c r="T1" s="92" t="s">
        <v>236</v>
      </c>
      <c r="U1" s="92"/>
      <c r="V1" s="92" t="s">
        <v>237</v>
      </c>
      <c r="W1" s="92" t="s">
        <v>263</v>
      </c>
      <c r="X1" s="92" t="s">
        <v>289</v>
      </c>
      <c r="Y1" s="94" t="s">
        <v>242</v>
      </c>
      <c r="Z1" s="94" t="s">
        <v>243</v>
      </c>
      <c r="AA1" s="94" t="s">
        <v>244</v>
      </c>
      <c r="AB1" s="94" t="s">
        <v>245</v>
      </c>
      <c r="AC1" s="92" t="s">
        <v>236</v>
      </c>
      <c r="AD1" s="92"/>
      <c r="AE1" s="95" t="s">
        <v>237</v>
      </c>
      <c r="AF1" s="92" t="s">
        <v>263</v>
      </c>
      <c r="AG1" s="92" t="s">
        <v>289</v>
      </c>
      <c r="AH1" s="92" t="s">
        <v>246</v>
      </c>
      <c r="AI1" s="92" t="s">
        <v>247</v>
      </c>
      <c r="AJ1" s="92" t="s">
        <v>248</v>
      </c>
      <c r="AK1" s="92" t="s">
        <v>249</v>
      </c>
      <c r="AL1" s="92" t="s">
        <v>236</v>
      </c>
      <c r="AM1" s="92"/>
      <c r="AN1" s="92" t="s">
        <v>237</v>
      </c>
      <c r="AO1" s="92" t="s">
        <v>263</v>
      </c>
      <c r="AP1" s="96"/>
      <c r="AQ1" s="92" t="s">
        <v>235</v>
      </c>
      <c r="AR1" s="92" t="s">
        <v>236</v>
      </c>
      <c r="AS1" s="92" t="s">
        <v>266</v>
      </c>
      <c r="AT1" s="97" t="s">
        <v>264</v>
      </c>
    </row>
    <row r="2" spans="1:47" s="102" customFormat="1" ht="41.25" customHeight="1" x14ac:dyDescent="0.25">
      <c r="A2" s="99"/>
      <c r="B2" s="56" t="s">
        <v>5</v>
      </c>
      <c r="C2" s="56" t="s">
        <v>148</v>
      </c>
      <c r="D2" s="56" t="s">
        <v>333</v>
      </c>
      <c r="E2" s="56" t="s">
        <v>32</v>
      </c>
      <c r="F2" s="56" t="s">
        <v>6</v>
      </c>
      <c r="G2" s="56" t="s">
        <v>7</v>
      </c>
      <c r="H2" s="56" t="s">
        <v>8</v>
      </c>
      <c r="I2" s="308" t="s">
        <v>9</v>
      </c>
      <c r="J2" s="308" t="s">
        <v>10</v>
      </c>
      <c r="K2" s="56" t="s">
        <v>11</v>
      </c>
      <c r="L2" s="57" t="s">
        <v>12</v>
      </c>
      <c r="M2" s="57" t="s">
        <v>13</v>
      </c>
      <c r="N2" s="55"/>
      <c r="O2" s="100" t="s">
        <v>289</v>
      </c>
      <c r="P2" s="100" t="s">
        <v>238</v>
      </c>
      <c r="Q2" s="100" t="s">
        <v>239</v>
      </c>
      <c r="R2" s="100" t="s">
        <v>240</v>
      </c>
      <c r="S2" s="100" t="s">
        <v>241</v>
      </c>
      <c r="T2" s="100" t="s">
        <v>236</v>
      </c>
      <c r="U2" s="100" t="s">
        <v>339</v>
      </c>
      <c r="V2" s="100" t="s">
        <v>237</v>
      </c>
      <c r="W2" s="101"/>
      <c r="X2" s="100" t="s">
        <v>289</v>
      </c>
      <c r="Y2" s="102" t="s">
        <v>242</v>
      </c>
      <c r="Z2" s="102" t="s">
        <v>243</v>
      </c>
      <c r="AA2" s="102" t="s">
        <v>244</v>
      </c>
      <c r="AB2" s="102" t="s">
        <v>245</v>
      </c>
      <c r="AC2" s="100" t="s">
        <v>236</v>
      </c>
      <c r="AD2" s="100" t="s">
        <v>339</v>
      </c>
      <c r="AE2" s="100" t="s">
        <v>237</v>
      </c>
      <c r="AF2" s="101"/>
      <c r="AG2" s="100" t="s">
        <v>289</v>
      </c>
      <c r="AH2" s="100" t="s">
        <v>246</v>
      </c>
      <c r="AI2" s="100" t="s">
        <v>247</v>
      </c>
      <c r="AJ2" s="100" t="s">
        <v>248</v>
      </c>
      <c r="AK2" s="100" t="s">
        <v>249</v>
      </c>
      <c r="AL2" s="100" t="s">
        <v>236</v>
      </c>
      <c r="AM2" s="100" t="s">
        <v>339</v>
      </c>
      <c r="AN2" s="100" t="s">
        <v>237</v>
      </c>
      <c r="AO2" s="101"/>
      <c r="AQ2" s="100" t="s">
        <v>235</v>
      </c>
      <c r="AR2" s="100" t="s">
        <v>236</v>
      </c>
      <c r="AS2" s="100" t="s">
        <v>266</v>
      </c>
      <c r="AT2" s="103" t="s">
        <v>264</v>
      </c>
    </row>
    <row r="3" spans="1:47" ht="44.25" customHeight="1" x14ac:dyDescent="0.25">
      <c r="B3" s="347" t="s">
        <v>472</v>
      </c>
      <c r="C3" s="347"/>
      <c r="D3" s="347"/>
      <c r="E3" s="347"/>
      <c r="F3" s="347"/>
      <c r="G3" s="347"/>
      <c r="H3" s="347"/>
      <c r="I3" s="347"/>
      <c r="J3" s="347"/>
      <c r="K3" s="347"/>
      <c r="L3" s="347"/>
      <c r="M3" s="347"/>
      <c r="N3" s="93"/>
      <c r="O3" s="105"/>
      <c r="P3" s="105"/>
      <c r="Q3" s="105"/>
      <c r="R3" s="105"/>
      <c r="S3" s="105"/>
      <c r="T3" s="105"/>
      <c r="U3" s="105"/>
      <c r="V3" s="105"/>
      <c r="W3" s="105"/>
      <c r="X3" s="105"/>
      <c r="AC3" s="105"/>
      <c r="AD3" s="105"/>
      <c r="AE3" s="107"/>
      <c r="AF3" s="105"/>
      <c r="AG3" s="105"/>
      <c r="AH3" s="105"/>
      <c r="AI3" s="105"/>
      <c r="AJ3" s="105"/>
      <c r="AK3" s="105"/>
      <c r="AL3" s="105"/>
      <c r="AM3" s="105"/>
      <c r="AN3" s="105"/>
      <c r="AO3" s="105"/>
      <c r="AP3" s="105"/>
      <c r="AQ3" s="105"/>
      <c r="AR3" s="105"/>
      <c r="AS3" s="105"/>
      <c r="AT3" s="108"/>
      <c r="AU3" s="105"/>
    </row>
    <row r="4" spans="1:47" ht="15" customHeight="1" x14ac:dyDescent="0.25">
      <c r="B4" s="348" t="s">
        <v>250</v>
      </c>
      <c r="C4" s="348"/>
      <c r="D4" s="348"/>
      <c r="E4" s="348"/>
      <c r="F4" s="348"/>
      <c r="G4" s="348"/>
      <c r="H4" s="348"/>
      <c r="I4" s="348"/>
      <c r="J4" s="348"/>
      <c r="K4" s="348"/>
      <c r="L4" s="348"/>
      <c r="M4" s="348"/>
      <c r="N4" s="93"/>
      <c r="O4" s="105"/>
      <c r="P4" s="105"/>
      <c r="Q4" s="105"/>
      <c r="R4" s="105"/>
      <c r="S4" s="105"/>
      <c r="T4" s="105"/>
      <c r="U4" s="105"/>
      <c r="V4" s="105"/>
      <c r="W4" s="105"/>
      <c r="X4" s="105"/>
      <c r="AC4" s="105"/>
      <c r="AD4" s="105"/>
      <c r="AE4" s="107"/>
      <c r="AF4" s="105"/>
      <c r="AG4" s="105"/>
      <c r="AH4" s="105"/>
      <c r="AI4" s="105"/>
      <c r="AJ4" s="105"/>
      <c r="AK4" s="105"/>
      <c r="AL4" s="105"/>
      <c r="AM4" s="105"/>
      <c r="AN4" s="105"/>
      <c r="AO4" s="105"/>
      <c r="AP4" s="105"/>
      <c r="AQ4" s="105"/>
      <c r="AR4" s="105"/>
      <c r="AS4" s="105"/>
      <c r="AT4" s="108"/>
      <c r="AU4" s="105"/>
    </row>
    <row r="5" spans="1:47" ht="15.75" x14ac:dyDescent="0.25">
      <c r="C5" s="111"/>
      <c r="D5" s="112"/>
      <c r="E5" s="112"/>
      <c r="F5" s="112"/>
      <c r="G5" s="112"/>
      <c r="H5" s="112"/>
      <c r="I5" s="112"/>
      <c r="J5" s="113"/>
      <c r="K5" s="113"/>
      <c r="L5" s="113"/>
      <c r="M5" s="113"/>
      <c r="N5" s="114"/>
      <c r="O5" s="105"/>
      <c r="P5" s="105"/>
      <c r="Q5" s="105"/>
      <c r="R5" s="105"/>
      <c r="S5" s="105"/>
      <c r="T5" s="115"/>
      <c r="U5" s="115"/>
      <c r="V5" s="105"/>
      <c r="W5" s="105"/>
      <c r="X5" s="105"/>
      <c r="AC5" s="105"/>
      <c r="AD5" s="115"/>
      <c r="AE5" s="107"/>
      <c r="AF5" s="105"/>
      <c r="AG5" s="105"/>
      <c r="AH5" s="105"/>
      <c r="AI5" s="105"/>
      <c r="AJ5" s="105"/>
      <c r="AK5" s="105"/>
      <c r="AL5" s="105"/>
      <c r="AM5" s="115"/>
      <c r="AN5" s="105"/>
      <c r="AO5" s="105"/>
      <c r="AP5" s="105"/>
      <c r="AQ5" s="105"/>
      <c r="AR5" s="105"/>
      <c r="AS5" s="105"/>
      <c r="AT5" s="108"/>
      <c r="AU5" s="105"/>
    </row>
    <row r="6" spans="1:47" s="119" customFormat="1" ht="30.75" customHeight="1" x14ac:dyDescent="0.25">
      <c r="A6" s="116"/>
      <c r="B6" s="117" t="s">
        <v>1</v>
      </c>
      <c r="C6" s="352" t="s">
        <v>2</v>
      </c>
      <c r="D6" s="352"/>
      <c r="E6" s="352"/>
      <c r="F6" s="352"/>
      <c r="G6" s="352"/>
      <c r="H6" s="352"/>
      <c r="I6" s="352"/>
      <c r="J6" s="352"/>
      <c r="K6" s="352"/>
      <c r="L6" s="352"/>
      <c r="M6" s="352"/>
      <c r="N6" s="118"/>
      <c r="Y6" s="106"/>
      <c r="Z6" s="106"/>
      <c r="AA6" s="106"/>
      <c r="AB6" s="106"/>
      <c r="AE6" s="120"/>
      <c r="AT6" s="121"/>
    </row>
    <row r="7" spans="1:47" s="119" customFormat="1" ht="12" x14ac:dyDescent="0.25">
      <c r="A7" s="116"/>
      <c r="C7" s="117"/>
      <c r="D7" s="120"/>
      <c r="E7" s="120"/>
      <c r="F7" s="120"/>
      <c r="G7" s="120"/>
      <c r="H7" s="120"/>
      <c r="I7" s="120"/>
      <c r="J7" s="120"/>
      <c r="K7" s="120"/>
      <c r="L7" s="120"/>
      <c r="M7" s="120"/>
      <c r="N7" s="122"/>
      <c r="Y7" s="106"/>
      <c r="Z7" s="106"/>
      <c r="AA7" s="106"/>
      <c r="AB7" s="106"/>
      <c r="AE7" s="120"/>
      <c r="AT7" s="121"/>
    </row>
    <row r="8" spans="1:47" s="119" customFormat="1" ht="12" x14ac:dyDescent="0.25">
      <c r="A8" s="116"/>
      <c r="C8" s="117"/>
      <c r="D8" s="120"/>
      <c r="E8" s="120"/>
      <c r="F8" s="120"/>
      <c r="G8" s="120"/>
      <c r="H8" s="120"/>
      <c r="I8" s="120"/>
      <c r="J8" s="120"/>
      <c r="K8" s="120"/>
      <c r="L8" s="120"/>
      <c r="M8" s="120"/>
      <c r="N8" s="122"/>
      <c r="Y8" s="106"/>
      <c r="Z8" s="106"/>
      <c r="AA8" s="106"/>
      <c r="AB8" s="106"/>
      <c r="AE8" s="120"/>
      <c r="AT8" s="121"/>
    </row>
    <row r="9" spans="1:47" s="119" customFormat="1" ht="19.5" thickBot="1" x14ac:dyDescent="0.3">
      <c r="A9" s="116"/>
      <c r="B9" s="339" t="s">
        <v>211</v>
      </c>
      <c r="C9" s="339"/>
      <c r="D9" s="339"/>
      <c r="E9" s="339"/>
      <c r="F9" s="339"/>
      <c r="G9" s="339"/>
      <c r="H9" s="339"/>
      <c r="I9" s="339"/>
      <c r="J9" s="339"/>
      <c r="K9" s="339"/>
      <c r="L9" s="339"/>
      <c r="M9" s="339"/>
      <c r="N9" s="122"/>
      <c r="Y9" s="106"/>
      <c r="Z9" s="106"/>
      <c r="AA9" s="106"/>
      <c r="AB9" s="106"/>
      <c r="AE9" s="120"/>
      <c r="AT9" s="121"/>
    </row>
    <row r="10" spans="1:47" s="119" customFormat="1" ht="35.25" customHeight="1" thickBot="1" x14ac:dyDescent="0.3">
      <c r="A10" s="116"/>
      <c r="B10" s="123" t="s">
        <v>3</v>
      </c>
      <c r="C10" s="338" t="s">
        <v>4</v>
      </c>
      <c r="D10" s="338"/>
      <c r="E10" s="338"/>
      <c r="F10" s="338"/>
      <c r="G10" s="338"/>
      <c r="H10" s="338"/>
      <c r="I10" s="338"/>
      <c r="J10" s="338"/>
      <c r="K10" s="338"/>
      <c r="L10" s="338"/>
      <c r="M10" s="338"/>
      <c r="N10" s="124"/>
      <c r="O10" s="318" t="s">
        <v>253</v>
      </c>
      <c r="P10" s="319"/>
      <c r="Q10" s="319"/>
      <c r="R10" s="319"/>
      <c r="S10" s="319"/>
      <c r="T10" s="319"/>
      <c r="U10" s="319"/>
      <c r="V10" s="320"/>
      <c r="W10" s="321" t="s">
        <v>263</v>
      </c>
      <c r="X10" s="318" t="s">
        <v>252</v>
      </c>
      <c r="Y10" s="319"/>
      <c r="Z10" s="319"/>
      <c r="AA10" s="319"/>
      <c r="AB10" s="319"/>
      <c r="AC10" s="319"/>
      <c r="AD10" s="319"/>
      <c r="AE10" s="320"/>
      <c r="AF10" s="321" t="s">
        <v>263</v>
      </c>
      <c r="AG10" s="318" t="s">
        <v>254</v>
      </c>
      <c r="AH10" s="319"/>
      <c r="AI10" s="319"/>
      <c r="AJ10" s="319"/>
      <c r="AK10" s="319"/>
      <c r="AL10" s="319"/>
      <c r="AM10" s="319"/>
      <c r="AN10" s="320"/>
      <c r="AO10" s="321" t="s">
        <v>263</v>
      </c>
      <c r="AQ10" s="332" t="s">
        <v>251</v>
      </c>
      <c r="AR10" s="333"/>
      <c r="AS10" s="334"/>
      <c r="AT10" s="335"/>
    </row>
    <row r="11" spans="1:47" s="137" customFormat="1" ht="26.25" customHeight="1" thickBot="1" x14ac:dyDescent="0.3">
      <c r="A11" s="125"/>
      <c r="B11" s="126" t="s">
        <v>5</v>
      </c>
      <c r="C11" s="127" t="s">
        <v>148</v>
      </c>
      <c r="D11" s="128" t="s">
        <v>333</v>
      </c>
      <c r="E11" s="128" t="s">
        <v>32</v>
      </c>
      <c r="F11" s="128" t="s">
        <v>6</v>
      </c>
      <c r="G11" s="128" t="s">
        <v>7</v>
      </c>
      <c r="H11" s="128" t="s">
        <v>8</v>
      </c>
      <c r="I11" s="128" t="s">
        <v>9</v>
      </c>
      <c r="J11" s="128" t="s">
        <v>10</v>
      </c>
      <c r="K11" s="128" t="s">
        <v>11</v>
      </c>
      <c r="L11" s="129" t="s">
        <v>12</v>
      </c>
      <c r="M11" s="130" t="s">
        <v>13</v>
      </c>
      <c r="N11" s="131"/>
      <c r="O11" s="132" t="s">
        <v>289</v>
      </c>
      <c r="P11" s="133" t="s">
        <v>238</v>
      </c>
      <c r="Q11" s="133" t="s">
        <v>239</v>
      </c>
      <c r="R11" s="133" t="s">
        <v>240</v>
      </c>
      <c r="S11" s="133" t="s">
        <v>241</v>
      </c>
      <c r="T11" s="133" t="s">
        <v>236</v>
      </c>
      <c r="U11" s="134" t="s">
        <v>339</v>
      </c>
      <c r="V11" s="135" t="s">
        <v>237</v>
      </c>
      <c r="W11" s="322"/>
      <c r="X11" s="132" t="s">
        <v>289</v>
      </c>
      <c r="Y11" s="136" t="s">
        <v>242</v>
      </c>
      <c r="Z11" s="136" t="s">
        <v>243</v>
      </c>
      <c r="AA11" s="136" t="s">
        <v>244</v>
      </c>
      <c r="AB11" s="136" t="s">
        <v>245</v>
      </c>
      <c r="AC11" s="133" t="s">
        <v>236</v>
      </c>
      <c r="AD11" s="134" t="s">
        <v>339</v>
      </c>
      <c r="AE11" s="135" t="s">
        <v>237</v>
      </c>
      <c r="AF11" s="322"/>
      <c r="AG11" s="132" t="s">
        <v>289</v>
      </c>
      <c r="AH11" s="133" t="s">
        <v>246</v>
      </c>
      <c r="AI11" s="133" t="s">
        <v>247</v>
      </c>
      <c r="AJ11" s="133" t="s">
        <v>248</v>
      </c>
      <c r="AK11" s="133" t="s">
        <v>249</v>
      </c>
      <c r="AL11" s="133" t="s">
        <v>236</v>
      </c>
      <c r="AM11" s="134" t="s">
        <v>339</v>
      </c>
      <c r="AN11" s="135" t="s">
        <v>237</v>
      </c>
      <c r="AO11" s="322"/>
      <c r="AQ11" s="132" t="s">
        <v>235</v>
      </c>
      <c r="AR11" s="133" t="s">
        <v>236</v>
      </c>
      <c r="AS11" s="135" t="s">
        <v>266</v>
      </c>
      <c r="AT11" s="138" t="s">
        <v>264</v>
      </c>
    </row>
    <row r="12" spans="1:47" s="119" customFormat="1" ht="70.5" customHeight="1" x14ac:dyDescent="0.25">
      <c r="A12" s="116">
        <f>+G12-AQ12</f>
        <v>0</v>
      </c>
      <c r="B12" s="139" t="s">
        <v>473</v>
      </c>
      <c r="C12" s="62" t="s">
        <v>149</v>
      </c>
      <c r="D12" s="61" t="s">
        <v>362</v>
      </c>
      <c r="E12" s="62" t="s">
        <v>0</v>
      </c>
      <c r="F12" s="62" t="s">
        <v>363</v>
      </c>
      <c r="G12" s="62">
        <v>1</v>
      </c>
      <c r="H12" s="62" t="s">
        <v>364</v>
      </c>
      <c r="I12" s="62" t="s">
        <v>64</v>
      </c>
      <c r="J12" s="63" t="s">
        <v>460</v>
      </c>
      <c r="K12" s="63" t="s">
        <v>14</v>
      </c>
      <c r="L12" s="64">
        <v>44197</v>
      </c>
      <c r="M12" s="69">
        <v>44377</v>
      </c>
      <c r="N12" s="65"/>
      <c r="O12" s="140">
        <v>1</v>
      </c>
      <c r="P12" s="141"/>
      <c r="Q12" s="141"/>
      <c r="R12" s="141"/>
      <c r="S12" s="141">
        <v>1</v>
      </c>
      <c r="T12" s="142">
        <f>+SUM(P12:S12)</f>
        <v>1</v>
      </c>
      <c r="U12" s="143">
        <f>IFERROR(T12/O12,"")</f>
        <v>1</v>
      </c>
      <c r="V12" s="144" t="s">
        <v>509</v>
      </c>
      <c r="W12" s="144" t="s">
        <v>496</v>
      </c>
      <c r="X12" s="142"/>
      <c r="Y12" s="145"/>
      <c r="Z12" s="145"/>
      <c r="AA12" s="145"/>
      <c r="AB12" s="145"/>
      <c r="AC12" s="142">
        <f t="shared" ref="AC12:AC22" si="0">+SUM(Y12:AB12)</f>
        <v>0</v>
      </c>
      <c r="AD12" s="143" t="str">
        <f>IFERROR(AC12/X12,"")</f>
        <v/>
      </c>
      <c r="AE12" s="144"/>
      <c r="AF12" s="144"/>
      <c r="AG12" s="142"/>
      <c r="AH12" s="141"/>
      <c r="AI12" s="141"/>
      <c r="AJ12" s="141"/>
      <c r="AK12" s="141"/>
      <c r="AL12" s="142">
        <f t="shared" ref="AL12:AL22" si="1">+SUM(AH12:AK12)</f>
        <v>0</v>
      </c>
      <c r="AM12" s="143" t="str">
        <f>IFERROR(AL12/AG12,"")</f>
        <v/>
      </c>
      <c r="AN12" s="146"/>
      <c r="AO12" s="147"/>
      <c r="AQ12" s="148">
        <f>+SUM(O12,X12,AG12)</f>
        <v>1</v>
      </c>
      <c r="AR12" s="149">
        <f t="shared" ref="AR12:AR22" si="2">+SUM(T12,AC12,AL12)</f>
        <v>1</v>
      </c>
      <c r="AS12" s="150">
        <f t="shared" ref="AS12:AS22" si="3">IFERROR(AR12/AQ12,"")</f>
        <v>1</v>
      </c>
      <c r="AT12" s="151">
        <f>+AVERAGE(AS12)</f>
        <v>1</v>
      </c>
    </row>
    <row r="13" spans="1:47" s="119" customFormat="1" ht="68.25" customHeight="1" x14ac:dyDescent="0.25">
      <c r="A13" s="116">
        <f t="shared" ref="A13:A15" si="4">+G13-AQ13</f>
        <v>0</v>
      </c>
      <c r="B13" s="340" t="s">
        <v>474</v>
      </c>
      <c r="C13" s="59" t="s">
        <v>150</v>
      </c>
      <c r="D13" s="58" t="s">
        <v>365</v>
      </c>
      <c r="E13" s="59" t="s">
        <v>0</v>
      </c>
      <c r="F13" s="59" t="s">
        <v>291</v>
      </c>
      <c r="G13" s="59">
        <v>1</v>
      </c>
      <c r="H13" s="59" t="s">
        <v>292</v>
      </c>
      <c r="I13" s="59" t="s">
        <v>64</v>
      </c>
      <c r="J13" s="64" t="s">
        <v>460</v>
      </c>
      <c r="K13" s="64" t="s">
        <v>14</v>
      </c>
      <c r="L13" s="64">
        <v>44231</v>
      </c>
      <c r="M13" s="70">
        <v>44377</v>
      </c>
      <c r="N13" s="65"/>
      <c r="O13" s="152"/>
      <c r="P13" s="153"/>
      <c r="Q13" s="153"/>
      <c r="R13" s="153"/>
      <c r="S13" s="153"/>
      <c r="T13" s="154">
        <f>+SUM(P13:S13)</f>
        <v>0</v>
      </c>
      <c r="U13" s="155" t="str">
        <f t="shared" ref="U13:U22" si="5">IFERROR(T13/O13,"")</f>
        <v/>
      </c>
      <c r="V13" s="60" t="s">
        <v>521</v>
      </c>
      <c r="W13" s="60" t="s">
        <v>498</v>
      </c>
      <c r="X13" s="154">
        <v>1</v>
      </c>
      <c r="Y13" s="156"/>
      <c r="Z13" s="156"/>
      <c r="AA13" s="156"/>
      <c r="AB13" s="156"/>
      <c r="AC13" s="154">
        <f t="shared" si="0"/>
        <v>0</v>
      </c>
      <c r="AD13" s="155">
        <f t="shared" ref="AD13:AD22" si="6">IFERROR(AC13/X13,"")</f>
        <v>0</v>
      </c>
      <c r="AE13" s="60"/>
      <c r="AF13" s="60"/>
      <c r="AG13" s="154"/>
      <c r="AH13" s="153"/>
      <c r="AI13" s="153"/>
      <c r="AJ13" s="153"/>
      <c r="AK13" s="153"/>
      <c r="AL13" s="154">
        <f t="shared" si="1"/>
        <v>0</v>
      </c>
      <c r="AM13" s="155" t="str">
        <f t="shared" ref="AM13:AM22" si="7">IFERROR(AL13/AG13,"")</f>
        <v/>
      </c>
      <c r="AN13" s="157"/>
      <c r="AO13" s="158"/>
      <c r="AQ13" s="159">
        <f t="shared" ref="AQ13:AQ22" si="8">+SUM(O13,X13,AG13)</f>
        <v>1</v>
      </c>
      <c r="AR13" s="160">
        <f t="shared" si="2"/>
        <v>0</v>
      </c>
      <c r="AS13" s="161">
        <f t="shared" si="3"/>
        <v>0</v>
      </c>
      <c r="AT13" s="336">
        <f>+AVERAGE(AS13:AS14)</f>
        <v>0</v>
      </c>
    </row>
    <row r="14" spans="1:47" s="119" customFormat="1" ht="63" customHeight="1" x14ac:dyDescent="0.25">
      <c r="A14" s="116">
        <f t="shared" si="4"/>
        <v>0</v>
      </c>
      <c r="B14" s="341"/>
      <c r="C14" s="59" t="s">
        <v>290</v>
      </c>
      <c r="D14" s="58" t="s">
        <v>321</v>
      </c>
      <c r="E14" s="59" t="s">
        <v>0</v>
      </c>
      <c r="F14" s="59" t="s">
        <v>445</v>
      </c>
      <c r="G14" s="59">
        <v>1</v>
      </c>
      <c r="H14" s="59" t="s">
        <v>446</v>
      </c>
      <c r="I14" s="59" t="s">
        <v>64</v>
      </c>
      <c r="J14" s="64" t="s">
        <v>460</v>
      </c>
      <c r="K14" s="64" t="s">
        <v>14</v>
      </c>
      <c r="L14" s="64">
        <v>44319</v>
      </c>
      <c r="M14" s="70">
        <v>44377</v>
      </c>
      <c r="N14" s="65"/>
      <c r="O14" s="152"/>
      <c r="P14" s="153"/>
      <c r="Q14" s="153"/>
      <c r="R14" s="153"/>
      <c r="S14" s="153"/>
      <c r="T14" s="154">
        <f t="shared" ref="T14:T22" si="9">+SUM(P14:S14)</f>
        <v>0</v>
      </c>
      <c r="U14" s="155" t="str">
        <f t="shared" si="5"/>
        <v/>
      </c>
      <c r="V14" s="60" t="s">
        <v>521</v>
      </c>
      <c r="W14" s="60" t="s">
        <v>498</v>
      </c>
      <c r="X14" s="154">
        <v>1</v>
      </c>
      <c r="Y14" s="156"/>
      <c r="Z14" s="156"/>
      <c r="AA14" s="156"/>
      <c r="AB14" s="156"/>
      <c r="AC14" s="154">
        <f t="shared" si="0"/>
        <v>0</v>
      </c>
      <c r="AD14" s="155">
        <f t="shared" si="6"/>
        <v>0</v>
      </c>
      <c r="AE14" s="60"/>
      <c r="AF14" s="60"/>
      <c r="AG14" s="154"/>
      <c r="AH14" s="153"/>
      <c r="AI14" s="153"/>
      <c r="AJ14" s="153"/>
      <c r="AK14" s="153"/>
      <c r="AL14" s="154">
        <f t="shared" si="1"/>
        <v>0</v>
      </c>
      <c r="AM14" s="155" t="str">
        <f t="shared" si="7"/>
        <v/>
      </c>
      <c r="AN14" s="157"/>
      <c r="AO14" s="158"/>
      <c r="AQ14" s="159">
        <f>+SUM(O14,X14,AG14)</f>
        <v>1</v>
      </c>
      <c r="AR14" s="160">
        <f>+SUM(T14,AC14,AL14)</f>
        <v>0</v>
      </c>
      <c r="AS14" s="161">
        <f>IFERROR(AR14/AQ14,"")</f>
        <v>0</v>
      </c>
      <c r="AT14" s="325"/>
    </row>
    <row r="15" spans="1:47" s="119" customFormat="1" ht="102.75" customHeight="1" x14ac:dyDescent="0.25">
      <c r="A15" s="116">
        <f t="shared" si="4"/>
        <v>0</v>
      </c>
      <c r="B15" s="354" t="s">
        <v>475</v>
      </c>
      <c r="C15" s="59" t="s">
        <v>151</v>
      </c>
      <c r="D15" s="58" t="s">
        <v>367</v>
      </c>
      <c r="E15" s="59" t="s">
        <v>41</v>
      </c>
      <c r="F15" s="59" t="s">
        <v>368</v>
      </c>
      <c r="G15" s="59">
        <v>1</v>
      </c>
      <c r="H15" s="59" t="s">
        <v>366</v>
      </c>
      <c r="I15" s="59" t="s">
        <v>64</v>
      </c>
      <c r="J15" s="64" t="s">
        <v>460</v>
      </c>
      <c r="K15" s="64" t="s">
        <v>135</v>
      </c>
      <c r="L15" s="64">
        <v>44228</v>
      </c>
      <c r="M15" s="70">
        <v>44286</v>
      </c>
      <c r="N15" s="65"/>
      <c r="O15" s="152">
        <v>1</v>
      </c>
      <c r="P15" s="153"/>
      <c r="Q15" s="153"/>
      <c r="R15" s="153"/>
      <c r="S15" s="153">
        <v>1</v>
      </c>
      <c r="T15" s="154">
        <f t="shared" si="9"/>
        <v>1</v>
      </c>
      <c r="U15" s="155">
        <f t="shared" si="5"/>
        <v>1</v>
      </c>
      <c r="V15" s="60" t="s">
        <v>515</v>
      </c>
      <c r="W15" s="60" t="s">
        <v>496</v>
      </c>
      <c r="X15" s="154"/>
      <c r="Y15" s="156"/>
      <c r="Z15" s="156"/>
      <c r="AA15" s="156"/>
      <c r="AB15" s="156"/>
      <c r="AC15" s="154">
        <f t="shared" si="0"/>
        <v>0</v>
      </c>
      <c r="AD15" s="155" t="str">
        <f t="shared" si="6"/>
        <v/>
      </c>
      <c r="AE15" s="60"/>
      <c r="AF15" s="60"/>
      <c r="AG15" s="154"/>
      <c r="AH15" s="153"/>
      <c r="AI15" s="153"/>
      <c r="AJ15" s="153"/>
      <c r="AK15" s="153"/>
      <c r="AL15" s="154">
        <f t="shared" si="1"/>
        <v>0</v>
      </c>
      <c r="AM15" s="155" t="str">
        <f t="shared" si="7"/>
        <v/>
      </c>
      <c r="AN15" s="157"/>
      <c r="AO15" s="158"/>
      <c r="AQ15" s="159">
        <f>+SUM(O15,X15,AG15)</f>
        <v>1</v>
      </c>
      <c r="AR15" s="160">
        <f>+SUM(T15,AC15,AL15)</f>
        <v>1</v>
      </c>
      <c r="AS15" s="161">
        <f>IFERROR(AR15/AQ15,"")</f>
        <v>1</v>
      </c>
      <c r="AT15" s="336">
        <f>+AVERAGE(AS15:AS18)</f>
        <v>0.33333333333333331</v>
      </c>
    </row>
    <row r="16" spans="1:47" s="119" customFormat="1" ht="49.5" customHeight="1" x14ac:dyDescent="0.25">
      <c r="A16" s="116"/>
      <c r="B16" s="354"/>
      <c r="C16" s="59" t="s">
        <v>152</v>
      </c>
      <c r="D16" s="58" t="s">
        <v>433</v>
      </c>
      <c r="E16" s="59" t="s">
        <v>41</v>
      </c>
      <c r="F16" s="59" t="s">
        <v>369</v>
      </c>
      <c r="G16" s="59">
        <v>1</v>
      </c>
      <c r="H16" s="59" t="s">
        <v>370</v>
      </c>
      <c r="I16" s="59" t="s">
        <v>64</v>
      </c>
      <c r="J16" s="64" t="s">
        <v>460</v>
      </c>
      <c r="K16" s="64" t="s">
        <v>14</v>
      </c>
      <c r="L16" s="64">
        <v>44287</v>
      </c>
      <c r="M16" s="70">
        <v>44561</v>
      </c>
      <c r="N16" s="65"/>
      <c r="O16" s="152"/>
      <c r="P16" s="153"/>
      <c r="Q16" s="153"/>
      <c r="R16" s="153"/>
      <c r="S16" s="153"/>
      <c r="T16" s="154">
        <f t="shared" si="9"/>
        <v>0</v>
      </c>
      <c r="U16" s="155" t="str">
        <f t="shared" si="5"/>
        <v/>
      </c>
      <c r="V16" s="60" t="s">
        <v>521</v>
      </c>
      <c r="W16" s="60" t="s">
        <v>498</v>
      </c>
      <c r="X16" s="154">
        <v>0.5</v>
      </c>
      <c r="Y16" s="156"/>
      <c r="Z16" s="156"/>
      <c r="AA16" s="156"/>
      <c r="AB16" s="156"/>
      <c r="AC16" s="154"/>
      <c r="AD16" s="155">
        <f t="shared" si="6"/>
        <v>0</v>
      </c>
      <c r="AE16" s="162"/>
      <c r="AF16" s="162"/>
      <c r="AG16" s="154">
        <v>0.5</v>
      </c>
      <c r="AH16" s="153"/>
      <c r="AI16" s="153"/>
      <c r="AJ16" s="153"/>
      <c r="AK16" s="153"/>
      <c r="AL16" s="154"/>
      <c r="AM16" s="155"/>
      <c r="AN16" s="157"/>
      <c r="AO16" s="158"/>
      <c r="AQ16" s="159">
        <f>+SUM(O16,X16,AG16)</f>
        <v>1</v>
      </c>
      <c r="AR16" s="160">
        <f>+SUM(T16,AC16,AL16)</f>
        <v>0</v>
      </c>
      <c r="AS16" s="161">
        <f>IFERROR(AR16/AQ16,"")</f>
        <v>0</v>
      </c>
      <c r="AT16" s="324"/>
    </row>
    <row r="17" spans="1:47" s="119" customFormat="1" ht="64.5" customHeight="1" x14ac:dyDescent="0.25">
      <c r="A17" s="116">
        <f t="shared" ref="A17:A22" si="10">+G17-AQ17</f>
        <v>0</v>
      </c>
      <c r="B17" s="354"/>
      <c r="C17" s="59" t="s">
        <v>358</v>
      </c>
      <c r="D17" s="58" t="s">
        <v>372</v>
      </c>
      <c r="E17" s="59" t="s">
        <v>41</v>
      </c>
      <c r="F17" s="59" t="s">
        <v>310</v>
      </c>
      <c r="G17" s="59">
        <v>1</v>
      </c>
      <c r="H17" s="59" t="s">
        <v>343</v>
      </c>
      <c r="I17" s="59" t="s">
        <v>64</v>
      </c>
      <c r="J17" s="64" t="s">
        <v>460</v>
      </c>
      <c r="K17" s="64" t="s">
        <v>14</v>
      </c>
      <c r="L17" s="64">
        <v>44319</v>
      </c>
      <c r="M17" s="70">
        <v>44407</v>
      </c>
      <c r="N17" s="65"/>
      <c r="O17" s="152"/>
      <c r="P17" s="153"/>
      <c r="Q17" s="153"/>
      <c r="R17" s="153"/>
      <c r="S17" s="153"/>
      <c r="T17" s="154">
        <f t="shared" si="9"/>
        <v>0</v>
      </c>
      <c r="U17" s="155" t="str">
        <f t="shared" si="5"/>
        <v/>
      </c>
      <c r="V17" s="60" t="s">
        <v>521</v>
      </c>
      <c r="W17" s="60" t="s">
        <v>498</v>
      </c>
      <c r="X17" s="154">
        <v>1</v>
      </c>
      <c r="Y17" s="156"/>
      <c r="Z17" s="156"/>
      <c r="AA17" s="156"/>
      <c r="AB17" s="156"/>
      <c r="AC17" s="154">
        <f t="shared" si="0"/>
        <v>0</v>
      </c>
      <c r="AD17" s="155">
        <f t="shared" si="6"/>
        <v>0</v>
      </c>
      <c r="AE17" s="60"/>
      <c r="AF17" s="60"/>
      <c r="AG17" s="154"/>
      <c r="AH17" s="153"/>
      <c r="AI17" s="153"/>
      <c r="AJ17" s="153"/>
      <c r="AK17" s="153"/>
      <c r="AL17" s="154">
        <f t="shared" si="1"/>
        <v>0</v>
      </c>
      <c r="AM17" s="155" t="str">
        <f t="shared" si="7"/>
        <v/>
      </c>
      <c r="AN17" s="157"/>
      <c r="AO17" s="158"/>
      <c r="AQ17" s="159">
        <f>+SUM(O17,X17,AG17)</f>
        <v>1</v>
      </c>
      <c r="AR17" s="160">
        <f>+SUM(T17,AC17,AL17)</f>
        <v>0</v>
      </c>
      <c r="AS17" s="161">
        <f>IFERROR(AR17/AQ17,"")</f>
        <v>0</v>
      </c>
      <c r="AT17" s="324"/>
    </row>
    <row r="18" spans="1:47" s="119" customFormat="1" ht="89.25" customHeight="1" x14ac:dyDescent="0.25">
      <c r="A18" s="116">
        <f t="shared" si="10"/>
        <v>0</v>
      </c>
      <c r="B18" s="354"/>
      <c r="C18" s="59" t="s">
        <v>371</v>
      </c>
      <c r="D18" s="58" t="s">
        <v>401</v>
      </c>
      <c r="E18" s="59" t="s">
        <v>41</v>
      </c>
      <c r="F18" s="59" t="s">
        <v>311</v>
      </c>
      <c r="G18" s="59">
        <v>3</v>
      </c>
      <c r="H18" s="59" t="s">
        <v>343</v>
      </c>
      <c r="I18" s="59" t="s">
        <v>64</v>
      </c>
      <c r="J18" s="64" t="s">
        <v>460</v>
      </c>
      <c r="K18" s="64" t="s">
        <v>14</v>
      </c>
      <c r="L18" s="64">
        <v>44198</v>
      </c>
      <c r="M18" s="70">
        <v>44499</v>
      </c>
      <c r="N18" s="65"/>
      <c r="O18" s="152">
        <v>1</v>
      </c>
      <c r="P18" s="153">
        <v>1</v>
      </c>
      <c r="Q18" s="153"/>
      <c r="R18" s="153"/>
      <c r="S18" s="153"/>
      <c r="T18" s="154">
        <f t="shared" si="9"/>
        <v>1</v>
      </c>
      <c r="U18" s="155">
        <f t="shared" si="5"/>
        <v>1</v>
      </c>
      <c r="V18" s="60" t="s">
        <v>517</v>
      </c>
      <c r="W18" s="60" t="s">
        <v>496</v>
      </c>
      <c r="X18" s="154">
        <v>1</v>
      </c>
      <c r="Y18" s="156"/>
      <c r="Z18" s="156"/>
      <c r="AA18" s="156"/>
      <c r="AB18" s="156"/>
      <c r="AC18" s="154">
        <f t="shared" si="0"/>
        <v>0</v>
      </c>
      <c r="AD18" s="155">
        <f t="shared" si="6"/>
        <v>0</v>
      </c>
      <c r="AE18" s="60"/>
      <c r="AF18" s="60"/>
      <c r="AG18" s="154">
        <v>1</v>
      </c>
      <c r="AH18" s="153"/>
      <c r="AI18" s="153"/>
      <c r="AJ18" s="153"/>
      <c r="AK18" s="153"/>
      <c r="AL18" s="154">
        <f t="shared" si="1"/>
        <v>0</v>
      </c>
      <c r="AM18" s="155">
        <f t="shared" si="7"/>
        <v>0</v>
      </c>
      <c r="AN18" s="157"/>
      <c r="AO18" s="158"/>
      <c r="AQ18" s="159">
        <f t="shared" si="8"/>
        <v>3</v>
      </c>
      <c r="AR18" s="160">
        <f t="shared" si="2"/>
        <v>1</v>
      </c>
      <c r="AS18" s="161">
        <f t="shared" si="3"/>
        <v>0.33333333333333331</v>
      </c>
      <c r="AT18" s="325"/>
    </row>
    <row r="19" spans="1:47" s="119" customFormat="1" ht="78" customHeight="1" x14ac:dyDescent="0.25">
      <c r="A19" s="116">
        <f t="shared" si="10"/>
        <v>0</v>
      </c>
      <c r="B19" s="354" t="s">
        <v>476</v>
      </c>
      <c r="C19" s="59" t="s">
        <v>153</v>
      </c>
      <c r="D19" s="58" t="s">
        <v>402</v>
      </c>
      <c r="E19" s="59" t="s">
        <v>0</v>
      </c>
      <c r="F19" s="59" t="s">
        <v>130</v>
      </c>
      <c r="G19" s="59">
        <v>3</v>
      </c>
      <c r="H19" s="59" t="s">
        <v>344</v>
      </c>
      <c r="I19" s="59" t="s">
        <v>124</v>
      </c>
      <c r="J19" s="64" t="s">
        <v>226</v>
      </c>
      <c r="K19" s="64" t="s">
        <v>22</v>
      </c>
      <c r="L19" s="64">
        <v>44198</v>
      </c>
      <c r="M19" s="70">
        <v>44499</v>
      </c>
      <c r="N19" s="65"/>
      <c r="O19" s="152">
        <v>1</v>
      </c>
      <c r="P19" s="153">
        <v>1</v>
      </c>
      <c r="Q19" s="153"/>
      <c r="R19" s="153"/>
      <c r="S19" s="153"/>
      <c r="T19" s="154">
        <f t="shared" si="9"/>
        <v>1</v>
      </c>
      <c r="U19" s="155">
        <f t="shared" si="5"/>
        <v>1</v>
      </c>
      <c r="V19" s="315" t="s">
        <v>516</v>
      </c>
      <c r="W19" s="60" t="s">
        <v>496</v>
      </c>
      <c r="X19" s="154">
        <v>1</v>
      </c>
      <c r="Y19" s="156"/>
      <c r="Z19" s="156"/>
      <c r="AA19" s="156"/>
      <c r="AB19" s="156"/>
      <c r="AC19" s="154">
        <f t="shared" si="0"/>
        <v>0</v>
      </c>
      <c r="AD19" s="155">
        <f t="shared" si="6"/>
        <v>0</v>
      </c>
      <c r="AE19" s="60"/>
      <c r="AF19" s="60"/>
      <c r="AG19" s="154">
        <v>1</v>
      </c>
      <c r="AH19" s="153"/>
      <c r="AI19" s="153"/>
      <c r="AJ19" s="153"/>
      <c r="AK19" s="153"/>
      <c r="AL19" s="154">
        <f t="shared" si="1"/>
        <v>0</v>
      </c>
      <c r="AM19" s="155">
        <f t="shared" si="7"/>
        <v>0</v>
      </c>
      <c r="AN19" s="157"/>
      <c r="AO19" s="158"/>
      <c r="AQ19" s="159">
        <f t="shared" si="8"/>
        <v>3</v>
      </c>
      <c r="AR19" s="160">
        <f t="shared" si="2"/>
        <v>1</v>
      </c>
      <c r="AS19" s="161">
        <f t="shared" si="3"/>
        <v>0.33333333333333331</v>
      </c>
      <c r="AT19" s="336">
        <f>+AVERAGE(AS19:AS21)</f>
        <v>0.22222222222222221</v>
      </c>
    </row>
    <row r="20" spans="1:47" s="119" customFormat="1" ht="72" customHeight="1" x14ac:dyDescent="0.25">
      <c r="A20" s="116">
        <f t="shared" si="10"/>
        <v>0</v>
      </c>
      <c r="B20" s="354"/>
      <c r="C20" s="59" t="s">
        <v>154</v>
      </c>
      <c r="D20" s="58" t="s">
        <v>403</v>
      </c>
      <c r="E20" s="59" t="s">
        <v>0</v>
      </c>
      <c r="F20" s="59" t="s">
        <v>309</v>
      </c>
      <c r="G20" s="59">
        <v>3</v>
      </c>
      <c r="H20" s="59" t="s">
        <v>345</v>
      </c>
      <c r="I20" s="59" t="s">
        <v>64</v>
      </c>
      <c r="J20" s="64" t="s">
        <v>460</v>
      </c>
      <c r="K20" s="64" t="s">
        <v>14</v>
      </c>
      <c r="L20" s="64">
        <v>44198</v>
      </c>
      <c r="M20" s="70">
        <v>44499</v>
      </c>
      <c r="N20" s="65"/>
      <c r="O20" s="152">
        <v>1</v>
      </c>
      <c r="P20" s="153"/>
      <c r="Q20" s="153"/>
      <c r="R20" s="153"/>
      <c r="S20" s="153">
        <v>1</v>
      </c>
      <c r="T20" s="154">
        <f t="shared" si="9"/>
        <v>1</v>
      </c>
      <c r="U20" s="155">
        <f t="shared" si="5"/>
        <v>1</v>
      </c>
      <c r="V20" s="60" t="s">
        <v>510</v>
      </c>
      <c r="W20" s="60" t="s">
        <v>496</v>
      </c>
      <c r="X20" s="154">
        <v>1</v>
      </c>
      <c r="Y20" s="156"/>
      <c r="Z20" s="156"/>
      <c r="AA20" s="156"/>
      <c r="AB20" s="156"/>
      <c r="AC20" s="154">
        <f t="shared" si="0"/>
        <v>0</v>
      </c>
      <c r="AD20" s="155">
        <f t="shared" si="6"/>
        <v>0</v>
      </c>
      <c r="AE20" s="60"/>
      <c r="AF20" s="60"/>
      <c r="AG20" s="154">
        <v>1</v>
      </c>
      <c r="AH20" s="153"/>
      <c r="AI20" s="153"/>
      <c r="AJ20" s="153"/>
      <c r="AK20" s="153"/>
      <c r="AL20" s="154">
        <f t="shared" si="1"/>
        <v>0</v>
      </c>
      <c r="AM20" s="155">
        <f t="shared" si="7"/>
        <v>0</v>
      </c>
      <c r="AN20" s="157"/>
      <c r="AO20" s="158"/>
      <c r="AQ20" s="159">
        <f>+SUM(O20,X20,AG20)</f>
        <v>3</v>
      </c>
      <c r="AR20" s="160">
        <f>+SUM(T20,AC20,AL20)</f>
        <v>1</v>
      </c>
      <c r="AS20" s="161">
        <f>IFERROR(AR20/AQ20,"")</f>
        <v>0.33333333333333331</v>
      </c>
      <c r="AT20" s="324"/>
    </row>
    <row r="21" spans="1:47" s="119" customFormat="1" ht="66.75" customHeight="1" x14ac:dyDescent="0.25">
      <c r="A21" s="116">
        <f t="shared" si="10"/>
        <v>0</v>
      </c>
      <c r="B21" s="354"/>
      <c r="C21" s="59" t="s">
        <v>294</v>
      </c>
      <c r="D21" s="58" t="s">
        <v>477</v>
      </c>
      <c r="E21" s="59" t="s">
        <v>0</v>
      </c>
      <c r="F21" s="59" t="s">
        <v>312</v>
      </c>
      <c r="G21" s="59">
        <v>1</v>
      </c>
      <c r="H21" s="59" t="s">
        <v>313</v>
      </c>
      <c r="I21" s="59" t="s">
        <v>64</v>
      </c>
      <c r="J21" s="64" t="s">
        <v>460</v>
      </c>
      <c r="K21" s="64" t="s">
        <v>14</v>
      </c>
      <c r="L21" s="64">
        <v>44407</v>
      </c>
      <c r="M21" s="70">
        <v>44499</v>
      </c>
      <c r="N21" s="65"/>
      <c r="O21" s="152"/>
      <c r="P21" s="153"/>
      <c r="Q21" s="153"/>
      <c r="R21" s="153"/>
      <c r="S21" s="153"/>
      <c r="T21" s="154">
        <f t="shared" si="9"/>
        <v>0</v>
      </c>
      <c r="U21" s="155" t="str">
        <f t="shared" si="5"/>
        <v/>
      </c>
      <c r="V21" s="60" t="s">
        <v>521</v>
      </c>
      <c r="W21" s="60" t="s">
        <v>498</v>
      </c>
      <c r="X21" s="154"/>
      <c r="Y21" s="156"/>
      <c r="Z21" s="156"/>
      <c r="AA21" s="156"/>
      <c r="AB21" s="156"/>
      <c r="AC21" s="154">
        <f t="shared" si="0"/>
        <v>0</v>
      </c>
      <c r="AD21" s="155" t="str">
        <f t="shared" si="6"/>
        <v/>
      </c>
      <c r="AE21" s="60"/>
      <c r="AF21" s="60"/>
      <c r="AG21" s="154">
        <v>1</v>
      </c>
      <c r="AH21" s="153"/>
      <c r="AI21" s="153"/>
      <c r="AJ21" s="153"/>
      <c r="AK21" s="153"/>
      <c r="AL21" s="154">
        <f t="shared" si="1"/>
        <v>0</v>
      </c>
      <c r="AM21" s="155">
        <f t="shared" si="7"/>
        <v>0</v>
      </c>
      <c r="AN21" s="157"/>
      <c r="AO21" s="158"/>
      <c r="AQ21" s="159">
        <f t="shared" si="8"/>
        <v>1</v>
      </c>
      <c r="AR21" s="160">
        <f t="shared" si="2"/>
        <v>0</v>
      </c>
      <c r="AS21" s="161">
        <f t="shared" si="3"/>
        <v>0</v>
      </c>
      <c r="AT21" s="325"/>
    </row>
    <row r="22" spans="1:47" s="119" customFormat="1" ht="66.75" customHeight="1" thickBot="1" x14ac:dyDescent="0.3">
      <c r="A22" s="116">
        <f t="shared" si="10"/>
        <v>0</v>
      </c>
      <c r="B22" s="163" t="s">
        <v>478</v>
      </c>
      <c r="C22" s="164" t="s">
        <v>155</v>
      </c>
      <c r="D22" s="165" t="s">
        <v>293</v>
      </c>
      <c r="E22" s="166" t="s">
        <v>0</v>
      </c>
      <c r="F22" s="166" t="s">
        <v>146</v>
      </c>
      <c r="G22" s="166">
        <v>3</v>
      </c>
      <c r="H22" s="166" t="s">
        <v>346</v>
      </c>
      <c r="I22" s="164" t="s">
        <v>21</v>
      </c>
      <c r="J22" s="71" t="s">
        <v>463</v>
      </c>
      <c r="K22" s="71" t="s">
        <v>133</v>
      </c>
      <c r="L22" s="71">
        <v>44198</v>
      </c>
      <c r="M22" s="72">
        <v>44499</v>
      </c>
      <c r="N22" s="65"/>
      <c r="O22" s="167">
        <v>1</v>
      </c>
      <c r="P22" s="168">
        <v>1</v>
      </c>
      <c r="Q22" s="168"/>
      <c r="R22" s="168"/>
      <c r="S22" s="168"/>
      <c r="T22" s="169">
        <f t="shared" si="9"/>
        <v>1</v>
      </c>
      <c r="U22" s="170">
        <f t="shared" si="5"/>
        <v>1</v>
      </c>
      <c r="V22" s="171" t="s">
        <v>511</v>
      </c>
      <c r="W22" s="171" t="s">
        <v>496</v>
      </c>
      <c r="X22" s="169">
        <v>1</v>
      </c>
      <c r="Y22" s="172"/>
      <c r="Z22" s="172"/>
      <c r="AA22" s="172"/>
      <c r="AB22" s="172"/>
      <c r="AC22" s="169">
        <f t="shared" si="0"/>
        <v>0</v>
      </c>
      <c r="AD22" s="170">
        <f t="shared" si="6"/>
        <v>0</v>
      </c>
      <c r="AE22" s="171"/>
      <c r="AF22" s="171"/>
      <c r="AG22" s="169">
        <v>1</v>
      </c>
      <c r="AH22" s="168"/>
      <c r="AI22" s="168"/>
      <c r="AJ22" s="168"/>
      <c r="AK22" s="168"/>
      <c r="AL22" s="169">
        <f t="shared" si="1"/>
        <v>0</v>
      </c>
      <c r="AM22" s="170">
        <f t="shared" si="7"/>
        <v>0</v>
      </c>
      <c r="AN22" s="171"/>
      <c r="AO22" s="173"/>
      <c r="AQ22" s="174">
        <f t="shared" si="8"/>
        <v>3</v>
      </c>
      <c r="AR22" s="175">
        <f t="shared" si="2"/>
        <v>1</v>
      </c>
      <c r="AS22" s="176">
        <f t="shared" si="3"/>
        <v>0.33333333333333331</v>
      </c>
      <c r="AT22" s="177">
        <f>+AVERAGE(AS22)</f>
        <v>0.33333333333333331</v>
      </c>
    </row>
    <row r="23" spans="1:47" s="185" customFormat="1" ht="34.5" customHeight="1" thickBot="1" x14ac:dyDescent="0.3">
      <c r="A23" s="116"/>
      <c r="B23" s="178"/>
      <c r="C23" s="178"/>
      <c r="D23" s="179"/>
      <c r="E23" s="178"/>
      <c r="F23" s="178"/>
      <c r="G23" s="178"/>
      <c r="H23" s="178"/>
      <c r="I23" s="178"/>
      <c r="J23" s="180"/>
      <c r="K23" s="180"/>
      <c r="L23" s="180"/>
      <c r="M23" s="180"/>
      <c r="N23" s="65"/>
      <c r="O23" s="181"/>
      <c r="P23" s="181"/>
      <c r="Q23" s="181"/>
      <c r="R23" s="181"/>
      <c r="S23" s="181"/>
      <c r="T23" s="181"/>
      <c r="U23" s="181"/>
      <c r="V23" s="181"/>
      <c r="W23" s="181"/>
      <c r="X23" s="181"/>
      <c r="Y23" s="182"/>
      <c r="Z23" s="182"/>
      <c r="AA23" s="182"/>
      <c r="AB23" s="182"/>
      <c r="AC23" s="181"/>
      <c r="AD23" s="181"/>
      <c r="AE23" s="183"/>
      <c r="AF23" s="181"/>
      <c r="AG23" s="181"/>
      <c r="AH23" s="181"/>
      <c r="AI23" s="181"/>
      <c r="AJ23" s="181"/>
      <c r="AK23" s="181"/>
      <c r="AL23" s="181"/>
      <c r="AM23" s="181"/>
      <c r="AN23" s="181"/>
      <c r="AO23" s="180"/>
      <c r="AP23" s="119"/>
      <c r="AQ23" s="326" t="s">
        <v>265</v>
      </c>
      <c r="AR23" s="327"/>
      <c r="AS23" s="328"/>
      <c r="AT23" s="184">
        <f>AVERAGE(AT12:AT22)</f>
        <v>0.37777777777777771</v>
      </c>
    </row>
    <row r="24" spans="1:47" s="185" customFormat="1" ht="12" x14ac:dyDescent="0.25">
      <c r="A24" s="116"/>
      <c r="B24" s="178"/>
      <c r="C24" s="178"/>
      <c r="D24" s="179"/>
      <c r="E24" s="178"/>
      <c r="F24" s="178"/>
      <c r="G24" s="178"/>
      <c r="H24" s="178"/>
      <c r="I24" s="178"/>
      <c r="J24" s="180"/>
      <c r="K24" s="180"/>
      <c r="L24" s="180"/>
      <c r="M24" s="180"/>
      <c r="N24" s="65"/>
      <c r="O24" s="178"/>
      <c r="P24" s="178"/>
      <c r="Q24" s="178"/>
      <c r="R24" s="178"/>
      <c r="S24" s="178"/>
      <c r="T24" s="178"/>
      <c r="U24" s="178"/>
      <c r="V24" s="178"/>
      <c r="W24" s="178"/>
      <c r="X24" s="178"/>
      <c r="Y24" s="102"/>
      <c r="Z24" s="102"/>
      <c r="AA24" s="102"/>
      <c r="AB24" s="102"/>
      <c r="AC24" s="178"/>
      <c r="AD24" s="178"/>
      <c r="AE24" s="179"/>
      <c r="AF24" s="178"/>
      <c r="AG24" s="178"/>
      <c r="AH24" s="178"/>
      <c r="AI24" s="178"/>
      <c r="AJ24" s="178"/>
      <c r="AK24" s="178"/>
      <c r="AL24" s="178"/>
      <c r="AM24" s="178"/>
      <c r="AN24" s="178"/>
      <c r="AO24" s="178"/>
      <c r="AP24" s="119"/>
      <c r="AT24" s="186"/>
      <c r="AU24" s="119"/>
    </row>
    <row r="25" spans="1:47" s="185" customFormat="1" ht="31.5" customHeight="1" x14ac:dyDescent="0.25">
      <c r="A25" s="116"/>
      <c r="B25" s="353" t="s">
        <v>209</v>
      </c>
      <c r="C25" s="353"/>
      <c r="D25" s="353"/>
      <c r="E25" s="353"/>
      <c r="F25" s="353"/>
      <c r="G25" s="353"/>
      <c r="H25" s="353"/>
      <c r="I25" s="353"/>
      <c r="J25" s="353"/>
      <c r="K25" s="353"/>
      <c r="L25" s="353"/>
      <c r="M25" s="353"/>
      <c r="N25" s="187"/>
      <c r="O25" s="178"/>
      <c r="P25" s="178"/>
      <c r="Q25" s="178"/>
      <c r="R25" s="178"/>
      <c r="S25" s="178"/>
      <c r="T25" s="178"/>
      <c r="U25" s="178"/>
      <c r="V25" s="178"/>
      <c r="W25" s="178"/>
      <c r="X25" s="178"/>
      <c r="Y25" s="102"/>
      <c r="Z25" s="102"/>
      <c r="AA25" s="102"/>
      <c r="AB25" s="102"/>
      <c r="AC25" s="178"/>
      <c r="AD25" s="178"/>
      <c r="AE25" s="179"/>
      <c r="AF25" s="178"/>
      <c r="AG25" s="178"/>
      <c r="AH25" s="178"/>
      <c r="AI25" s="178"/>
      <c r="AJ25" s="178"/>
      <c r="AK25" s="178"/>
      <c r="AL25" s="178"/>
      <c r="AM25" s="178"/>
      <c r="AN25" s="178"/>
      <c r="AO25" s="178"/>
      <c r="AP25" s="119"/>
      <c r="AT25" s="186"/>
      <c r="AU25" s="119"/>
    </row>
    <row r="26" spans="1:47" s="185" customFormat="1" ht="31.5" customHeight="1" thickBot="1" x14ac:dyDescent="0.3">
      <c r="A26" s="116"/>
      <c r="B26" s="188" t="s">
        <v>3</v>
      </c>
      <c r="C26" s="338" t="s">
        <v>208</v>
      </c>
      <c r="D26" s="338"/>
      <c r="E26" s="338"/>
      <c r="F26" s="338"/>
      <c r="G26" s="338"/>
      <c r="H26" s="338"/>
      <c r="I26" s="338"/>
      <c r="J26" s="338"/>
      <c r="K26" s="338"/>
      <c r="L26" s="338"/>
      <c r="M26" s="338"/>
      <c r="N26" s="124"/>
      <c r="O26" s="178"/>
      <c r="P26" s="178"/>
      <c r="Q26" s="178"/>
      <c r="R26" s="178"/>
      <c r="S26" s="178"/>
      <c r="T26" s="178"/>
      <c r="U26" s="178"/>
      <c r="V26" s="178"/>
      <c r="W26" s="178"/>
      <c r="X26" s="178"/>
      <c r="Y26" s="102"/>
      <c r="Z26" s="102"/>
      <c r="AA26" s="102"/>
      <c r="AB26" s="102"/>
      <c r="AC26" s="178"/>
      <c r="AD26" s="178"/>
      <c r="AE26" s="179"/>
      <c r="AF26" s="178"/>
      <c r="AG26" s="178"/>
      <c r="AH26" s="178"/>
      <c r="AI26" s="178"/>
      <c r="AJ26" s="178"/>
      <c r="AK26" s="178"/>
      <c r="AL26" s="178"/>
      <c r="AM26" s="178"/>
      <c r="AN26" s="178"/>
      <c r="AO26" s="178"/>
      <c r="AP26" s="119"/>
      <c r="AT26" s="186"/>
      <c r="AU26" s="119"/>
    </row>
    <row r="27" spans="1:47" s="119" customFormat="1" ht="16.5" customHeight="1" thickBot="1" x14ac:dyDescent="0.3">
      <c r="A27" s="116"/>
      <c r="B27" s="349" t="s">
        <v>202</v>
      </c>
      <c r="C27" s="350"/>
      <c r="D27" s="350"/>
      <c r="E27" s="350"/>
      <c r="F27" s="350"/>
      <c r="G27" s="350"/>
      <c r="H27" s="350"/>
      <c r="I27" s="350"/>
      <c r="J27" s="350"/>
      <c r="K27" s="350"/>
      <c r="L27" s="350"/>
      <c r="M27" s="351"/>
      <c r="N27" s="189"/>
      <c r="O27" s="318" t="s">
        <v>253</v>
      </c>
      <c r="P27" s="319"/>
      <c r="Q27" s="319"/>
      <c r="R27" s="319"/>
      <c r="S27" s="319"/>
      <c r="T27" s="319"/>
      <c r="U27" s="319"/>
      <c r="V27" s="320"/>
      <c r="W27" s="321" t="s">
        <v>263</v>
      </c>
      <c r="X27" s="318" t="s">
        <v>252</v>
      </c>
      <c r="Y27" s="319"/>
      <c r="Z27" s="319"/>
      <c r="AA27" s="319"/>
      <c r="AB27" s="319"/>
      <c r="AC27" s="319"/>
      <c r="AD27" s="319"/>
      <c r="AE27" s="320"/>
      <c r="AF27" s="321" t="s">
        <v>263</v>
      </c>
      <c r="AG27" s="318" t="s">
        <v>254</v>
      </c>
      <c r="AH27" s="319"/>
      <c r="AI27" s="319"/>
      <c r="AJ27" s="319"/>
      <c r="AK27" s="319"/>
      <c r="AL27" s="319"/>
      <c r="AM27" s="319"/>
      <c r="AN27" s="320"/>
      <c r="AO27" s="321" t="s">
        <v>263</v>
      </c>
      <c r="AQ27" s="332" t="s">
        <v>251</v>
      </c>
      <c r="AR27" s="333"/>
      <c r="AS27" s="334"/>
      <c r="AT27" s="335"/>
    </row>
    <row r="28" spans="1:47" s="119" customFormat="1" ht="24.75" customHeight="1" thickBot="1" x14ac:dyDescent="0.3">
      <c r="A28" s="116"/>
      <c r="B28" s="190" t="s">
        <v>203</v>
      </c>
      <c r="C28" s="191" t="s">
        <v>204</v>
      </c>
      <c r="D28" s="191" t="s">
        <v>205</v>
      </c>
      <c r="E28" s="191" t="s">
        <v>406</v>
      </c>
      <c r="F28" s="191" t="s">
        <v>407</v>
      </c>
      <c r="G28" s="191" t="s">
        <v>408</v>
      </c>
      <c r="H28" s="191" t="s">
        <v>409</v>
      </c>
      <c r="I28" s="191" t="s">
        <v>410</v>
      </c>
      <c r="J28" s="191" t="s">
        <v>206</v>
      </c>
      <c r="K28" s="191" t="s">
        <v>11</v>
      </c>
      <c r="L28" s="192" t="s">
        <v>12</v>
      </c>
      <c r="M28" s="193" t="s">
        <v>13</v>
      </c>
      <c r="O28" s="132" t="s">
        <v>289</v>
      </c>
      <c r="P28" s="133" t="s">
        <v>238</v>
      </c>
      <c r="Q28" s="133" t="s">
        <v>239</v>
      </c>
      <c r="R28" s="133" t="s">
        <v>240</v>
      </c>
      <c r="S28" s="133" t="s">
        <v>241</v>
      </c>
      <c r="T28" s="133" t="s">
        <v>236</v>
      </c>
      <c r="U28" s="134" t="s">
        <v>339</v>
      </c>
      <c r="V28" s="135" t="s">
        <v>237</v>
      </c>
      <c r="W28" s="322"/>
      <c r="X28" s="132" t="s">
        <v>289</v>
      </c>
      <c r="Y28" s="136" t="s">
        <v>242</v>
      </c>
      <c r="Z28" s="136" t="s">
        <v>243</v>
      </c>
      <c r="AA28" s="136" t="s">
        <v>244</v>
      </c>
      <c r="AB28" s="136" t="s">
        <v>245</v>
      </c>
      <c r="AC28" s="133" t="s">
        <v>236</v>
      </c>
      <c r="AD28" s="134" t="s">
        <v>339</v>
      </c>
      <c r="AE28" s="135" t="s">
        <v>237</v>
      </c>
      <c r="AF28" s="322"/>
      <c r="AG28" s="132" t="s">
        <v>289</v>
      </c>
      <c r="AH28" s="133" t="s">
        <v>246</v>
      </c>
      <c r="AI28" s="133" t="s">
        <v>247</v>
      </c>
      <c r="AJ28" s="133" t="s">
        <v>248</v>
      </c>
      <c r="AK28" s="133" t="s">
        <v>249</v>
      </c>
      <c r="AL28" s="133" t="s">
        <v>236</v>
      </c>
      <c r="AM28" s="134" t="s">
        <v>339</v>
      </c>
      <c r="AN28" s="135" t="s">
        <v>237</v>
      </c>
      <c r="AO28" s="322"/>
      <c r="AP28" s="178"/>
      <c r="AQ28" s="132" t="s">
        <v>235</v>
      </c>
      <c r="AR28" s="133" t="s">
        <v>236</v>
      </c>
      <c r="AS28" s="135" t="s">
        <v>266</v>
      </c>
      <c r="AT28" s="138" t="s">
        <v>264</v>
      </c>
      <c r="AU28" s="178"/>
    </row>
    <row r="29" spans="1:47" s="119" customFormat="1" ht="146.25" customHeight="1" thickBot="1" x14ac:dyDescent="0.3">
      <c r="A29" s="116"/>
      <c r="B29" s="194" t="s">
        <v>207</v>
      </c>
      <c r="C29" s="88">
        <v>75500</v>
      </c>
      <c r="D29" s="88" t="s">
        <v>411</v>
      </c>
      <c r="E29" s="88" t="s">
        <v>412</v>
      </c>
      <c r="F29" s="88" t="s">
        <v>413</v>
      </c>
      <c r="G29" s="88" t="s">
        <v>414</v>
      </c>
      <c r="H29" s="88" t="s">
        <v>415</v>
      </c>
      <c r="I29" s="88" t="s">
        <v>416</v>
      </c>
      <c r="J29" s="82" t="s">
        <v>417</v>
      </c>
      <c r="K29" s="82" t="s">
        <v>418</v>
      </c>
      <c r="L29" s="82">
        <v>44334</v>
      </c>
      <c r="M29" s="83">
        <v>44439</v>
      </c>
      <c r="O29" s="140"/>
      <c r="P29" s="141"/>
      <c r="Q29" s="141"/>
      <c r="R29" s="141"/>
      <c r="S29" s="141"/>
      <c r="T29" s="142">
        <f>+SUM(P29:S29)</f>
        <v>0</v>
      </c>
      <c r="U29" s="143" t="str">
        <f>IFERROR(T29/O29,"")</f>
        <v/>
      </c>
      <c r="V29" s="144" t="s">
        <v>521</v>
      </c>
      <c r="W29" s="144" t="s">
        <v>522</v>
      </c>
      <c r="X29" s="142">
        <v>1</v>
      </c>
      <c r="Y29" s="145"/>
      <c r="Z29" s="145"/>
      <c r="AA29" s="145"/>
      <c r="AB29" s="145"/>
      <c r="AC29" s="142">
        <f t="shared" ref="AC29:AC32" si="11">+SUM(Y29:AB29)</f>
        <v>0</v>
      </c>
      <c r="AD29" s="143">
        <f>IFERROR(AC29/X29,"")</f>
        <v>0</v>
      </c>
      <c r="AE29" s="144"/>
      <c r="AF29" s="144"/>
      <c r="AG29" s="142"/>
      <c r="AH29" s="141"/>
      <c r="AI29" s="141"/>
      <c r="AJ29" s="141"/>
      <c r="AK29" s="141"/>
      <c r="AL29" s="142">
        <f t="shared" ref="AL29:AL32" si="12">+SUM(AH29:AK29)</f>
        <v>0</v>
      </c>
      <c r="AM29" s="143" t="str">
        <f>IFERROR(AL29/AG29,"")</f>
        <v/>
      </c>
      <c r="AN29" s="146"/>
      <c r="AO29" s="147"/>
      <c r="AP29" s="178"/>
      <c r="AQ29" s="148">
        <f>+SUM(O29,X29,AG29)</f>
        <v>1</v>
      </c>
      <c r="AR29" s="149">
        <f t="shared" ref="AR29" si="13">+SUM(T29,AC29,AL29)</f>
        <v>0</v>
      </c>
      <c r="AS29" s="150">
        <f>IFERROR(AR29/AQ29,"")</f>
        <v>0</v>
      </c>
      <c r="AT29" s="323">
        <f>+AVERAGE(AS29)</f>
        <v>0</v>
      </c>
      <c r="AU29" s="178"/>
    </row>
    <row r="30" spans="1:47" s="119" customFormat="1" ht="155.25" customHeight="1" thickBot="1" x14ac:dyDescent="0.3">
      <c r="A30" s="116"/>
      <c r="B30" s="342" t="s">
        <v>207</v>
      </c>
      <c r="C30" s="344">
        <v>75510</v>
      </c>
      <c r="D30" s="344" t="s">
        <v>419</v>
      </c>
      <c r="E30" s="344" t="s">
        <v>412</v>
      </c>
      <c r="F30" s="344" t="s">
        <v>420</v>
      </c>
      <c r="G30" s="68" t="s">
        <v>421</v>
      </c>
      <c r="H30" s="68" t="s">
        <v>422</v>
      </c>
      <c r="I30" s="68" t="s">
        <v>416</v>
      </c>
      <c r="J30" s="66" t="s">
        <v>423</v>
      </c>
      <c r="K30" s="195" t="s">
        <v>418</v>
      </c>
      <c r="L30" s="66">
        <v>44242</v>
      </c>
      <c r="M30" s="73">
        <v>44439</v>
      </c>
      <c r="O30" s="152"/>
      <c r="P30" s="153"/>
      <c r="Q30" s="153"/>
      <c r="R30" s="153"/>
      <c r="S30" s="153"/>
      <c r="T30" s="154">
        <f>+SUM(P30:S30)</f>
        <v>0</v>
      </c>
      <c r="U30" s="155" t="str">
        <f t="shared" ref="U30:U31" si="14">IFERROR(T30/O30,"")</f>
        <v/>
      </c>
      <c r="V30" s="60" t="s">
        <v>521</v>
      </c>
      <c r="W30" s="60" t="s">
        <v>522</v>
      </c>
      <c r="X30" s="154">
        <v>1</v>
      </c>
      <c r="Y30" s="156"/>
      <c r="Z30" s="156"/>
      <c r="AA30" s="156"/>
      <c r="AB30" s="156"/>
      <c r="AC30" s="154">
        <f t="shared" si="11"/>
        <v>0</v>
      </c>
      <c r="AD30" s="155">
        <f t="shared" ref="AD30:AD32" si="15">IFERROR(AC30/X30,"")</f>
        <v>0</v>
      </c>
      <c r="AE30" s="60"/>
      <c r="AF30" s="60"/>
      <c r="AG30" s="154"/>
      <c r="AH30" s="153"/>
      <c r="AI30" s="153"/>
      <c r="AJ30" s="153"/>
      <c r="AK30" s="153"/>
      <c r="AL30" s="154">
        <f t="shared" si="12"/>
        <v>0</v>
      </c>
      <c r="AM30" s="155" t="str">
        <f t="shared" ref="AM30:AM32" si="16">IFERROR(AL30/AG30,"")</f>
        <v/>
      </c>
      <c r="AN30" s="157"/>
      <c r="AO30" s="158"/>
      <c r="AP30" s="178"/>
      <c r="AQ30" s="148">
        <f t="shared" ref="AQ30:AQ33" si="17">+SUM(O30,X30,AG30)</f>
        <v>1</v>
      </c>
      <c r="AR30" s="149">
        <f t="shared" ref="AR30:AR33" si="18">+SUM(T30,AC30,AL30)</f>
        <v>0</v>
      </c>
      <c r="AS30" s="150">
        <f>IFERROR(AR30/AQ30,"")</f>
        <v>0</v>
      </c>
      <c r="AT30" s="324"/>
      <c r="AU30" s="178"/>
    </row>
    <row r="31" spans="1:47" s="119" customFormat="1" ht="155.25" customHeight="1" thickBot="1" x14ac:dyDescent="0.3">
      <c r="A31" s="116"/>
      <c r="B31" s="342"/>
      <c r="C31" s="345"/>
      <c r="D31" s="345"/>
      <c r="E31" s="345"/>
      <c r="F31" s="345"/>
      <c r="G31" s="68" t="s">
        <v>424</v>
      </c>
      <c r="H31" s="68" t="s">
        <v>429</v>
      </c>
      <c r="I31" s="68" t="s">
        <v>434</v>
      </c>
      <c r="J31" s="66" t="s">
        <v>425</v>
      </c>
      <c r="K31" s="195" t="s">
        <v>426</v>
      </c>
      <c r="L31" s="66">
        <v>44348</v>
      </c>
      <c r="M31" s="73">
        <v>44561</v>
      </c>
      <c r="O31" s="152"/>
      <c r="P31" s="153"/>
      <c r="Q31" s="153"/>
      <c r="R31" s="153"/>
      <c r="S31" s="153"/>
      <c r="T31" s="154">
        <f t="shared" ref="T31" si="19">+SUM(P31:S31)</f>
        <v>0</v>
      </c>
      <c r="U31" s="155" t="str">
        <f t="shared" si="14"/>
        <v/>
      </c>
      <c r="V31" s="60" t="s">
        <v>521</v>
      </c>
      <c r="W31" s="60" t="s">
        <v>522</v>
      </c>
      <c r="X31" s="154"/>
      <c r="Y31" s="156"/>
      <c r="Z31" s="156"/>
      <c r="AA31" s="156"/>
      <c r="AB31" s="156"/>
      <c r="AC31" s="154">
        <f t="shared" si="11"/>
        <v>0</v>
      </c>
      <c r="AD31" s="155" t="str">
        <f t="shared" si="15"/>
        <v/>
      </c>
      <c r="AE31" s="60"/>
      <c r="AF31" s="60"/>
      <c r="AG31" s="154">
        <v>1</v>
      </c>
      <c r="AH31" s="153"/>
      <c r="AI31" s="153"/>
      <c r="AJ31" s="153"/>
      <c r="AK31" s="153"/>
      <c r="AL31" s="154">
        <f t="shared" si="12"/>
        <v>0</v>
      </c>
      <c r="AM31" s="155">
        <f t="shared" si="16"/>
        <v>0</v>
      </c>
      <c r="AN31" s="157"/>
      <c r="AO31" s="158"/>
      <c r="AP31" s="178"/>
      <c r="AQ31" s="148">
        <f t="shared" si="17"/>
        <v>1</v>
      </c>
      <c r="AR31" s="149">
        <f t="shared" si="18"/>
        <v>0</v>
      </c>
      <c r="AS31" s="150">
        <f>IFERROR(AR31/AQ31,"")</f>
        <v>0</v>
      </c>
      <c r="AT31" s="324"/>
      <c r="AU31" s="178"/>
    </row>
    <row r="32" spans="1:47" s="119" customFormat="1" ht="134.25" customHeight="1" thickBot="1" x14ac:dyDescent="0.3">
      <c r="A32" s="116"/>
      <c r="B32" s="342"/>
      <c r="C32" s="345"/>
      <c r="D32" s="345"/>
      <c r="E32" s="345"/>
      <c r="F32" s="345"/>
      <c r="G32" s="68" t="s">
        <v>427</v>
      </c>
      <c r="H32" s="68" t="s">
        <v>429</v>
      </c>
      <c r="I32" s="68" t="s">
        <v>434</v>
      </c>
      <c r="J32" s="66" t="s">
        <v>430</v>
      </c>
      <c r="K32" s="67" t="s">
        <v>432</v>
      </c>
      <c r="L32" s="66">
        <v>44348</v>
      </c>
      <c r="M32" s="73">
        <v>44561</v>
      </c>
      <c r="O32" s="152"/>
      <c r="P32" s="153"/>
      <c r="Q32" s="153"/>
      <c r="R32" s="153"/>
      <c r="S32" s="153"/>
      <c r="T32" s="154">
        <f t="shared" ref="T32:T33" si="20">+SUM(P32:S32)</f>
        <v>0</v>
      </c>
      <c r="U32" s="155" t="str">
        <f t="shared" ref="U32:U33" si="21">IFERROR(T32/O32,"")</f>
        <v/>
      </c>
      <c r="V32" s="60" t="s">
        <v>521</v>
      </c>
      <c r="W32" s="60" t="s">
        <v>522</v>
      </c>
      <c r="X32" s="154"/>
      <c r="Y32" s="156"/>
      <c r="Z32" s="156"/>
      <c r="AA32" s="156"/>
      <c r="AB32" s="156"/>
      <c r="AC32" s="154">
        <f t="shared" si="11"/>
        <v>0</v>
      </c>
      <c r="AD32" s="155" t="str">
        <f t="shared" si="15"/>
        <v/>
      </c>
      <c r="AE32" s="60"/>
      <c r="AF32" s="60"/>
      <c r="AG32" s="154">
        <v>1</v>
      </c>
      <c r="AH32" s="153"/>
      <c r="AI32" s="153"/>
      <c r="AJ32" s="153"/>
      <c r="AK32" s="153"/>
      <c r="AL32" s="154">
        <f t="shared" si="12"/>
        <v>0</v>
      </c>
      <c r="AM32" s="155">
        <f t="shared" si="16"/>
        <v>0</v>
      </c>
      <c r="AN32" s="157"/>
      <c r="AO32" s="158"/>
      <c r="AP32" s="178"/>
      <c r="AQ32" s="148">
        <f t="shared" si="17"/>
        <v>1</v>
      </c>
      <c r="AR32" s="149">
        <f t="shared" si="18"/>
        <v>0</v>
      </c>
      <c r="AS32" s="150">
        <f>IFERROR(AR32/AQ32,"")</f>
        <v>0</v>
      </c>
      <c r="AT32" s="324"/>
      <c r="AU32" s="178"/>
    </row>
    <row r="33" spans="1:47" s="119" customFormat="1" ht="124.5" customHeight="1" thickBot="1" x14ac:dyDescent="0.3">
      <c r="A33" s="116"/>
      <c r="B33" s="343"/>
      <c r="C33" s="346"/>
      <c r="D33" s="346"/>
      <c r="E33" s="346"/>
      <c r="F33" s="346"/>
      <c r="G33" s="80" t="s">
        <v>428</v>
      </c>
      <c r="H33" s="80" t="s">
        <v>429</v>
      </c>
      <c r="I33" s="80" t="s">
        <v>434</v>
      </c>
      <c r="J33" s="75" t="s">
        <v>431</v>
      </c>
      <c r="K33" s="74" t="s">
        <v>432</v>
      </c>
      <c r="L33" s="75">
        <v>44348</v>
      </c>
      <c r="M33" s="76">
        <v>44561</v>
      </c>
      <c r="O33" s="152"/>
      <c r="P33" s="153"/>
      <c r="Q33" s="153"/>
      <c r="R33" s="153"/>
      <c r="S33" s="153"/>
      <c r="T33" s="154">
        <f t="shared" si="20"/>
        <v>0</v>
      </c>
      <c r="U33" s="155" t="str">
        <f t="shared" si="21"/>
        <v/>
      </c>
      <c r="V33" s="60" t="s">
        <v>521</v>
      </c>
      <c r="W33" s="60" t="s">
        <v>522</v>
      </c>
      <c r="X33" s="154"/>
      <c r="Y33" s="156"/>
      <c r="Z33" s="156"/>
      <c r="AA33" s="156"/>
      <c r="AB33" s="156"/>
      <c r="AC33" s="154">
        <f t="shared" ref="AC33" si="22">+SUM(Y33:AB33)</f>
        <v>0</v>
      </c>
      <c r="AD33" s="155" t="str">
        <f t="shared" ref="AD33" si="23">IFERROR(AC33/X33,"")</f>
        <v/>
      </c>
      <c r="AE33" s="60"/>
      <c r="AF33" s="60"/>
      <c r="AG33" s="154">
        <v>1</v>
      </c>
      <c r="AH33" s="153"/>
      <c r="AI33" s="153"/>
      <c r="AJ33" s="153"/>
      <c r="AK33" s="153"/>
      <c r="AL33" s="154">
        <f t="shared" ref="AL33" si="24">+SUM(AH33:AK33)</f>
        <v>0</v>
      </c>
      <c r="AM33" s="155">
        <f t="shared" ref="AM33" si="25">IFERROR(AL33/AG33,"")</f>
        <v>0</v>
      </c>
      <c r="AN33" s="157"/>
      <c r="AO33" s="158"/>
      <c r="AP33" s="178"/>
      <c r="AQ33" s="148">
        <f t="shared" si="17"/>
        <v>1</v>
      </c>
      <c r="AR33" s="149">
        <f t="shared" si="18"/>
        <v>0</v>
      </c>
      <c r="AS33" s="150">
        <f>IFERROR(AR33/AQ33,"")</f>
        <v>0</v>
      </c>
      <c r="AT33" s="325"/>
      <c r="AU33" s="178"/>
    </row>
    <row r="34" spans="1:47" s="196" customFormat="1" ht="13.5" thickBot="1" x14ac:dyDescent="0.3">
      <c r="A34" s="116"/>
      <c r="B34" s="178"/>
      <c r="C34" s="178"/>
      <c r="D34" s="179"/>
      <c r="E34" s="178"/>
      <c r="F34" s="178"/>
      <c r="G34" s="178"/>
      <c r="H34" s="178"/>
      <c r="I34" s="178"/>
      <c r="J34" s="180"/>
      <c r="K34" s="180"/>
      <c r="L34" s="180"/>
      <c r="M34" s="180"/>
      <c r="N34" s="65"/>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19"/>
      <c r="AQ34" s="326" t="s">
        <v>265</v>
      </c>
      <c r="AR34" s="327"/>
      <c r="AS34" s="328"/>
      <c r="AT34" s="184">
        <f>AVERAGE(AT29)</f>
        <v>0</v>
      </c>
      <c r="AU34" s="119"/>
    </row>
    <row r="35" spans="1:47" s="196" customFormat="1" ht="12" x14ac:dyDescent="0.25">
      <c r="A35" s="116"/>
      <c r="B35" s="178"/>
      <c r="C35" s="178"/>
      <c r="D35" s="179"/>
      <c r="E35" s="178"/>
      <c r="F35" s="178"/>
      <c r="G35" s="178"/>
      <c r="H35" s="178"/>
      <c r="I35" s="178"/>
      <c r="J35" s="180"/>
      <c r="K35" s="180"/>
      <c r="L35" s="180"/>
      <c r="M35" s="180"/>
      <c r="N35" s="65"/>
      <c r="O35" s="178"/>
      <c r="P35" s="178"/>
      <c r="Q35" s="178"/>
      <c r="R35" s="178"/>
      <c r="S35" s="178"/>
      <c r="T35" s="178"/>
      <c r="U35" s="178"/>
      <c r="V35" s="178"/>
      <c r="W35" s="178"/>
      <c r="X35" s="178"/>
      <c r="Y35" s="102"/>
      <c r="Z35" s="102"/>
      <c r="AA35" s="102"/>
      <c r="AB35" s="102"/>
      <c r="AC35" s="178"/>
      <c r="AD35" s="178"/>
      <c r="AE35" s="179"/>
      <c r="AF35" s="178"/>
      <c r="AG35" s="178"/>
      <c r="AH35" s="178"/>
      <c r="AI35" s="178"/>
      <c r="AJ35" s="178"/>
      <c r="AK35" s="178"/>
      <c r="AL35" s="178"/>
      <c r="AM35" s="178"/>
      <c r="AN35" s="178"/>
      <c r="AO35" s="178"/>
      <c r="AP35" s="119"/>
      <c r="AT35" s="197"/>
      <c r="AU35" s="119"/>
    </row>
    <row r="36" spans="1:47" s="196" customFormat="1" ht="18.75" customHeight="1" thickBot="1" x14ac:dyDescent="0.3">
      <c r="A36" s="116"/>
      <c r="B36" s="339" t="s">
        <v>210</v>
      </c>
      <c r="C36" s="339"/>
      <c r="D36" s="339"/>
      <c r="E36" s="339"/>
      <c r="F36" s="339"/>
      <c r="G36" s="339"/>
      <c r="H36" s="339"/>
      <c r="I36" s="339"/>
      <c r="J36" s="339"/>
      <c r="K36" s="339"/>
      <c r="L36" s="339"/>
      <c r="M36" s="339"/>
      <c r="N36" s="187"/>
      <c r="O36" s="178"/>
      <c r="P36" s="178"/>
      <c r="Q36" s="178"/>
      <c r="R36" s="178"/>
      <c r="S36" s="178"/>
      <c r="T36" s="178"/>
      <c r="U36" s="178"/>
      <c r="V36" s="178"/>
      <c r="W36" s="178"/>
      <c r="X36" s="178"/>
      <c r="Y36" s="102"/>
      <c r="Z36" s="102"/>
      <c r="AA36" s="102"/>
      <c r="AB36" s="102"/>
      <c r="AC36" s="178"/>
      <c r="AD36" s="178"/>
      <c r="AE36" s="179"/>
      <c r="AF36" s="178"/>
      <c r="AG36" s="178"/>
      <c r="AH36" s="178"/>
      <c r="AI36" s="178"/>
      <c r="AJ36" s="178"/>
      <c r="AK36" s="178"/>
      <c r="AL36" s="178"/>
      <c r="AM36" s="178"/>
      <c r="AN36" s="178"/>
      <c r="AO36" s="178"/>
      <c r="AP36" s="119"/>
      <c r="AT36" s="197"/>
      <c r="AU36" s="119"/>
    </row>
    <row r="37" spans="1:47" s="196" customFormat="1" ht="35.25" customHeight="1" thickBot="1" x14ac:dyDescent="0.3">
      <c r="A37" s="116"/>
      <c r="B37" s="123" t="s">
        <v>3</v>
      </c>
      <c r="C37" s="338" t="s">
        <v>15</v>
      </c>
      <c r="D37" s="338"/>
      <c r="E37" s="338"/>
      <c r="F37" s="338"/>
      <c r="G37" s="338"/>
      <c r="H37" s="338"/>
      <c r="I37" s="338"/>
      <c r="J37" s="338"/>
      <c r="K37" s="338"/>
      <c r="L37" s="338"/>
      <c r="M37" s="338"/>
      <c r="N37" s="124"/>
      <c r="O37" s="318" t="s">
        <v>253</v>
      </c>
      <c r="P37" s="319"/>
      <c r="Q37" s="319"/>
      <c r="R37" s="319"/>
      <c r="S37" s="319"/>
      <c r="T37" s="319"/>
      <c r="U37" s="319"/>
      <c r="V37" s="320"/>
      <c r="W37" s="321" t="s">
        <v>263</v>
      </c>
      <c r="X37" s="318" t="s">
        <v>252</v>
      </c>
      <c r="Y37" s="319"/>
      <c r="Z37" s="319"/>
      <c r="AA37" s="319"/>
      <c r="AB37" s="319"/>
      <c r="AC37" s="319"/>
      <c r="AD37" s="319"/>
      <c r="AE37" s="320"/>
      <c r="AF37" s="321" t="s">
        <v>263</v>
      </c>
      <c r="AG37" s="318" t="s">
        <v>254</v>
      </c>
      <c r="AH37" s="319"/>
      <c r="AI37" s="319"/>
      <c r="AJ37" s="319"/>
      <c r="AK37" s="319"/>
      <c r="AL37" s="319"/>
      <c r="AM37" s="319"/>
      <c r="AN37" s="320"/>
      <c r="AO37" s="321" t="s">
        <v>263</v>
      </c>
      <c r="AP37" s="119"/>
      <c r="AQ37" s="332" t="s">
        <v>251</v>
      </c>
      <c r="AR37" s="333"/>
      <c r="AS37" s="334"/>
      <c r="AT37" s="335"/>
    </row>
    <row r="38" spans="1:47" s="106" customFormat="1" ht="23.25" thickBot="1" x14ac:dyDescent="0.3">
      <c r="A38" s="116"/>
      <c r="B38" s="198" t="s">
        <v>5</v>
      </c>
      <c r="C38" s="190" t="s">
        <v>148</v>
      </c>
      <c r="D38" s="191" t="s">
        <v>215</v>
      </c>
      <c r="E38" s="191" t="s">
        <v>32</v>
      </c>
      <c r="F38" s="191" t="s">
        <v>6</v>
      </c>
      <c r="G38" s="191" t="s">
        <v>7</v>
      </c>
      <c r="H38" s="191" t="s">
        <v>8</v>
      </c>
      <c r="I38" s="191" t="s">
        <v>9</v>
      </c>
      <c r="J38" s="191" t="s">
        <v>10</v>
      </c>
      <c r="K38" s="191" t="s">
        <v>11</v>
      </c>
      <c r="L38" s="192" t="s">
        <v>12</v>
      </c>
      <c r="M38" s="193" t="s">
        <v>13</v>
      </c>
      <c r="N38" s="131"/>
      <c r="O38" s="132" t="s">
        <v>289</v>
      </c>
      <c r="P38" s="133" t="s">
        <v>238</v>
      </c>
      <c r="Q38" s="133" t="s">
        <v>239</v>
      </c>
      <c r="R38" s="133" t="s">
        <v>240</v>
      </c>
      <c r="S38" s="133" t="s">
        <v>241</v>
      </c>
      <c r="T38" s="133" t="s">
        <v>236</v>
      </c>
      <c r="U38" s="134" t="s">
        <v>339</v>
      </c>
      <c r="V38" s="135" t="s">
        <v>237</v>
      </c>
      <c r="W38" s="322"/>
      <c r="X38" s="132" t="s">
        <v>289</v>
      </c>
      <c r="Y38" s="136" t="s">
        <v>242</v>
      </c>
      <c r="Z38" s="136" t="s">
        <v>243</v>
      </c>
      <c r="AA38" s="136" t="s">
        <v>244</v>
      </c>
      <c r="AB38" s="136" t="s">
        <v>245</v>
      </c>
      <c r="AC38" s="133" t="s">
        <v>236</v>
      </c>
      <c r="AD38" s="134" t="s">
        <v>339</v>
      </c>
      <c r="AE38" s="199" t="s">
        <v>237</v>
      </c>
      <c r="AF38" s="322"/>
      <c r="AG38" s="132" t="s">
        <v>289</v>
      </c>
      <c r="AH38" s="133" t="s">
        <v>246</v>
      </c>
      <c r="AI38" s="133" t="s">
        <v>247</v>
      </c>
      <c r="AJ38" s="133" t="s">
        <v>248</v>
      </c>
      <c r="AK38" s="133" t="s">
        <v>249</v>
      </c>
      <c r="AL38" s="133" t="s">
        <v>236</v>
      </c>
      <c r="AM38" s="134" t="s">
        <v>339</v>
      </c>
      <c r="AN38" s="135" t="s">
        <v>237</v>
      </c>
      <c r="AO38" s="322"/>
      <c r="AQ38" s="132" t="s">
        <v>235</v>
      </c>
      <c r="AR38" s="133" t="s">
        <v>236</v>
      </c>
      <c r="AS38" s="135" t="s">
        <v>266</v>
      </c>
      <c r="AT38" s="138" t="s">
        <v>264</v>
      </c>
    </row>
    <row r="39" spans="1:47" s="119" customFormat="1" ht="77.25" customHeight="1" thickBot="1" x14ac:dyDescent="0.3">
      <c r="A39" s="116">
        <f t="shared" ref="A39:A50" si="26">+G39-AQ39</f>
        <v>0</v>
      </c>
      <c r="B39" s="337" t="s">
        <v>479</v>
      </c>
      <c r="C39" s="88" t="s">
        <v>156</v>
      </c>
      <c r="D39" s="87" t="s">
        <v>383</v>
      </c>
      <c r="E39" s="88" t="s">
        <v>41</v>
      </c>
      <c r="F39" s="88" t="s">
        <v>447</v>
      </c>
      <c r="G39" s="88">
        <v>1</v>
      </c>
      <c r="H39" s="88" t="s">
        <v>300</v>
      </c>
      <c r="I39" s="88" t="s">
        <v>64</v>
      </c>
      <c r="J39" s="82" t="s">
        <v>462</v>
      </c>
      <c r="K39" s="82" t="s">
        <v>136</v>
      </c>
      <c r="L39" s="82">
        <v>44211</v>
      </c>
      <c r="M39" s="83">
        <v>44242</v>
      </c>
      <c r="N39" s="65"/>
      <c r="O39" s="140">
        <v>1</v>
      </c>
      <c r="P39" s="141">
        <v>1</v>
      </c>
      <c r="Q39" s="141"/>
      <c r="R39" s="141"/>
      <c r="S39" s="141"/>
      <c r="T39" s="142">
        <f t="shared" ref="T39:T50" si="27">+SUM(P39:S39)</f>
        <v>1</v>
      </c>
      <c r="U39" s="143">
        <f>IFERROR(T39/O39,"")</f>
        <v>1</v>
      </c>
      <c r="V39" s="316" t="s">
        <v>518</v>
      </c>
      <c r="W39" s="60" t="s">
        <v>496</v>
      </c>
      <c r="X39" s="142"/>
      <c r="Y39" s="145"/>
      <c r="Z39" s="145"/>
      <c r="AA39" s="145"/>
      <c r="AB39" s="145"/>
      <c r="AC39" s="142">
        <f t="shared" ref="AC39:AC50" si="28">+SUM(Y39:AB39)</f>
        <v>0</v>
      </c>
      <c r="AD39" s="143" t="str">
        <f>IFERROR(AC39/X39,"")</f>
        <v/>
      </c>
      <c r="AE39" s="144"/>
      <c r="AF39" s="144"/>
      <c r="AG39" s="142"/>
      <c r="AH39" s="141"/>
      <c r="AI39" s="141"/>
      <c r="AJ39" s="141"/>
      <c r="AK39" s="141"/>
      <c r="AL39" s="142">
        <f t="shared" ref="AL39:AL50" si="29">+SUM(AH39:AK39)</f>
        <v>0</v>
      </c>
      <c r="AM39" s="143" t="str">
        <f>IFERROR(AL39/AG39,"")</f>
        <v/>
      </c>
      <c r="AN39" s="146"/>
      <c r="AO39" s="147"/>
      <c r="AQ39" s="200">
        <f>+SUM(O39,X39,AG39)</f>
        <v>1</v>
      </c>
      <c r="AR39" s="201">
        <f t="shared" ref="AR39:AR50" si="30">+SUM(T39,AC39,AL39)</f>
        <v>1</v>
      </c>
      <c r="AS39" s="202">
        <f t="shared" ref="AS39:AS50" si="31">IFERROR(AR39/AQ39,"")</f>
        <v>1</v>
      </c>
      <c r="AT39" s="336">
        <f>+AVERAGE(AS39:AS40)</f>
        <v>0.5</v>
      </c>
    </row>
    <row r="40" spans="1:47" s="119" customFormat="1" ht="75.75" customHeight="1" x14ac:dyDescent="0.25">
      <c r="A40" s="116">
        <f t="shared" si="26"/>
        <v>0</v>
      </c>
      <c r="B40" s="331"/>
      <c r="C40" s="68" t="s">
        <v>157</v>
      </c>
      <c r="D40" s="195" t="s">
        <v>335</v>
      </c>
      <c r="E40" s="68" t="s">
        <v>0</v>
      </c>
      <c r="F40" s="68" t="s">
        <v>314</v>
      </c>
      <c r="G40" s="68">
        <v>1</v>
      </c>
      <c r="H40" s="68" t="s">
        <v>315</v>
      </c>
      <c r="I40" s="68" t="s">
        <v>64</v>
      </c>
      <c r="J40" s="66" t="s">
        <v>461</v>
      </c>
      <c r="K40" s="66" t="s">
        <v>136</v>
      </c>
      <c r="L40" s="66">
        <v>44470</v>
      </c>
      <c r="M40" s="73">
        <v>44561</v>
      </c>
      <c r="N40" s="65"/>
      <c r="O40" s="152"/>
      <c r="P40" s="153"/>
      <c r="Q40" s="153"/>
      <c r="R40" s="153"/>
      <c r="S40" s="153"/>
      <c r="T40" s="154">
        <f t="shared" si="27"/>
        <v>0</v>
      </c>
      <c r="U40" s="155" t="str">
        <f t="shared" ref="U40:U50" si="32">IFERROR(T40/O40,"")</f>
        <v/>
      </c>
      <c r="V40" s="60" t="s">
        <v>523</v>
      </c>
      <c r="W40" s="60" t="s">
        <v>522</v>
      </c>
      <c r="X40" s="154"/>
      <c r="Y40" s="156"/>
      <c r="Z40" s="156"/>
      <c r="AA40" s="156"/>
      <c r="AB40" s="156"/>
      <c r="AC40" s="154">
        <f t="shared" si="28"/>
        <v>0</v>
      </c>
      <c r="AD40" s="155" t="str">
        <f t="shared" ref="AD40:AD50" si="33">IFERROR(AC40/X40,"")</f>
        <v/>
      </c>
      <c r="AE40" s="144"/>
      <c r="AF40" s="60"/>
      <c r="AG40" s="154">
        <v>1</v>
      </c>
      <c r="AH40" s="153"/>
      <c r="AI40" s="153"/>
      <c r="AJ40" s="153"/>
      <c r="AK40" s="153"/>
      <c r="AL40" s="154">
        <f t="shared" si="29"/>
        <v>0</v>
      </c>
      <c r="AM40" s="155">
        <f t="shared" ref="AM40:AM50" si="34">IFERROR(AL40/AG40,"")</f>
        <v>0</v>
      </c>
      <c r="AN40" s="157"/>
      <c r="AO40" s="158"/>
      <c r="AQ40" s="159">
        <f t="shared" ref="AQ40:AQ50" si="35">+SUM(O40,X40,AG40)</f>
        <v>1</v>
      </c>
      <c r="AR40" s="160">
        <f t="shared" si="30"/>
        <v>0</v>
      </c>
      <c r="AS40" s="161">
        <f t="shared" si="31"/>
        <v>0</v>
      </c>
      <c r="AT40" s="325"/>
    </row>
    <row r="41" spans="1:47" s="119" customFormat="1" ht="98.25" customHeight="1" x14ac:dyDescent="0.25">
      <c r="A41" s="116">
        <f t="shared" si="26"/>
        <v>0</v>
      </c>
      <c r="B41" s="331" t="s">
        <v>480</v>
      </c>
      <c r="C41" s="68" t="s">
        <v>158</v>
      </c>
      <c r="D41" s="67" t="s">
        <v>299</v>
      </c>
      <c r="E41" s="68" t="s">
        <v>0</v>
      </c>
      <c r="F41" s="68" t="s">
        <v>295</v>
      </c>
      <c r="G41" s="68">
        <v>1</v>
      </c>
      <c r="H41" s="68" t="s">
        <v>296</v>
      </c>
      <c r="I41" s="68" t="s">
        <v>64</v>
      </c>
      <c r="J41" s="66" t="s">
        <v>461</v>
      </c>
      <c r="K41" s="66" t="s">
        <v>28</v>
      </c>
      <c r="L41" s="66">
        <v>44198</v>
      </c>
      <c r="M41" s="73">
        <v>44316</v>
      </c>
      <c r="N41" s="65"/>
      <c r="O41" s="152">
        <v>1</v>
      </c>
      <c r="P41" s="153">
        <v>1</v>
      </c>
      <c r="Q41" s="153"/>
      <c r="R41" s="153"/>
      <c r="S41" s="153"/>
      <c r="T41" s="154">
        <f t="shared" si="27"/>
        <v>1</v>
      </c>
      <c r="U41" s="155">
        <f t="shared" si="32"/>
        <v>1</v>
      </c>
      <c r="V41" s="315" t="s">
        <v>519</v>
      </c>
      <c r="W41" s="60" t="s">
        <v>496</v>
      </c>
      <c r="X41" s="154"/>
      <c r="Y41" s="156"/>
      <c r="Z41" s="156"/>
      <c r="AA41" s="156"/>
      <c r="AB41" s="156"/>
      <c r="AC41" s="154">
        <f t="shared" si="28"/>
        <v>0</v>
      </c>
      <c r="AD41" s="155" t="str">
        <f t="shared" si="33"/>
        <v/>
      </c>
      <c r="AE41" s="60"/>
      <c r="AF41" s="60"/>
      <c r="AG41" s="154"/>
      <c r="AH41" s="153"/>
      <c r="AI41" s="153"/>
      <c r="AJ41" s="153"/>
      <c r="AK41" s="153"/>
      <c r="AL41" s="154">
        <f t="shared" si="29"/>
        <v>0</v>
      </c>
      <c r="AM41" s="155" t="str">
        <f t="shared" si="34"/>
        <v/>
      </c>
      <c r="AN41" s="157"/>
      <c r="AO41" s="158"/>
      <c r="AQ41" s="159">
        <f t="shared" si="35"/>
        <v>1</v>
      </c>
      <c r="AR41" s="160">
        <f t="shared" si="30"/>
        <v>1</v>
      </c>
      <c r="AS41" s="161">
        <f t="shared" si="31"/>
        <v>1</v>
      </c>
      <c r="AT41" s="336">
        <f>+AVERAGE(AS41:AS46)</f>
        <v>0.47166666666666668</v>
      </c>
    </row>
    <row r="42" spans="1:47" s="119" customFormat="1" ht="98.25" customHeight="1" x14ac:dyDescent="0.25">
      <c r="A42" s="116"/>
      <c r="B42" s="331"/>
      <c r="C42" s="68" t="s">
        <v>159</v>
      </c>
      <c r="D42" s="67" t="s">
        <v>374</v>
      </c>
      <c r="E42" s="68" t="s">
        <v>0</v>
      </c>
      <c r="F42" s="68" t="s">
        <v>375</v>
      </c>
      <c r="G42" s="68">
        <v>1</v>
      </c>
      <c r="H42" s="68" t="s">
        <v>376</v>
      </c>
      <c r="I42" s="68" t="s">
        <v>64</v>
      </c>
      <c r="J42" s="66" t="s">
        <v>464</v>
      </c>
      <c r="K42" s="66" t="s">
        <v>28</v>
      </c>
      <c r="L42" s="66">
        <v>44197</v>
      </c>
      <c r="M42" s="73">
        <v>44227</v>
      </c>
      <c r="N42" s="65"/>
      <c r="O42" s="152">
        <v>1</v>
      </c>
      <c r="P42" s="153">
        <v>1</v>
      </c>
      <c r="Q42" s="153"/>
      <c r="R42" s="153"/>
      <c r="S42" s="153"/>
      <c r="T42" s="154">
        <f t="shared" si="27"/>
        <v>1</v>
      </c>
      <c r="U42" s="155">
        <f t="shared" si="32"/>
        <v>1</v>
      </c>
      <c r="V42" s="60" t="s">
        <v>495</v>
      </c>
      <c r="W42" s="60" t="s">
        <v>496</v>
      </c>
      <c r="X42" s="154"/>
      <c r="Y42" s="156"/>
      <c r="Z42" s="156"/>
      <c r="AA42" s="156"/>
      <c r="AB42" s="156"/>
      <c r="AC42" s="154"/>
      <c r="AD42" s="155" t="str">
        <f t="shared" si="33"/>
        <v/>
      </c>
      <c r="AE42" s="60"/>
      <c r="AF42" s="60"/>
      <c r="AG42" s="154"/>
      <c r="AH42" s="153"/>
      <c r="AI42" s="153"/>
      <c r="AJ42" s="153"/>
      <c r="AK42" s="153"/>
      <c r="AL42" s="154">
        <f t="shared" si="29"/>
        <v>0</v>
      </c>
      <c r="AM42" s="155" t="str">
        <f t="shared" si="34"/>
        <v/>
      </c>
      <c r="AN42" s="157"/>
      <c r="AO42" s="158"/>
      <c r="AQ42" s="159">
        <f t="shared" si="35"/>
        <v>1</v>
      </c>
      <c r="AR42" s="160">
        <f t="shared" si="30"/>
        <v>1</v>
      </c>
      <c r="AS42" s="161">
        <f t="shared" si="31"/>
        <v>1</v>
      </c>
      <c r="AT42" s="324"/>
    </row>
    <row r="43" spans="1:47" s="119" customFormat="1" ht="173.25" customHeight="1" x14ac:dyDescent="0.25">
      <c r="A43" s="116"/>
      <c r="B43" s="331"/>
      <c r="C43" s="68" t="s">
        <v>160</v>
      </c>
      <c r="D43" s="67" t="s">
        <v>435</v>
      </c>
      <c r="E43" s="68" t="s">
        <v>0</v>
      </c>
      <c r="F43" s="68" t="s">
        <v>378</v>
      </c>
      <c r="G43" s="68">
        <v>1</v>
      </c>
      <c r="H43" s="68" t="s">
        <v>448</v>
      </c>
      <c r="I43" s="68" t="s">
        <v>64</v>
      </c>
      <c r="J43" s="66" t="s">
        <v>464</v>
      </c>
      <c r="K43" s="66" t="s">
        <v>377</v>
      </c>
      <c r="L43" s="66">
        <v>44229</v>
      </c>
      <c r="M43" s="73">
        <v>44561</v>
      </c>
      <c r="N43" s="65"/>
      <c r="O43" s="152"/>
      <c r="P43" s="153"/>
      <c r="Q43" s="153"/>
      <c r="R43" s="153"/>
      <c r="S43" s="153">
        <v>0.33</v>
      </c>
      <c r="T43" s="154">
        <f t="shared" si="27"/>
        <v>0.33</v>
      </c>
      <c r="U43" s="155" t="str">
        <f>IFERROR(T43/O43,"")</f>
        <v/>
      </c>
      <c r="V43" s="60" t="s">
        <v>493</v>
      </c>
      <c r="W43" s="60" t="s">
        <v>496</v>
      </c>
      <c r="X43" s="154"/>
      <c r="Y43" s="156"/>
      <c r="Z43" s="156"/>
      <c r="AA43" s="156"/>
      <c r="AB43" s="156"/>
      <c r="AC43" s="154"/>
      <c r="AD43" s="155" t="str">
        <f t="shared" si="33"/>
        <v/>
      </c>
      <c r="AE43" s="60"/>
      <c r="AF43" s="60"/>
      <c r="AG43" s="154">
        <v>1</v>
      </c>
      <c r="AH43" s="153"/>
      <c r="AI43" s="153"/>
      <c r="AJ43" s="153"/>
      <c r="AK43" s="153"/>
      <c r="AL43" s="154">
        <f t="shared" si="29"/>
        <v>0</v>
      </c>
      <c r="AM43" s="155">
        <f t="shared" si="34"/>
        <v>0</v>
      </c>
      <c r="AN43" s="157"/>
      <c r="AO43" s="158"/>
      <c r="AQ43" s="159">
        <f t="shared" si="35"/>
        <v>1</v>
      </c>
      <c r="AR43" s="160">
        <f t="shared" si="30"/>
        <v>0.33</v>
      </c>
      <c r="AS43" s="161">
        <f t="shared" si="31"/>
        <v>0.33</v>
      </c>
      <c r="AT43" s="324"/>
    </row>
    <row r="44" spans="1:47" s="119" customFormat="1" ht="255.75" customHeight="1" x14ac:dyDescent="0.25">
      <c r="A44" s="116">
        <f t="shared" si="26"/>
        <v>0</v>
      </c>
      <c r="B44" s="331"/>
      <c r="C44" s="68" t="s">
        <v>161</v>
      </c>
      <c r="D44" s="67" t="s">
        <v>379</v>
      </c>
      <c r="E44" s="68" t="s">
        <v>0</v>
      </c>
      <c r="F44" s="68" t="s">
        <v>380</v>
      </c>
      <c r="G44" s="68">
        <v>2</v>
      </c>
      <c r="H44" s="68" t="s">
        <v>347</v>
      </c>
      <c r="I44" s="68" t="s">
        <v>64</v>
      </c>
      <c r="J44" s="66" t="s">
        <v>465</v>
      </c>
      <c r="K44" s="66" t="s">
        <v>381</v>
      </c>
      <c r="L44" s="66">
        <v>44229</v>
      </c>
      <c r="M44" s="73">
        <v>44561</v>
      </c>
      <c r="N44" s="65"/>
      <c r="O44" s="152">
        <v>1</v>
      </c>
      <c r="P44" s="153"/>
      <c r="Q44" s="153"/>
      <c r="R44" s="153"/>
      <c r="S44" s="153">
        <v>1</v>
      </c>
      <c r="T44" s="154">
        <f t="shared" si="27"/>
        <v>1</v>
      </c>
      <c r="U44" s="155">
        <f t="shared" si="32"/>
        <v>1</v>
      </c>
      <c r="V44" s="60" t="s">
        <v>494</v>
      </c>
      <c r="W44" s="60" t="s">
        <v>496</v>
      </c>
      <c r="X44" s="154"/>
      <c r="Y44" s="156"/>
      <c r="Z44" s="156"/>
      <c r="AA44" s="156"/>
      <c r="AB44" s="156"/>
      <c r="AC44" s="154">
        <f t="shared" si="28"/>
        <v>0</v>
      </c>
      <c r="AD44" s="155" t="str">
        <f t="shared" si="33"/>
        <v/>
      </c>
      <c r="AE44" s="60"/>
      <c r="AF44" s="60"/>
      <c r="AG44" s="154">
        <v>1</v>
      </c>
      <c r="AH44" s="153"/>
      <c r="AI44" s="153"/>
      <c r="AJ44" s="153"/>
      <c r="AK44" s="153"/>
      <c r="AL44" s="154">
        <f t="shared" si="29"/>
        <v>0</v>
      </c>
      <c r="AM44" s="155">
        <f t="shared" si="34"/>
        <v>0</v>
      </c>
      <c r="AN44" s="157"/>
      <c r="AO44" s="158"/>
      <c r="AQ44" s="159">
        <f t="shared" si="35"/>
        <v>2</v>
      </c>
      <c r="AR44" s="160">
        <f t="shared" si="30"/>
        <v>1</v>
      </c>
      <c r="AS44" s="161">
        <f t="shared" si="31"/>
        <v>0.5</v>
      </c>
      <c r="AT44" s="324"/>
    </row>
    <row r="45" spans="1:47" s="119" customFormat="1" ht="75" customHeight="1" x14ac:dyDescent="0.25">
      <c r="A45" s="116">
        <f t="shared" si="26"/>
        <v>0</v>
      </c>
      <c r="B45" s="331"/>
      <c r="C45" s="68" t="s">
        <v>162</v>
      </c>
      <c r="D45" s="195" t="s">
        <v>449</v>
      </c>
      <c r="E45" s="68" t="s">
        <v>88</v>
      </c>
      <c r="F45" s="68" t="s">
        <v>297</v>
      </c>
      <c r="G45" s="68">
        <v>1</v>
      </c>
      <c r="H45" s="68" t="s">
        <v>298</v>
      </c>
      <c r="I45" s="68" t="s">
        <v>64</v>
      </c>
      <c r="J45" s="66" t="s">
        <v>357</v>
      </c>
      <c r="K45" s="66" t="s">
        <v>94</v>
      </c>
      <c r="L45" s="66">
        <v>44470</v>
      </c>
      <c r="M45" s="73">
        <v>44561</v>
      </c>
      <c r="N45" s="65"/>
      <c r="O45" s="152"/>
      <c r="P45" s="153"/>
      <c r="Q45" s="153"/>
      <c r="R45" s="153"/>
      <c r="S45" s="153"/>
      <c r="T45" s="154">
        <f t="shared" si="27"/>
        <v>0</v>
      </c>
      <c r="U45" s="155" t="str">
        <f t="shared" si="32"/>
        <v/>
      </c>
      <c r="V45" s="60" t="s">
        <v>523</v>
      </c>
      <c r="W45" s="60" t="s">
        <v>522</v>
      </c>
      <c r="X45" s="154"/>
      <c r="Y45" s="156"/>
      <c r="Z45" s="156"/>
      <c r="AA45" s="156"/>
      <c r="AB45" s="156"/>
      <c r="AC45" s="154">
        <f t="shared" si="28"/>
        <v>0</v>
      </c>
      <c r="AD45" s="155" t="str">
        <f t="shared" si="33"/>
        <v/>
      </c>
      <c r="AE45" s="60"/>
      <c r="AF45" s="60"/>
      <c r="AG45" s="154">
        <v>1</v>
      </c>
      <c r="AH45" s="153"/>
      <c r="AI45" s="153"/>
      <c r="AJ45" s="153"/>
      <c r="AK45" s="153"/>
      <c r="AL45" s="154">
        <f t="shared" si="29"/>
        <v>0</v>
      </c>
      <c r="AM45" s="155">
        <f t="shared" si="34"/>
        <v>0</v>
      </c>
      <c r="AN45" s="203"/>
      <c r="AO45" s="158"/>
      <c r="AQ45" s="159">
        <f t="shared" si="35"/>
        <v>1</v>
      </c>
      <c r="AR45" s="160">
        <f t="shared" si="30"/>
        <v>0</v>
      </c>
      <c r="AS45" s="161">
        <f t="shared" si="31"/>
        <v>0</v>
      </c>
      <c r="AT45" s="324"/>
    </row>
    <row r="46" spans="1:47" s="119" customFormat="1" ht="79.5" customHeight="1" x14ac:dyDescent="0.25">
      <c r="A46" s="116">
        <f t="shared" si="26"/>
        <v>0</v>
      </c>
      <c r="B46" s="331"/>
      <c r="C46" s="68" t="s">
        <v>163</v>
      </c>
      <c r="D46" s="67" t="s">
        <v>304</v>
      </c>
      <c r="E46" s="68" t="s">
        <v>0</v>
      </c>
      <c r="F46" s="68" t="s">
        <v>306</v>
      </c>
      <c r="G46" s="77">
        <v>1</v>
      </c>
      <c r="H46" s="68" t="s">
        <v>305</v>
      </c>
      <c r="I46" s="68" t="s">
        <v>64</v>
      </c>
      <c r="J46" s="66" t="s">
        <v>357</v>
      </c>
      <c r="K46" s="66" t="s">
        <v>404</v>
      </c>
      <c r="L46" s="66">
        <v>44470</v>
      </c>
      <c r="M46" s="79">
        <v>44561</v>
      </c>
      <c r="N46" s="65"/>
      <c r="O46" s="204"/>
      <c r="P46" s="205"/>
      <c r="Q46" s="205"/>
      <c r="R46" s="205"/>
      <c r="S46" s="205"/>
      <c r="T46" s="154">
        <f t="shared" si="27"/>
        <v>0</v>
      </c>
      <c r="U46" s="155" t="str">
        <f t="shared" si="32"/>
        <v/>
      </c>
      <c r="V46" s="60" t="s">
        <v>523</v>
      </c>
      <c r="W46" s="60" t="s">
        <v>522</v>
      </c>
      <c r="X46" s="207"/>
      <c r="Y46" s="208"/>
      <c r="Z46" s="208"/>
      <c r="AA46" s="208"/>
      <c r="AB46" s="208"/>
      <c r="AC46" s="207">
        <f t="shared" si="28"/>
        <v>0</v>
      </c>
      <c r="AD46" s="155" t="str">
        <f t="shared" si="33"/>
        <v/>
      </c>
      <c r="AE46" s="60"/>
      <c r="AF46" s="206"/>
      <c r="AG46" s="154">
        <v>1</v>
      </c>
      <c r="AH46" s="205"/>
      <c r="AI46" s="205"/>
      <c r="AJ46" s="205"/>
      <c r="AK46" s="205"/>
      <c r="AL46" s="207">
        <f t="shared" si="29"/>
        <v>0</v>
      </c>
      <c r="AM46" s="155">
        <f t="shared" si="34"/>
        <v>0</v>
      </c>
      <c r="AN46" s="203"/>
      <c r="AO46" s="209"/>
      <c r="AQ46" s="159">
        <f t="shared" si="35"/>
        <v>1</v>
      </c>
      <c r="AR46" s="160">
        <f t="shared" si="30"/>
        <v>0</v>
      </c>
      <c r="AS46" s="161">
        <f t="shared" si="31"/>
        <v>0</v>
      </c>
      <c r="AT46" s="325"/>
    </row>
    <row r="47" spans="1:47" s="119" customFormat="1" ht="165" customHeight="1" x14ac:dyDescent="0.25">
      <c r="A47" s="116">
        <f t="shared" si="26"/>
        <v>0</v>
      </c>
      <c r="B47" s="331" t="s">
        <v>481</v>
      </c>
      <c r="C47" s="68" t="s">
        <v>165</v>
      </c>
      <c r="D47" s="67" t="s">
        <v>436</v>
      </c>
      <c r="E47" s="68" t="s">
        <v>41</v>
      </c>
      <c r="F47" s="68" t="s">
        <v>336</v>
      </c>
      <c r="G47" s="78">
        <v>11</v>
      </c>
      <c r="H47" s="68" t="s">
        <v>337</v>
      </c>
      <c r="I47" s="68" t="s">
        <v>29</v>
      </c>
      <c r="J47" s="66" t="s">
        <v>353</v>
      </c>
      <c r="K47" s="66" t="s">
        <v>30</v>
      </c>
      <c r="L47" s="66">
        <v>44228</v>
      </c>
      <c r="M47" s="73">
        <v>44561</v>
      </c>
      <c r="N47" s="65"/>
      <c r="O47" s="210">
        <v>3</v>
      </c>
      <c r="P47" s="211">
        <v>1</v>
      </c>
      <c r="Q47" s="211">
        <v>1</v>
      </c>
      <c r="R47" s="211">
        <v>1</v>
      </c>
      <c r="S47" s="211"/>
      <c r="T47" s="212">
        <f t="shared" si="27"/>
        <v>3</v>
      </c>
      <c r="U47" s="155">
        <f t="shared" si="32"/>
        <v>1</v>
      </c>
      <c r="V47" s="213" t="s">
        <v>512</v>
      </c>
      <c r="W47" s="213" t="s">
        <v>513</v>
      </c>
      <c r="X47" s="212">
        <v>4</v>
      </c>
      <c r="Y47" s="214"/>
      <c r="Z47" s="214"/>
      <c r="AA47" s="214"/>
      <c r="AB47" s="214"/>
      <c r="AC47" s="212">
        <f t="shared" si="28"/>
        <v>0</v>
      </c>
      <c r="AD47" s="155">
        <f t="shared" si="33"/>
        <v>0</v>
      </c>
      <c r="AE47" s="213"/>
      <c r="AF47" s="213"/>
      <c r="AG47" s="212">
        <v>4</v>
      </c>
      <c r="AH47" s="211"/>
      <c r="AI47" s="211"/>
      <c r="AJ47" s="211"/>
      <c r="AK47" s="211"/>
      <c r="AL47" s="212">
        <f t="shared" si="29"/>
        <v>0</v>
      </c>
      <c r="AM47" s="155">
        <f t="shared" si="34"/>
        <v>0</v>
      </c>
      <c r="AN47" s="215"/>
      <c r="AO47" s="216"/>
      <c r="AP47" s="217"/>
      <c r="AQ47" s="218">
        <f t="shared" si="35"/>
        <v>11</v>
      </c>
      <c r="AR47" s="219">
        <f t="shared" si="30"/>
        <v>3</v>
      </c>
      <c r="AS47" s="161">
        <f t="shared" si="31"/>
        <v>0.27272727272727271</v>
      </c>
      <c r="AT47" s="336">
        <f>+AVERAGE(AS47:AS48)</f>
        <v>0.38636363636363635</v>
      </c>
    </row>
    <row r="48" spans="1:47" s="119" customFormat="1" ht="86.25" customHeight="1" x14ac:dyDescent="0.25">
      <c r="A48" s="116">
        <f t="shared" si="26"/>
        <v>0</v>
      </c>
      <c r="B48" s="331"/>
      <c r="C48" s="68" t="s">
        <v>166</v>
      </c>
      <c r="D48" s="67" t="s">
        <v>316</v>
      </c>
      <c r="E48" s="68" t="s">
        <v>0</v>
      </c>
      <c r="F48" s="68" t="s">
        <v>382</v>
      </c>
      <c r="G48" s="78">
        <v>2</v>
      </c>
      <c r="H48" s="68" t="s">
        <v>348</v>
      </c>
      <c r="I48" s="68" t="s">
        <v>64</v>
      </c>
      <c r="J48" s="66" t="s">
        <v>357</v>
      </c>
      <c r="K48" s="66" t="s">
        <v>24</v>
      </c>
      <c r="L48" s="66">
        <v>44198</v>
      </c>
      <c r="M48" s="73">
        <v>44561</v>
      </c>
      <c r="N48" s="65"/>
      <c r="O48" s="210">
        <v>1</v>
      </c>
      <c r="P48" s="211"/>
      <c r="Q48" s="211"/>
      <c r="R48" s="211"/>
      <c r="S48" s="211">
        <v>1</v>
      </c>
      <c r="T48" s="212">
        <f t="shared" si="27"/>
        <v>1</v>
      </c>
      <c r="U48" s="155">
        <f t="shared" si="32"/>
        <v>1</v>
      </c>
      <c r="V48" s="213" t="s">
        <v>520</v>
      </c>
      <c r="W48" s="60" t="s">
        <v>496</v>
      </c>
      <c r="X48" s="212">
        <v>1</v>
      </c>
      <c r="Y48" s="214"/>
      <c r="Z48" s="214"/>
      <c r="AA48" s="214"/>
      <c r="AB48" s="214"/>
      <c r="AC48" s="212">
        <f t="shared" si="28"/>
        <v>0</v>
      </c>
      <c r="AD48" s="155">
        <f t="shared" si="33"/>
        <v>0</v>
      </c>
      <c r="AE48" s="213"/>
      <c r="AF48" s="60"/>
      <c r="AG48" s="212"/>
      <c r="AH48" s="211"/>
      <c r="AI48" s="211"/>
      <c r="AJ48" s="211"/>
      <c r="AK48" s="211"/>
      <c r="AL48" s="212">
        <f t="shared" si="29"/>
        <v>0</v>
      </c>
      <c r="AM48" s="155" t="str">
        <f t="shared" si="34"/>
        <v/>
      </c>
      <c r="AN48" s="215"/>
      <c r="AO48" s="216"/>
      <c r="AP48" s="217"/>
      <c r="AQ48" s="220">
        <f>+SUM(O48,X48,AG48)</f>
        <v>2</v>
      </c>
      <c r="AR48" s="221">
        <f>+SUM(T48,AC48,AL48)</f>
        <v>1</v>
      </c>
      <c r="AS48" s="222">
        <f>IFERROR(AR48/AQ48,"")</f>
        <v>0.5</v>
      </c>
      <c r="AT48" s="324"/>
    </row>
    <row r="49" spans="1:46" s="119" customFormat="1" ht="51" customHeight="1" x14ac:dyDescent="0.25">
      <c r="A49" s="116">
        <f t="shared" si="26"/>
        <v>0</v>
      </c>
      <c r="B49" s="331" t="s">
        <v>482</v>
      </c>
      <c r="C49" s="68" t="s">
        <v>167</v>
      </c>
      <c r="D49" s="67" t="s">
        <v>331</v>
      </c>
      <c r="E49" s="68" t="s">
        <v>0</v>
      </c>
      <c r="F49" s="68" t="s">
        <v>323</v>
      </c>
      <c r="G49" s="78">
        <v>1</v>
      </c>
      <c r="H49" s="68" t="s">
        <v>324</v>
      </c>
      <c r="I49" s="68" t="s">
        <v>64</v>
      </c>
      <c r="J49" s="66" t="s">
        <v>357</v>
      </c>
      <c r="K49" s="66" t="s">
        <v>24</v>
      </c>
      <c r="L49" s="66">
        <v>44198</v>
      </c>
      <c r="M49" s="73">
        <v>44561</v>
      </c>
      <c r="N49" s="65"/>
      <c r="O49" s="210"/>
      <c r="P49" s="211"/>
      <c r="Q49" s="211"/>
      <c r="R49" s="211"/>
      <c r="S49" s="211"/>
      <c r="T49" s="212">
        <f t="shared" si="27"/>
        <v>0</v>
      </c>
      <c r="U49" s="155" t="str">
        <f t="shared" si="32"/>
        <v/>
      </c>
      <c r="V49" s="60" t="s">
        <v>524</v>
      </c>
      <c r="W49" s="60" t="s">
        <v>522</v>
      </c>
      <c r="X49" s="212"/>
      <c r="Y49" s="214"/>
      <c r="Z49" s="214"/>
      <c r="AA49" s="214"/>
      <c r="AB49" s="214"/>
      <c r="AC49" s="212">
        <f t="shared" si="28"/>
        <v>0</v>
      </c>
      <c r="AD49" s="155" t="str">
        <f t="shared" si="33"/>
        <v/>
      </c>
      <c r="AE49" s="213"/>
      <c r="AF49" s="213"/>
      <c r="AG49" s="212">
        <v>1</v>
      </c>
      <c r="AH49" s="211"/>
      <c r="AI49" s="211"/>
      <c r="AJ49" s="211"/>
      <c r="AK49" s="211"/>
      <c r="AL49" s="212">
        <f t="shared" si="29"/>
        <v>0</v>
      </c>
      <c r="AM49" s="155">
        <f t="shared" si="34"/>
        <v>0</v>
      </c>
      <c r="AN49" s="215"/>
      <c r="AO49" s="216"/>
      <c r="AP49" s="217"/>
      <c r="AQ49" s="218">
        <f>+SUM(O49,X49,AG49)</f>
        <v>1</v>
      </c>
      <c r="AR49" s="219">
        <f>+SUM(T49,AC49,AL49)</f>
        <v>0</v>
      </c>
      <c r="AS49" s="161">
        <f>IFERROR(AR49/AQ49,"")</f>
        <v>0</v>
      </c>
      <c r="AT49" s="336">
        <f>+AVERAGE(AS49:AS50)</f>
        <v>0</v>
      </c>
    </row>
    <row r="50" spans="1:46" s="119" customFormat="1" ht="59.25" customHeight="1" thickBot="1" x14ac:dyDescent="0.3">
      <c r="A50" s="116">
        <f t="shared" si="26"/>
        <v>0</v>
      </c>
      <c r="B50" s="355"/>
      <c r="C50" s="80" t="s">
        <v>322</v>
      </c>
      <c r="D50" s="74" t="s">
        <v>302</v>
      </c>
      <c r="E50" s="80" t="s">
        <v>0</v>
      </c>
      <c r="F50" s="80" t="s">
        <v>303</v>
      </c>
      <c r="G50" s="80">
        <v>1</v>
      </c>
      <c r="H50" s="80" t="s">
        <v>325</v>
      </c>
      <c r="I50" s="80" t="s">
        <v>21</v>
      </c>
      <c r="J50" s="75" t="s">
        <v>352</v>
      </c>
      <c r="K50" s="75" t="s">
        <v>134</v>
      </c>
      <c r="L50" s="75">
        <v>44470</v>
      </c>
      <c r="M50" s="81">
        <v>44561</v>
      </c>
      <c r="N50" s="65"/>
      <c r="O50" s="167"/>
      <c r="P50" s="168"/>
      <c r="Q50" s="168"/>
      <c r="R50" s="168"/>
      <c r="S50" s="168"/>
      <c r="T50" s="169">
        <f t="shared" si="27"/>
        <v>0</v>
      </c>
      <c r="U50" s="170" t="str">
        <f t="shared" si="32"/>
        <v/>
      </c>
      <c r="V50" s="317" t="s">
        <v>523</v>
      </c>
      <c r="W50" s="317" t="s">
        <v>522</v>
      </c>
      <c r="X50" s="169"/>
      <c r="Y50" s="172"/>
      <c r="Z50" s="172"/>
      <c r="AA50" s="172"/>
      <c r="AB50" s="172"/>
      <c r="AC50" s="169">
        <f t="shared" si="28"/>
        <v>0</v>
      </c>
      <c r="AD50" s="170" t="str">
        <f t="shared" si="33"/>
        <v/>
      </c>
      <c r="AE50" s="171"/>
      <c r="AF50" s="223"/>
      <c r="AG50" s="169">
        <v>1</v>
      </c>
      <c r="AH50" s="168"/>
      <c r="AI50" s="168"/>
      <c r="AJ50" s="168"/>
      <c r="AK50" s="168"/>
      <c r="AL50" s="169">
        <f t="shared" si="29"/>
        <v>0</v>
      </c>
      <c r="AM50" s="170">
        <f t="shared" si="34"/>
        <v>0</v>
      </c>
      <c r="AN50" s="224"/>
      <c r="AO50" s="225"/>
      <c r="AQ50" s="159">
        <f t="shared" si="35"/>
        <v>1</v>
      </c>
      <c r="AR50" s="160">
        <f t="shared" si="30"/>
        <v>0</v>
      </c>
      <c r="AS50" s="161">
        <f t="shared" si="31"/>
        <v>0</v>
      </c>
      <c r="AT50" s="325"/>
    </row>
    <row r="51" spans="1:46" s="196" customFormat="1" ht="20.25" customHeight="1" thickBot="1" x14ac:dyDescent="0.3">
      <c r="A51" s="116"/>
      <c r="B51" s="178"/>
      <c r="C51" s="178"/>
      <c r="D51" s="179"/>
      <c r="E51" s="178"/>
      <c r="F51" s="178"/>
      <c r="G51" s="178"/>
      <c r="H51" s="178"/>
      <c r="I51" s="178"/>
      <c r="J51" s="180"/>
      <c r="K51" s="180"/>
      <c r="L51" s="180"/>
      <c r="M51" s="180"/>
      <c r="N51" s="65"/>
      <c r="O51" s="178"/>
      <c r="P51" s="178"/>
      <c r="Q51" s="178"/>
      <c r="R51" s="178"/>
      <c r="S51" s="178"/>
      <c r="T51" s="178"/>
      <c r="U51" s="180"/>
      <c r="V51" s="178"/>
      <c r="W51" s="178"/>
      <c r="X51" s="178"/>
      <c r="Y51" s="102"/>
      <c r="Z51" s="102"/>
      <c r="AA51" s="102"/>
      <c r="AB51" s="102"/>
      <c r="AC51" s="178"/>
      <c r="AD51" s="180"/>
      <c r="AE51" s="179"/>
      <c r="AF51" s="178"/>
      <c r="AG51" s="178"/>
      <c r="AH51" s="178"/>
      <c r="AI51" s="178"/>
      <c r="AJ51" s="178"/>
      <c r="AK51" s="178"/>
      <c r="AL51" s="178"/>
      <c r="AM51" s="180"/>
      <c r="AN51" s="178"/>
      <c r="AO51" s="178"/>
      <c r="AP51" s="119"/>
      <c r="AQ51" s="326" t="s">
        <v>265</v>
      </c>
      <c r="AR51" s="327"/>
      <c r="AS51" s="328"/>
      <c r="AT51" s="226">
        <f>AVERAGE(AT39:AT50)</f>
        <v>0.33950757575757573</v>
      </c>
    </row>
    <row r="52" spans="1:46" s="196" customFormat="1" ht="12" x14ac:dyDescent="0.25">
      <c r="A52" s="116"/>
      <c r="B52" s="178"/>
      <c r="C52" s="178"/>
      <c r="D52" s="179"/>
      <c r="E52" s="178"/>
      <c r="F52" s="178"/>
      <c r="G52" s="178"/>
      <c r="H52" s="178"/>
      <c r="I52" s="178"/>
      <c r="J52" s="180"/>
      <c r="K52" s="180"/>
      <c r="L52" s="180"/>
      <c r="M52" s="180"/>
      <c r="N52" s="65"/>
      <c r="O52" s="178"/>
      <c r="P52" s="178"/>
      <c r="Q52" s="178"/>
      <c r="R52" s="178"/>
      <c r="S52" s="178"/>
      <c r="T52" s="178"/>
      <c r="U52" s="178"/>
      <c r="V52" s="178"/>
      <c r="W52" s="178"/>
      <c r="X52" s="178"/>
      <c r="Y52" s="102"/>
      <c r="Z52" s="102"/>
      <c r="AA52" s="102"/>
      <c r="AB52" s="102"/>
      <c r="AC52" s="178"/>
      <c r="AD52" s="178"/>
      <c r="AE52" s="179"/>
      <c r="AF52" s="178"/>
      <c r="AG52" s="178"/>
      <c r="AH52" s="178"/>
      <c r="AI52" s="178"/>
      <c r="AJ52" s="178"/>
      <c r="AK52" s="178"/>
      <c r="AL52" s="178"/>
      <c r="AM52" s="178"/>
      <c r="AN52" s="178"/>
      <c r="AO52" s="178"/>
      <c r="AP52" s="119"/>
      <c r="AT52" s="197"/>
    </row>
    <row r="53" spans="1:46" s="196" customFormat="1" ht="19.5" customHeight="1" thickBot="1" x14ac:dyDescent="0.3">
      <c r="A53" s="116"/>
      <c r="B53" s="360" t="s">
        <v>212</v>
      </c>
      <c r="C53" s="360"/>
      <c r="D53" s="360"/>
      <c r="E53" s="360"/>
      <c r="F53" s="360"/>
      <c r="G53" s="360"/>
      <c r="H53" s="360"/>
      <c r="I53" s="360"/>
      <c r="J53" s="360"/>
      <c r="K53" s="360"/>
      <c r="L53" s="360"/>
      <c r="M53" s="360"/>
      <c r="N53" s="187"/>
      <c r="O53" s="178"/>
      <c r="P53" s="178"/>
      <c r="Q53" s="178"/>
      <c r="R53" s="178"/>
      <c r="S53" s="178"/>
      <c r="T53" s="178"/>
      <c r="U53" s="178"/>
      <c r="V53" s="178"/>
      <c r="W53" s="178"/>
      <c r="X53" s="178"/>
      <c r="Y53" s="102"/>
      <c r="Z53" s="102"/>
      <c r="AA53" s="102"/>
      <c r="AB53" s="102"/>
      <c r="AC53" s="178"/>
      <c r="AD53" s="178"/>
      <c r="AE53" s="179"/>
      <c r="AF53" s="178"/>
      <c r="AG53" s="178"/>
      <c r="AH53" s="178"/>
      <c r="AI53" s="178"/>
      <c r="AJ53" s="178"/>
      <c r="AK53" s="178"/>
      <c r="AL53" s="178"/>
      <c r="AM53" s="178"/>
      <c r="AN53" s="178"/>
      <c r="AO53" s="178"/>
      <c r="AP53" s="119"/>
      <c r="AT53" s="197"/>
    </row>
    <row r="54" spans="1:46" s="196" customFormat="1" ht="16.5" customHeight="1" thickBot="1" x14ac:dyDescent="0.3">
      <c r="A54" s="116"/>
      <c r="B54" s="188" t="s">
        <v>3</v>
      </c>
      <c r="C54" s="338" t="s">
        <v>232</v>
      </c>
      <c r="D54" s="338"/>
      <c r="E54" s="338"/>
      <c r="F54" s="338"/>
      <c r="G54" s="338"/>
      <c r="H54" s="338"/>
      <c r="I54" s="338"/>
      <c r="J54" s="338"/>
      <c r="K54" s="338"/>
      <c r="L54" s="338"/>
      <c r="M54" s="338"/>
      <c r="N54" s="65"/>
      <c r="O54" s="318" t="s">
        <v>253</v>
      </c>
      <c r="P54" s="319"/>
      <c r="Q54" s="319"/>
      <c r="R54" s="319"/>
      <c r="S54" s="319"/>
      <c r="T54" s="319"/>
      <c r="U54" s="319"/>
      <c r="V54" s="320"/>
      <c r="W54" s="321" t="s">
        <v>263</v>
      </c>
      <c r="X54" s="318" t="s">
        <v>252</v>
      </c>
      <c r="Y54" s="319"/>
      <c r="Z54" s="319"/>
      <c r="AA54" s="319"/>
      <c r="AB54" s="319"/>
      <c r="AC54" s="319"/>
      <c r="AD54" s="319"/>
      <c r="AE54" s="320"/>
      <c r="AF54" s="321" t="s">
        <v>263</v>
      </c>
      <c r="AG54" s="318" t="s">
        <v>254</v>
      </c>
      <c r="AH54" s="319"/>
      <c r="AI54" s="319"/>
      <c r="AJ54" s="319"/>
      <c r="AK54" s="319"/>
      <c r="AL54" s="319"/>
      <c r="AM54" s="319"/>
      <c r="AN54" s="320"/>
      <c r="AO54" s="321" t="s">
        <v>263</v>
      </c>
      <c r="AP54" s="119"/>
      <c r="AQ54" s="332" t="s">
        <v>251</v>
      </c>
      <c r="AR54" s="333"/>
      <c r="AS54" s="334"/>
      <c r="AT54" s="335"/>
    </row>
    <row r="55" spans="1:46" s="106" customFormat="1" ht="23.25" thickBot="1" x14ac:dyDescent="0.3">
      <c r="A55" s="116"/>
      <c r="B55" s="227" t="s">
        <v>5</v>
      </c>
      <c r="C55" s="228" t="s">
        <v>148</v>
      </c>
      <c r="D55" s="229" t="s">
        <v>215</v>
      </c>
      <c r="E55" s="229" t="s">
        <v>32</v>
      </c>
      <c r="F55" s="229" t="s">
        <v>6</v>
      </c>
      <c r="G55" s="229" t="s">
        <v>7</v>
      </c>
      <c r="H55" s="229" t="s">
        <v>8</v>
      </c>
      <c r="I55" s="229" t="s">
        <v>9</v>
      </c>
      <c r="J55" s="229" t="s">
        <v>10</v>
      </c>
      <c r="K55" s="229" t="s">
        <v>11</v>
      </c>
      <c r="L55" s="230" t="s">
        <v>12</v>
      </c>
      <c r="M55" s="231" t="s">
        <v>13</v>
      </c>
      <c r="N55" s="131"/>
      <c r="O55" s="132" t="s">
        <v>289</v>
      </c>
      <c r="P55" s="133" t="s">
        <v>238</v>
      </c>
      <c r="Q55" s="133" t="s">
        <v>239</v>
      </c>
      <c r="R55" s="133" t="s">
        <v>240</v>
      </c>
      <c r="S55" s="133" t="s">
        <v>241</v>
      </c>
      <c r="T55" s="133" t="s">
        <v>236</v>
      </c>
      <c r="U55" s="134" t="s">
        <v>339</v>
      </c>
      <c r="V55" s="135" t="s">
        <v>237</v>
      </c>
      <c r="W55" s="322"/>
      <c r="X55" s="132" t="s">
        <v>289</v>
      </c>
      <c r="Y55" s="136" t="s">
        <v>242</v>
      </c>
      <c r="Z55" s="136" t="s">
        <v>243</v>
      </c>
      <c r="AA55" s="136" t="s">
        <v>244</v>
      </c>
      <c r="AB55" s="136" t="s">
        <v>245</v>
      </c>
      <c r="AC55" s="133" t="s">
        <v>236</v>
      </c>
      <c r="AD55" s="134" t="s">
        <v>339</v>
      </c>
      <c r="AE55" s="199" t="s">
        <v>237</v>
      </c>
      <c r="AF55" s="322"/>
      <c r="AG55" s="132" t="s">
        <v>289</v>
      </c>
      <c r="AH55" s="133" t="s">
        <v>246</v>
      </c>
      <c r="AI55" s="133" t="s">
        <v>247</v>
      </c>
      <c r="AJ55" s="133" t="s">
        <v>248</v>
      </c>
      <c r="AK55" s="133" t="s">
        <v>249</v>
      </c>
      <c r="AL55" s="133" t="s">
        <v>236</v>
      </c>
      <c r="AM55" s="134" t="s">
        <v>339</v>
      </c>
      <c r="AN55" s="135" t="s">
        <v>237</v>
      </c>
      <c r="AO55" s="322"/>
      <c r="AQ55" s="132" t="s">
        <v>235</v>
      </c>
      <c r="AR55" s="133" t="s">
        <v>236</v>
      </c>
      <c r="AS55" s="135" t="s">
        <v>266</v>
      </c>
      <c r="AT55" s="138" t="s">
        <v>264</v>
      </c>
    </row>
    <row r="56" spans="1:46" s="119" customFormat="1" ht="123" customHeight="1" x14ac:dyDescent="0.25">
      <c r="A56" s="116">
        <v>1</v>
      </c>
      <c r="B56" s="232" t="s">
        <v>483</v>
      </c>
      <c r="C56" s="84" t="s">
        <v>168</v>
      </c>
      <c r="D56" s="313" t="s">
        <v>385</v>
      </c>
      <c r="E56" s="84" t="s">
        <v>0</v>
      </c>
      <c r="F56" s="84" t="s">
        <v>384</v>
      </c>
      <c r="G56" s="84">
        <v>3</v>
      </c>
      <c r="H56" s="84" t="s">
        <v>386</v>
      </c>
      <c r="I56" s="84" t="s">
        <v>25</v>
      </c>
      <c r="J56" s="85" t="s">
        <v>459</v>
      </c>
      <c r="K56" s="85" t="s">
        <v>26</v>
      </c>
      <c r="L56" s="85">
        <v>44228</v>
      </c>
      <c r="M56" s="86">
        <v>44560</v>
      </c>
      <c r="N56" s="65"/>
      <c r="O56" s="140">
        <v>1</v>
      </c>
      <c r="P56" s="141"/>
      <c r="Q56" s="141"/>
      <c r="R56" s="141"/>
      <c r="S56" s="141">
        <v>1</v>
      </c>
      <c r="T56" s="142">
        <f>+SUM(P56:S56)</f>
        <v>1</v>
      </c>
      <c r="U56" s="143">
        <f>IFERROR(T56/O56,"")</f>
        <v>1</v>
      </c>
      <c r="V56" s="144" t="s">
        <v>499</v>
      </c>
      <c r="W56" s="144" t="s">
        <v>496</v>
      </c>
      <c r="X56" s="142">
        <v>1</v>
      </c>
      <c r="Y56" s="145"/>
      <c r="Z56" s="145"/>
      <c r="AA56" s="145"/>
      <c r="AB56" s="145"/>
      <c r="AC56" s="154">
        <f t="shared" ref="AC56:AC64" si="36">+SUM(Y56:AB56)</f>
        <v>0</v>
      </c>
      <c r="AD56" s="143">
        <f>IFERROR(AC56/X56,"")</f>
        <v>0</v>
      </c>
      <c r="AE56" s="233"/>
      <c r="AF56" s="144"/>
      <c r="AG56" s="142">
        <v>1</v>
      </c>
      <c r="AH56" s="141"/>
      <c r="AI56" s="141"/>
      <c r="AJ56" s="141"/>
      <c r="AK56" s="141"/>
      <c r="AL56" s="142">
        <f t="shared" ref="AL56:AL64" si="37">+SUM(AH56:AK56)</f>
        <v>0</v>
      </c>
      <c r="AM56" s="143">
        <f>IFERROR(AL56/AG56,"")</f>
        <v>0</v>
      </c>
      <c r="AN56" s="146"/>
      <c r="AO56" s="147"/>
      <c r="AQ56" s="200">
        <f>+SUM(O56,X56,AG56)</f>
        <v>3</v>
      </c>
      <c r="AR56" s="201">
        <f t="shared" ref="AR56:AR64" si="38">+SUM(T56,AC56,AL56)</f>
        <v>1</v>
      </c>
      <c r="AS56" s="202">
        <f t="shared" ref="AS56:AS64" si="39">IFERROR(AR56/AQ56,"")</f>
        <v>0.33333333333333331</v>
      </c>
      <c r="AT56" s="234">
        <f>+AVERAGE(AS56:AS56)</f>
        <v>0.33333333333333331</v>
      </c>
    </row>
    <row r="57" spans="1:46" s="119" customFormat="1" ht="115.5" customHeight="1" x14ac:dyDescent="0.25">
      <c r="A57" s="116">
        <v>3</v>
      </c>
      <c r="B57" s="356" t="s">
        <v>484</v>
      </c>
      <c r="C57" s="68" t="s">
        <v>169</v>
      </c>
      <c r="D57" s="67" t="s">
        <v>387</v>
      </c>
      <c r="E57" s="68" t="s">
        <v>0</v>
      </c>
      <c r="F57" s="68" t="s">
        <v>388</v>
      </c>
      <c r="G57" s="68">
        <v>100</v>
      </c>
      <c r="H57" s="68" t="s">
        <v>389</v>
      </c>
      <c r="I57" s="68" t="s">
        <v>25</v>
      </c>
      <c r="J57" s="66" t="s">
        <v>459</v>
      </c>
      <c r="K57" s="66" t="s">
        <v>437</v>
      </c>
      <c r="L57" s="66">
        <v>44229</v>
      </c>
      <c r="M57" s="73">
        <v>44561</v>
      </c>
      <c r="N57" s="65"/>
      <c r="O57" s="152"/>
      <c r="P57" s="153"/>
      <c r="Q57" s="153"/>
      <c r="R57" s="153"/>
      <c r="S57" s="153"/>
      <c r="T57" s="154">
        <f t="shared" ref="T57:T64" si="40">+SUM(P57:S57)</f>
        <v>0</v>
      </c>
      <c r="U57" s="155" t="str">
        <f t="shared" ref="U57:U64" si="41">IFERROR(T57/O57,"")</f>
        <v/>
      </c>
      <c r="V57" s="60" t="s">
        <v>506</v>
      </c>
      <c r="W57" s="60" t="s">
        <v>507</v>
      </c>
      <c r="X57" s="154">
        <v>50</v>
      </c>
      <c r="Y57" s="156"/>
      <c r="Z57" s="156"/>
      <c r="AA57" s="156"/>
      <c r="AB57" s="156"/>
      <c r="AC57" s="154">
        <f t="shared" si="36"/>
        <v>0</v>
      </c>
      <c r="AD57" s="155">
        <f t="shared" ref="AD57:AD64" si="42">IFERROR(AC57/X57,"")</f>
        <v>0</v>
      </c>
      <c r="AE57" s="235"/>
      <c r="AF57" s="60"/>
      <c r="AG57" s="154">
        <v>50</v>
      </c>
      <c r="AH57" s="153"/>
      <c r="AI57" s="153"/>
      <c r="AJ57" s="153"/>
      <c r="AK57" s="153"/>
      <c r="AL57" s="154">
        <f t="shared" si="37"/>
        <v>0</v>
      </c>
      <c r="AM57" s="155">
        <f t="shared" ref="AM57:AM64" si="43">IFERROR(AL57/AG57,"")</f>
        <v>0</v>
      </c>
      <c r="AN57" s="157"/>
      <c r="AO57" s="158"/>
      <c r="AQ57" s="159">
        <f t="shared" ref="AQ57:AQ64" si="44">+SUM(O57,X57,AG57)</f>
        <v>100</v>
      </c>
      <c r="AR57" s="160">
        <f t="shared" si="38"/>
        <v>0</v>
      </c>
      <c r="AS57" s="161">
        <f t="shared" si="39"/>
        <v>0</v>
      </c>
      <c r="AT57" s="336">
        <f>+AVERAGE(AS57:AS58)</f>
        <v>0</v>
      </c>
    </row>
    <row r="58" spans="1:46" s="119" customFormat="1" ht="83.25" customHeight="1" thickBot="1" x14ac:dyDescent="0.3">
      <c r="A58" s="116">
        <v>4</v>
      </c>
      <c r="B58" s="356"/>
      <c r="C58" s="68" t="s">
        <v>170</v>
      </c>
      <c r="D58" s="67" t="s">
        <v>438</v>
      </c>
      <c r="E58" s="68" t="s">
        <v>0</v>
      </c>
      <c r="F58" s="68" t="s">
        <v>390</v>
      </c>
      <c r="G58" s="68">
        <v>1</v>
      </c>
      <c r="H58" s="68" t="s">
        <v>391</v>
      </c>
      <c r="I58" s="68" t="s">
        <v>25</v>
      </c>
      <c r="J58" s="66" t="s">
        <v>355</v>
      </c>
      <c r="K58" s="66" t="s">
        <v>392</v>
      </c>
      <c r="L58" s="66">
        <v>44317</v>
      </c>
      <c r="M58" s="73">
        <v>44561</v>
      </c>
      <c r="N58" s="65"/>
      <c r="O58" s="152"/>
      <c r="P58" s="153"/>
      <c r="Q58" s="153"/>
      <c r="R58" s="153"/>
      <c r="S58" s="153"/>
      <c r="T58" s="154">
        <f t="shared" si="40"/>
        <v>0</v>
      </c>
      <c r="U58" s="155" t="str">
        <f t="shared" si="41"/>
        <v/>
      </c>
      <c r="V58" s="60" t="s">
        <v>525</v>
      </c>
      <c r="W58" s="60" t="s">
        <v>498</v>
      </c>
      <c r="X58" s="154"/>
      <c r="Y58" s="156"/>
      <c r="Z58" s="156"/>
      <c r="AA58" s="156"/>
      <c r="AB58" s="156"/>
      <c r="AC58" s="154">
        <f t="shared" si="36"/>
        <v>0</v>
      </c>
      <c r="AD58" s="155" t="str">
        <f t="shared" si="42"/>
        <v/>
      </c>
      <c r="AE58" s="60"/>
      <c r="AF58" s="60"/>
      <c r="AG58" s="154">
        <v>1</v>
      </c>
      <c r="AH58" s="153"/>
      <c r="AI58" s="153"/>
      <c r="AJ58" s="153"/>
      <c r="AK58" s="153"/>
      <c r="AL58" s="154">
        <f t="shared" si="37"/>
        <v>0</v>
      </c>
      <c r="AM58" s="155">
        <f t="shared" si="43"/>
        <v>0</v>
      </c>
      <c r="AN58" s="157"/>
      <c r="AO58" s="158"/>
      <c r="AQ58" s="159">
        <f t="shared" si="44"/>
        <v>1</v>
      </c>
      <c r="AR58" s="160">
        <f t="shared" si="38"/>
        <v>0</v>
      </c>
      <c r="AS58" s="161">
        <f t="shared" si="39"/>
        <v>0</v>
      </c>
      <c r="AT58" s="324"/>
    </row>
    <row r="59" spans="1:46" s="119" customFormat="1" ht="119.25" customHeight="1" x14ac:dyDescent="0.25">
      <c r="A59" s="116">
        <f t="shared" ref="A59:A64" si="45">+G59-AQ59</f>
        <v>0</v>
      </c>
      <c r="B59" s="329" t="s">
        <v>485</v>
      </c>
      <c r="C59" s="68" t="s">
        <v>172</v>
      </c>
      <c r="D59" s="67" t="s">
        <v>455</v>
      </c>
      <c r="E59" s="68" t="s">
        <v>0</v>
      </c>
      <c r="F59" s="68" t="s">
        <v>453</v>
      </c>
      <c r="G59" s="68">
        <v>1</v>
      </c>
      <c r="H59" s="68" t="s">
        <v>451</v>
      </c>
      <c r="I59" s="68" t="s">
        <v>25</v>
      </c>
      <c r="J59" s="66" t="s">
        <v>354</v>
      </c>
      <c r="K59" s="66" t="s">
        <v>26</v>
      </c>
      <c r="L59" s="66">
        <v>44228</v>
      </c>
      <c r="M59" s="73">
        <v>44561</v>
      </c>
      <c r="N59" s="65"/>
      <c r="O59" s="152">
        <v>1</v>
      </c>
      <c r="P59" s="153"/>
      <c r="Q59" s="153"/>
      <c r="R59" s="153">
        <v>1</v>
      </c>
      <c r="S59" s="153"/>
      <c r="T59" s="154">
        <f t="shared" si="40"/>
        <v>1</v>
      </c>
      <c r="U59" s="155">
        <f t="shared" si="41"/>
        <v>1</v>
      </c>
      <c r="V59" s="60" t="s">
        <v>500</v>
      </c>
      <c r="W59" s="60" t="s">
        <v>496</v>
      </c>
      <c r="X59" s="154"/>
      <c r="Y59" s="156"/>
      <c r="Z59" s="156"/>
      <c r="AA59" s="156"/>
      <c r="AB59" s="156"/>
      <c r="AC59" s="154">
        <f t="shared" si="36"/>
        <v>0</v>
      </c>
      <c r="AD59" s="155" t="str">
        <f t="shared" si="42"/>
        <v/>
      </c>
      <c r="AE59" s="233"/>
      <c r="AF59" s="60"/>
      <c r="AG59" s="154"/>
      <c r="AH59" s="153"/>
      <c r="AI59" s="153"/>
      <c r="AJ59" s="153"/>
      <c r="AK59" s="153"/>
      <c r="AL59" s="154">
        <f t="shared" si="37"/>
        <v>0</v>
      </c>
      <c r="AM59" s="155" t="str">
        <f t="shared" si="43"/>
        <v/>
      </c>
      <c r="AN59" s="157"/>
      <c r="AO59" s="158"/>
      <c r="AQ59" s="159">
        <f t="shared" si="44"/>
        <v>1</v>
      </c>
      <c r="AR59" s="160">
        <f t="shared" si="38"/>
        <v>1</v>
      </c>
      <c r="AS59" s="161">
        <f t="shared" si="39"/>
        <v>1</v>
      </c>
      <c r="AT59" s="234">
        <f>+AVERAGE(AS59:AS59)</f>
        <v>1</v>
      </c>
    </row>
    <row r="60" spans="1:46" s="119" customFormat="1" ht="119.25" customHeight="1" x14ac:dyDescent="0.25">
      <c r="A60" s="116"/>
      <c r="B60" s="330"/>
      <c r="C60" s="68" t="s">
        <v>454</v>
      </c>
      <c r="D60" s="67" t="s">
        <v>456</v>
      </c>
      <c r="E60" s="68" t="s">
        <v>0</v>
      </c>
      <c r="F60" s="68" t="s">
        <v>452</v>
      </c>
      <c r="G60" s="68">
        <v>3</v>
      </c>
      <c r="H60" s="68" t="s">
        <v>450</v>
      </c>
      <c r="I60" s="68" t="s">
        <v>25</v>
      </c>
      <c r="J60" s="66" t="s">
        <v>354</v>
      </c>
      <c r="K60" s="66" t="s">
        <v>26</v>
      </c>
      <c r="L60" s="66">
        <v>44228</v>
      </c>
      <c r="M60" s="73">
        <v>44561</v>
      </c>
      <c r="N60" s="65"/>
      <c r="O60" s="152"/>
      <c r="P60" s="153"/>
      <c r="Q60" s="153"/>
      <c r="R60" s="153"/>
      <c r="S60" s="153"/>
      <c r="T60" s="154"/>
      <c r="U60" s="155" t="str">
        <f t="shared" si="41"/>
        <v/>
      </c>
      <c r="V60" s="60" t="s">
        <v>526</v>
      </c>
      <c r="W60" s="60" t="s">
        <v>498</v>
      </c>
      <c r="X60" s="154">
        <v>2</v>
      </c>
      <c r="Y60" s="156"/>
      <c r="Z60" s="156"/>
      <c r="AA60" s="156"/>
      <c r="AB60" s="156"/>
      <c r="AC60" s="154"/>
      <c r="AD60" s="155"/>
      <c r="AE60" s="236"/>
      <c r="AF60" s="60"/>
      <c r="AG60" s="154">
        <v>1</v>
      </c>
      <c r="AH60" s="153"/>
      <c r="AI60" s="153"/>
      <c r="AJ60" s="153"/>
      <c r="AK60" s="153"/>
      <c r="AL60" s="154"/>
      <c r="AM60" s="155"/>
      <c r="AN60" s="157"/>
      <c r="AO60" s="158"/>
      <c r="AQ60" s="159">
        <f t="shared" ref="AQ60" si="46">+SUM(O60,X60,AG60)</f>
        <v>3</v>
      </c>
      <c r="AR60" s="160">
        <f t="shared" ref="AR60" si="47">+SUM(T60,AC60,AL60)</f>
        <v>0</v>
      </c>
      <c r="AS60" s="161">
        <f t="shared" si="39"/>
        <v>0</v>
      </c>
      <c r="AT60" s="310">
        <f>+AVERAGE(AS60:AS60)</f>
        <v>0</v>
      </c>
    </row>
    <row r="61" spans="1:46" s="119" customFormat="1" ht="109.5" customHeight="1" x14ac:dyDescent="0.25">
      <c r="A61" s="116">
        <f t="shared" si="45"/>
        <v>0</v>
      </c>
      <c r="B61" s="356" t="s">
        <v>486</v>
      </c>
      <c r="C61" s="68" t="s">
        <v>174</v>
      </c>
      <c r="D61" s="67" t="s">
        <v>443</v>
      </c>
      <c r="E61" s="68" t="s">
        <v>0</v>
      </c>
      <c r="F61" s="68" t="s">
        <v>393</v>
      </c>
      <c r="G61" s="68">
        <v>3</v>
      </c>
      <c r="H61" s="68" t="s">
        <v>394</v>
      </c>
      <c r="I61" s="68" t="s">
        <v>64</v>
      </c>
      <c r="J61" s="66" t="s">
        <v>356</v>
      </c>
      <c r="K61" s="66" t="s">
        <v>338</v>
      </c>
      <c r="L61" s="66">
        <v>44228</v>
      </c>
      <c r="M61" s="73">
        <v>44561</v>
      </c>
      <c r="N61" s="65"/>
      <c r="O61" s="152"/>
      <c r="P61" s="153"/>
      <c r="Q61" s="153"/>
      <c r="R61" s="153"/>
      <c r="S61" s="153"/>
      <c r="T61" s="154">
        <f t="shared" si="40"/>
        <v>0</v>
      </c>
      <c r="U61" s="155" t="str">
        <f t="shared" si="41"/>
        <v/>
      </c>
      <c r="V61" s="60" t="s">
        <v>526</v>
      </c>
      <c r="W61" s="60" t="s">
        <v>498</v>
      </c>
      <c r="X61" s="154">
        <v>1</v>
      </c>
      <c r="Y61" s="156"/>
      <c r="Z61" s="156"/>
      <c r="AA61" s="156"/>
      <c r="AB61" s="156"/>
      <c r="AC61" s="154">
        <f t="shared" si="36"/>
        <v>0</v>
      </c>
      <c r="AD61" s="155">
        <f t="shared" si="42"/>
        <v>0</v>
      </c>
      <c r="AE61" s="60"/>
      <c r="AF61" s="60"/>
      <c r="AG61" s="154">
        <v>2</v>
      </c>
      <c r="AH61" s="153"/>
      <c r="AI61" s="153"/>
      <c r="AJ61" s="153"/>
      <c r="AK61" s="153"/>
      <c r="AL61" s="154">
        <f t="shared" si="37"/>
        <v>0</v>
      </c>
      <c r="AM61" s="155">
        <f t="shared" si="43"/>
        <v>0</v>
      </c>
      <c r="AN61" s="60"/>
      <c r="AO61" s="158"/>
      <c r="AQ61" s="159">
        <f t="shared" si="44"/>
        <v>3</v>
      </c>
      <c r="AR61" s="160">
        <f t="shared" si="38"/>
        <v>0</v>
      </c>
      <c r="AS61" s="161">
        <f t="shared" si="39"/>
        <v>0</v>
      </c>
      <c r="AT61" s="336">
        <f>+AVERAGE(AS61:AS63)</f>
        <v>0</v>
      </c>
    </row>
    <row r="62" spans="1:46" s="119" customFormat="1" ht="134.25" customHeight="1" x14ac:dyDescent="0.25">
      <c r="A62" s="116">
        <f t="shared" si="45"/>
        <v>0</v>
      </c>
      <c r="B62" s="356"/>
      <c r="C62" s="68" t="s">
        <v>175</v>
      </c>
      <c r="D62" s="67" t="s">
        <v>439</v>
      </c>
      <c r="E62" s="68" t="s">
        <v>41</v>
      </c>
      <c r="F62" s="68" t="s">
        <v>301</v>
      </c>
      <c r="G62" s="68">
        <v>2</v>
      </c>
      <c r="H62" s="68" t="s">
        <v>349</v>
      </c>
      <c r="I62" s="68" t="s">
        <v>64</v>
      </c>
      <c r="J62" s="66" t="s">
        <v>356</v>
      </c>
      <c r="K62" s="66" t="s">
        <v>24</v>
      </c>
      <c r="L62" s="66">
        <v>44228</v>
      </c>
      <c r="M62" s="73">
        <v>44561</v>
      </c>
      <c r="N62" s="65"/>
      <c r="O62" s="152"/>
      <c r="P62" s="153"/>
      <c r="Q62" s="153"/>
      <c r="R62" s="153"/>
      <c r="S62" s="153"/>
      <c r="T62" s="154">
        <f t="shared" si="40"/>
        <v>0</v>
      </c>
      <c r="U62" s="155" t="str">
        <f t="shared" si="41"/>
        <v/>
      </c>
      <c r="V62" s="60" t="s">
        <v>526</v>
      </c>
      <c r="W62" s="60" t="s">
        <v>498</v>
      </c>
      <c r="X62" s="154"/>
      <c r="Y62" s="156"/>
      <c r="Z62" s="156"/>
      <c r="AA62" s="156"/>
      <c r="AB62" s="156"/>
      <c r="AC62" s="154">
        <f t="shared" si="36"/>
        <v>0</v>
      </c>
      <c r="AD62" s="155" t="str">
        <f t="shared" si="42"/>
        <v/>
      </c>
      <c r="AE62" s="60"/>
      <c r="AF62" s="237"/>
      <c r="AG62" s="154">
        <v>2</v>
      </c>
      <c r="AH62" s="153"/>
      <c r="AI62" s="153"/>
      <c r="AJ62" s="153"/>
      <c r="AK62" s="153"/>
      <c r="AL62" s="154">
        <f t="shared" si="37"/>
        <v>0</v>
      </c>
      <c r="AM62" s="155">
        <f t="shared" si="43"/>
        <v>0</v>
      </c>
      <c r="AN62" s="60"/>
      <c r="AO62" s="158"/>
      <c r="AQ62" s="159">
        <f t="shared" si="44"/>
        <v>2</v>
      </c>
      <c r="AR62" s="160">
        <f t="shared" si="38"/>
        <v>0</v>
      </c>
      <c r="AS62" s="161">
        <f t="shared" si="39"/>
        <v>0</v>
      </c>
      <c r="AT62" s="324"/>
    </row>
    <row r="63" spans="1:46" s="119" customFormat="1" ht="140.25" customHeight="1" x14ac:dyDescent="0.25">
      <c r="A63" s="116">
        <f t="shared" si="45"/>
        <v>0</v>
      </c>
      <c r="B63" s="356"/>
      <c r="C63" s="68" t="s">
        <v>176</v>
      </c>
      <c r="D63" s="67" t="s">
        <v>440</v>
      </c>
      <c r="E63" s="68" t="s">
        <v>0</v>
      </c>
      <c r="F63" s="68" t="s">
        <v>307</v>
      </c>
      <c r="G63" s="68">
        <v>3</v>
      </c>
      <c r="H63" s="68" t="s">
        <v>350</v>
      </c>
      <c r="I63" s="68" t="s">
        <v>64</v>
      </c>
      <c r="J63" s="66" t="s">
        <v>356</v>
      </c>
      <c r="K63" s="66" t="s">
        <v>24</v>
      </c>
      <c r="L63" s="66">
        <v>44228</v>
      </c>
      <c r="M63" s="73">
        <v>44561</v>
      </c>
      <c r="N63" s="65"/>
      <c r="O63" s="238"/>
      <c r="P63" s="239"/>
      <c r="Q63" s="239"/>
      <c r="R63" s="239"/>
      <c r="S63" s="239"/>
      <c r="T63" s="240">
        <f t="shared" si="40"/>
        <v>0</v>
      </c>
      <c r="U63" s="155" t="str">
        <f t="shared" si="41"/>
        <v/>
      </c>
      <c r="V63" s="237" t="s">
        <v>508</v>
      </c>
      <c r="W63" s="60" t="s">
        <v>507</v>
      </c>
      <c r="X63" s="240">
        <v>1</v>
      </c>
      <c r="Y63" s="241"/>
      <c r="Z63" s="241"/>
      <c r="AA63" s="241"/>
      <c r="AB63" s="241"/>
      <c r="AC63" s="240">
        <f t="shared" si="36"/>
        <v>0</v>
      </c>
      <c r="AD63" s="155">
        <f t="shared" si="42"/>
        <v>0</v>
      </c>
      <c r="AE63" s="237"/>
      <c r="AF63" s="237"/>
      <c r="AG63" s="240">
        <v>2</v>
      </c>
      <c r="AH63" s="211"/>
      <c r="AI63" s="211"/>
      <c r="AJ63" s="211"/>
      <c r="AK63" s="211"/>
      <c r="AL63" s="212">
        <f t="shared" si="37"/>
        <v>0</v>
      </c>
      <c r="AM63" s="155">
        <f t="shared" si="43"/>
        <v>0</v>
      </c>
      <c r="AN63" s="242"/>
      <c r="AO63" s="216"/>
      <c r="AP63" s="217"/>
      <c r="AQ63" s="243">
        <f t="shared" si="44"/>
        <v>3</v>
      </c>
      <c r="AR63" s="244">
        <f t="shared" si="38"/>
        <v>0</v>
      </c>
      <c r="AS63" s="161">
        <f t="shared" si="39"/>
        <v>0</v>
      </c>
      <c r="AT63" s="324"/>
    </row>
    <row r="64" spans="1:46" s="119" customFormat="1" ht="105" customHeight="1" thickBot="1" x14ac:dyDescent="0.3">
      <c r="A64" s="116">
        <f t="shared" si="45"/>
        <v>0</v>
      </c>
      <c r="B64" s="245" t="s">
        <v>487</v>
      </c>
      <c r="C64" s="80" t="s">
        <v>179</v>
      </c>
      <c r="D64" s="74" t="s">
        <v>319</v>
      </c>
      <c r="E64" s="80" t="s">
        <v>0</v>
      </c>
      <c r="F64" s="80" t="s">
        <v>317</v>
      </c>
      <c r="G64" s="80">
        <v>1</v>
      </c>
      <c r="H64" s="80" t="s">
        <v>318</v>
      </c>
      <c r="I64" s="80" t="s">
        <v>64</v>
      </c>
      <c r="J64" s="75" t="s">
        <v>373</v>
      </c>
      <c r="K64" s="75" t="s">
        <v>55</v>
      </c>
      <c r="L64" s="75">
        <v>44228</v>
      </c>
      <c r="M64" s="76">
        <v>44377</v>
      </c>
      <c r="N64" s="65"/>
      <c r="O64" s="152"/>
      <c r="P64" s="153"/>
      <c r="Q64" s="153"/>
      <c r="R64" s="153"/>
      <c r="S64" s="153"/>
      <c r="T64" s="154">
        <f t="shared" si="40"/>
        <v>0</v>
      </c>
      <c r="U64" s="155" t="str">
        <f t="shared" si="41"/>
        <v/>
      </c>
      <c r="V64" s="74" t="s">
        <v>497</v>
      </c>
      <c r="W64" s="74" t="s">
        <v>507</v>
      </c>
      <c r="X64" s="154">
        <v>1</v>
      </c>
      <c r="Y64" s="156"/>
      <c r="Z64" s="156"/>
      <c r="AA64" s="156"/>
      <c r="AB64" s="156"/>
      <c r="AC64" s="154">
        <f t="shared" si="36"/>
        <v>0</v>
      </c>
      <c r="AD64" s="155">
        <f t="shared" si="42"/>
        <v>0</v>
      </c>
      <c r="AE64" s="60"/>
      <c r="AF64" s="60"/>
      <c r="AG64" s="154"/>
      <c r="AH64" s="153"/>
      <c r="AI64" s="153"/>
      <c r="AJ64" s="153"/>
      <c r="AK64" s="153"/>
      <c r="AL64" s="154">
        <f t="shared" si="37"/>
        <v>0</v>
      </c>
      <c r="AM64" s="155" t="str">
        <f t="shared" si="43"/>
        <v/>
      </c>
      <c r="AN64" s="157"/>
      <c r="AO64" s="158"/>
      <c r="AQ64" s="159">
        <f t="shared" si="44"/>
        <v>1</v>
      </c>
      <c r="AR64" s="160">
        <f t="shared" si="38"/>
        <v>0</v>
      </c>
      <c r="AS64" s="161">
        <f t="shared" si="39"/>
        <v>0</v>
      </c>
      <c r="AT64" s="234">
        <f>+AVERAGE(AS64:AS64)</f>
        <v>0</v>
      </c>
    </row>
    <row r="65" spans="1:46" s="196" customFormat="1" ht="13.5" thickBot="1" x14ac:dyDescent="0.3">
      <c r="A65" s="116"/>
      <c r="B65" s="178"/>
      <c r="C65" s="178"/>
      <c r="D65" s="179"/>
      <c r="E65" s="178"/>
      <c r="F65" s="178"/>
      <c r="G65" s="178"/>
      <c r="H65" s="178"/>
      <c r="I65" s="178"/>
      <c r="J65" s="180"/>
      <c r="K65" s="180"/>
      <c r="L65" s="180"/>
      <c r="M65" s="180"/>
      <c r="N65" s="65"/>
      <c r="O65" s="178"/>
      <c r="P65" s="178"/>
      <c r="Q65" s="178"/>
      <c r="R65" s="178"/>
      <c r="S65" s="178"/>
      <c r="T65" s="178"/>
      <c r="U65" s="181"/>
      <c r="V65" s="246"/>
      <c r="W65" s="246"/>
      <c r="X65" s="247"/>
      <c r="Y65" s="248"/>
      <c r="Z65" s="248"/>
      <c r="AA65" s="248"/>
      <c r="AB65" s="248"/>
      <c r="AC65" s="247"/>
      <c r="AD65" s="181"/>
      <c r="AE65" s="249"/>
      <c r="AF65" s="246"/>
      <c r="AG65" s="178"/>
      <c r="AH65" s="178"/>
      <c r="AI65" s="178"/>
      <c r="AJ65" s="178"/>
      <c r="AK65" s="178"/>
      <c r="AL65" s="178"/>
      <c r="AM65" s="181"/>
      <c r="AN65" s="178"/>
      <c r="AO65" s="178"/>
      <c r="AP65" s="119"/>
      <c r="AQ65" s="326" t="s">
        <v>265</v>
      </c>
      <c r="AR65" s="327"/>
      <c r="AS65" s="328"/>
      <c r="AT65" s="226">
        <f>AVERAGE(AT56:AT64)</f>
        <v>0.22222222222222221</v>
      </c>
    </row>
    <row r="66" spans="1:46" s="196" customFormat="1" ht="12" x14ac:dyDescent="0.25">
      <c r="A66" s="116"/>
      <c r="B66" s="178"/>
      <c r="C66" s="178"/>
      <c r="D66" s="179"/>
      <c r="E66" s="178"/>
      <c r="F66" s="178"/>
      <c r="G66" s="178"/>
      <c r="H66" s="178"/>
      <c r="I66" s="178"/>
      <c r="J66" s="180"/>
      <c r="K66" s="180"/>
      <c r="L66" s="180"/>
      <c r="M66" s="180"/>
      <c r="N66" s="65"/>
      <c r="O66" s="178"/>
      <c r="P66" s="178"/>
      <c r="Q66" s="178"/>
      <c r="R66" s="178"/>
      <c r="S66" s="178"/>
      <c r="T66" s="178"/>
      <c r="U66" s="178"/>
      <c r="V66" s="178"/>
      <c r="W66" s="178"/>
      <c r="X66" s="178"/>
      <c r="Y66" s="102"/>
      <c r="Z66" s="102"/>
      <c r="AA66" s="102"/>
      <c r="AB66" s="102"/>
      <c r="AC66" s="178"/>
      <c r="AD66" s="178"/>
      <c r="AE66" s="179"/>
      <c r="AF66" s="178"/>
      <c r="AG66" s="178"/>
      <c r="AH66" s="178"/>
      <c r="AI66" s="178"/>
      <c r="AJ66" s="178"/>
      <c r="AK66" s="178"/>
      <c r="AL66" s="178"/>
      <c r="AM66" s="178"/>
      <c r="AN66" s="178"/>
      <c r="AO66" s="178"/>
      <c r="AP66" s="119"/>
      <c r="AT66" s="197"/>
    </row>
    <row r="67" spans="1:46" s="196" customFormat="1" ht="19.5" customHeight="1" thickBot="1" x14ac:dyDescent="0.3">
      <c r="A67" s="116"/>
      <c r="B67" s="360" t="s">
        <v>213</v>
      </c>
      <c r="C67" s="360"/>
      <c r="D67" s="360"/>
      <c r="E67" s="360"/>
      <c r="F67" s="360"/>
      <c r="G67" s="360"/>
      <c r="H67" s="360"/>
      <c r="I67" s="360"/>
      <c r="J67" s="360"/>
      <c r="K67" s="360"/>
      <c r="L67" s="360"/>
      <c r="M67" s="360"/>
      <c r="N67" s="187"/>
      <c r="O67" s="178"/>
      <c r="P67" s="178"/>
      <c r="Q67" s="178"/>
      <c r="R67" s="178"/>
      <c r="S67" s="178"/>
      <c r="T67" s="178"/>
      <c r="U67" s="178"/>
      <c r="V67" s="178"/>
      <c r="W67" s="178"/>
      <c r="X67" s="178"/>
      <c r="Y67" s="102"/>
      <c r="Z67" s="102"/>
      <c r="AA67" s="102"/>
      <c r="AB67" s="102"/>
      <c r="AC67" s="178"/>
      <c r="AD67" s="178"/>
      <c r="AE67" s="179"/>
      <c r="AF67" s="178"/>
      <c r="AG67" s="178"/>
      <c r="AH67" s="178"/>
      <c r="AI67" s="178"/>
      <c r="AJ67" s="178"/>
      <c r="AK67" s="178"/>
      <c r="AL67" s="178"/>
      <c r="AM67" s="178"/>
      <c r="AN67" s="178"/>
      <c r="AO67" s="178"/>
      <c r="AP67" s="119"/>
      <c r="AT67" s="197"/>
    </row>
    <row r="68" spans="1:46" s="196" customFormat="1" ht="16.5" customHeight="1" thickBot="1" x14ac:dyDescent="0.3">
      <c r="A68" s="116"/>
      <c r="B68" s="188" t="s">
        <v>3</v>
      </c>
      <c r="C68" s="338" t="s">
        <v>16</v>
      </c>
      <c r="D68" s="338"/>
      <c r="E68" s="338"/>
      <c r="F68" s="338"/>
      <c r="G68" s="338"/>
      <c r="H68" s="338"/>
      <c r="I68" s="338"/>
      <c r="J68" s="338"/>
      <c r="K68" s="338"/>
      <c r="L68" s="338"/>
      <c r="M68" s="338"/>
      <c r="N68" s="250"/>
      <c r="O68" s="318" t="s">
        <v>253</v>
      </c>
      <c r="P68" s="319"/>
      <c r="Q68" s="319"/>
      <c r="R68" s="319"/>
      <c r="S68" s="319"/>
      <c r="T68" s="319"/>
      <c r="U68" s="319"/>
      <c r="V68" s="320"/>
      <c r="W68" s="321" t="s">
        <v>263</v>
      </c>
      <c r="X68" s="318" t="s">
        <v>252</v>
      </c>
      <c r="Y68" s="319"/>
      <c r="Z68" s="319"/>
      <c r="AA68" s="319"/>
      <c r="AB68" s="319"/>
      <c r="AC68" s="319"/>
      <c r="AD68" s="319"/>
      <c r="AE68" s="320"/>
      <c r="AF68" s="321" t="s">
        <v>263</v>
      </c>
      <c r="AG68" s="318" t="s">
        <v>254</v>
      </c>
      <c r="AH68" s="319"/>
      <c r="AI68" s="319"/>
      <c r="AJ68" s="319"/>
      <c r="AK68" s="319"/>
      <c r="AL68" s="319"/>
      <c r="AM68" s="319"/>
      <c r="AN68" s="320"/>
      <c r="AO68" s="321" t="s">
        <v>263</v>
      </c>
      <c r="AP68" s="119"/>
      <c r="AQ68" s="332" t="s">
        <v>251</v>
      </c>
      <c r="AR68" s="333"/>
      <c r="AS68" s="334"/>
      <c r="AT68" s="335"/>
    </row>
    <row r="69" spans="1:46" s="106" customFormat="1" ht="23.25" thickBot="1" x14ac:dyDescent="0.3">
      <c r="A69" s="116"/>
      <c r="B69" s="251" t="s">
        <v>5</v>
      </c>
      <c r="C69" s="252" t="s">
        <v>148</v>
      </c>
      <c r="D69" s="252" t="s">
        <v>215</v>
      </c>
      <c r="E69" s="252" t="s">
        <v>32</v>
      </c>
      <c r="F69" s="252" t="s">
        <v>6</v>
      </c>
      <c r="G69" s="252" t="s">
        <v>7</v>
      </c>
      <c r="H69" s="252" t="s">
        <v>8</v>
      </c>
      <c r="I69" s="252" t="s">
        <v>9</v>
      </c>
      <c r="J69" s="252" t="s">
        <v>10</v>
      </c>
      <c r="K69" s="252" t="s">
        <v>11</v>
      </c>
      <c r="L69" s="253" t="s">
        <v>12</v>
      </c>
      <c r="M69" s="254" t="s">
        <v>13</v>
      </c>
      <c r="N69" s="131"/>
      <c r="O69" s="132" t="s">
        <v>289</v>
      </c>
      <c r="P69" s="133" t="s">
        <v>238</v>
      </c>
      <c r="Q69" s="133" t="s">
        <v>239</v>
      </c>
      <c r="R69" s="133" t="s">
        <v>240</v>
      </c>
      <c r="S69" s="133" t="s">
        <v>241</v>
      </c>
      <c r="T69" s="133" t="s">
        <v>236</v>
      </c>
      <c r="U69" s="134"/>
      <c r="V69" s="135" t="s">
        <v>237</v>
      </c>
      <c r="W69" s="322"/>
      <c r="X69" s="132" t="s">
        <v>289</v>
      </c>
      <c r="Y69" s="136" t="s">
        <v>242</v>
      </c>
      <c r="Z69" s="136" t="s">
        <v>243</v>
      </c>
      <c r="AA69" s="136" t="s">
        <v>244</v>
      </c>
      <c r="AB69" s="136" t="s">
        <v>245</v>
      </c>
      <c r="AC69" s="133" t="s">
        <v>236</v>
      </c>
      <c r="AD69" s="134"/>
      <c r="AE69" s="199" t="s">
        <v>237</v>
      </c>
      <c r="AF69" s="322"/>
      <c r="AG69" s="132" t="s">
        <v>289</v>
      </c>
      <c r="AH69" s="133" t="s">
        <v>246</v>
      </c>
      <c r="AI69" s="133" t="s">
        <v>247</v>
      </c>
      <c r="AJ69" s="133" t="s">
        <v>248</v>
      </c>
      <c r="AK69" s="133" t="s">
        <v>249</v>
      </c>
      <c r="AL69" s="133" t="s">
        <v>236</v>
      </c>
      <c r="AM69" s="134"/>
      <c r="AN69" s="135" t="s">
        <v>237</v>
      </c>
      <c r="AO69" s="322"/>
      <c r="AQ69" s="132" t="s">
        <v>235</v>
      </c>
      <c r="AR69" s="133" t="s">
        <v>236</v>
      </c>
      <c r="AS69" s="135" t="s">
        <v>266</v>
      </c>
      <c r="AT69" s="138" t="s">
        <v>264</v>
      </c>
    </row>
    <row r="70" spans="1:46" s="119" customFormat="1" ht="129" customHeight="1" x14ac:dyDescent="0.25">
      <c r="A70" s="116">
        <f t="shared" ref="A70:A79" si="48">+G70-AQ70</f>
        <v>0</v>
      </c>
      <c r="B70" s="330" t="s">
        <v>488</v>
      </c>
      <c r="C70" s="88" t="s">
        <v>183</v>
      </c>
      <c r="D70" s="87" t="s">
        <v>396</v>
      </c>
      <c r="E70" s="88" t="s">
        <v>41</v>
      </c>
      <c r="F70" s="88" t="s">
        <v>397</v>
      </c>
      <c r="G70" s="89">
        <v>1</v>
      </c>
      <c r="H70" s="88" t="s">
        <v>395</v>
      </c>
      <c r="I70" s="88" t="s">
        <v>25</v>
      </c>
      <c r="J70" s="82" t="s">
        <v>354</v>
      </c>
      <c r="K70" s="82" t="s">
        <v>26</v>
      </c>
      <c r="L70" s="82">
        <v>44228</v>
      </c>
      <c r="M70" s="83">
        <v>44347</v>
      </c>
      <c r="N70" s="65"/>
      <c r="O70" s="312">
        <v>1</v>
      </c>
      <c r="P70" s="255"/>
      <c r="Q70" s="255"/>
      <c r="R70" s="255"/>
      <c r="S70" s="314">
        <v>0.8</v>
      </c>
      <c r="T70" s="256">
        <f t="shared" ref="T70:T79" si="49">+SUM(P70:S70)</f>
        <v>0.8</v>
      </c>
      <c r="U70" s="143">
        <f>IFERROR(T70/O70,"")</f>
        <v>0.8</v>
      </c>
      <c r="V70" s="257" t="s">
        <v>501</v>
      </c>
      <c r="W70" s="257" t="s">
        <v>527</v>
      </c>
      <c r="X70" s="311"/>
      <c r="Y70" s="258"/>
      <c r="Z70" s="258"/>
      <c r="AA70" s="258"/>
      <c r="AB70" s="258"/>
      <c r="AC70" s="256">
        <f t="shared" ref="AC70:AC79" si="50">+SUM(Y70:AB70)</f>
        <v>0</v>
      </c>
      <c r="AD70" s="143" t="str">
        <f>IFERROR(AC70/X70,"")</f>
        <v/>
      </c>
      <c r="AE70" s="257"/>
      <c r="AF70" s="257"/>
      <c r="AG70" s="256"/>
      <c r="AH70" s="255"/>
      <c r="AI70" s="255"/>
      <c r="AJ70" s="255"/>
      <c r="AK70" s="255"/>
      <c r="AL70" s="256">
        <f t="shared" ref="AL70:AL79" si="51">+SUM(AH70:AK70)</f>
        <v>0</v>
      </c>
      <c r="AM70" s="143" t="str">
        <f>IFERROR(AL70/AG70,"")</f>
        <v/>
      </c>
      <c r="AN70" s="259"/>
      <c r="AO70" s="260"/>
      <c r="AQ70" s="200">
        <f>+SUM(O70,X70,AG70)</f>
        <v>1</v>
      </c>
      <c r="AR70" s="201">
        <f t="shared" ref="AR70:AR79" si="52">+SUM(T70,AC70,AL70)</f>
        <v>0.8</v>
      </c>
      <c r="AS70" s="202">
        <f t="shared" ref="AS70:AS79" si="53">IFERROR(AR70/AQ70,"")</f>
        <v>0.8</v>
      </c>
      <c r="AT70" s="323">
        <f>+AVERAGE(AS70:AS73)</f>
        <v>0.39318181818181819</v>
      </c>
    </row>
    <row r="71" spans="1:46" s="119" customFormat="1" ht="133.5" hidden="1" customHeight="1" x14ac:dyDescent="0.25">
      <c r="A71" s="116">
        <f t="shared" si="48"/>
        <v>1</v>
      </c>
      <c r="B71" s="356"/>
      <c r="C71" s="68" t="s">
        <v>184</v>
      </c>
      <c r="D71" s="67"/>
      <c r="E71" s="68" t="s">
        <v>0</v>
      </c>
      <c r="F71" s="68"/>
      <c r="G71" s="68">
        <v>3</v>
      </c>
      <c r="H71" s="68" t="s">
        <v>340</v>
      </c>
      <c r="I71" s="68" t="s">
        <v>25</v>
      </c>
      <c r="J71" s="66" t="s">
        <v>354</v>
      </c>
      <c r="K71" s="66" t="s">
        <v>26</v>
      </c>
      <c r="L71" s="66">
        <v>43862</v>
      </c>
      <c r="M71" s="73">
        <v>44196</v>
      </c>
      <c r="N71" s="65"/>
      <c r="O71" s="152">
        <v>1</v>
      </c>
      <c r="P71" s="153"/>
      <c r="Q71" s="153"/>
      <c r="R71" s="153"/>
      <c r="S71" s="153"/>
      <c r="T71" s="154">
        <f t="shared" si="49"/>
        <v>0</v>
      </c>
      <c r="U71" s="155">
        <f t="shared" ref="U71:U78" si="54">IFERROR(T71/O71,"")</f>
        <v>0</v>
      </c>
      <c r="V71" s="60"/>
      <c r="W71" s="60"/>
      <c r="X71" s="154">
        <v>1</v>
      </c>
      <c r="Y71" s="156">
        <v>1</v>
      </c>
      <c r="Z71" s="156"/>
      <c r="AA71" s="156"/>
      <c r="AB71" s="156"/>
      <c r="AC71" s="154">
        <f t="shared" si="50"/>
        <v>1</v>
      </c>
      <c r="AD71" s="155">
        <f t="shared" ref="AD71:AD79" si="55">IFERROR(AC71/X71,"")</f>
        <v>1</v>
      </c>
      <c r="AE71" s="261"/>
      <c r="AF71" s="60"/>
      <c r="AG71" s="154"/>
      <c r="AH71" s="153"/>
      <c r="AI71" s="153"/>
      <c r="AJ71" s="153"/>
      <c r="AK71" s="153"/>
      <c r="AL71" s="154">
        <f t="shared" si="51"/>
        <v>0</v>
      </c>
      <c r="AM71" s="155" t="str">
        <f t="shared" ref="AM71:AM79" si="56">IFERROR(AL71/AG71,"")</f>
        <v/>
      </c>
      <c r="AN71" s="157"/>
      <c r="AO71" s="158"/>
      <c r="AQ71" s="159">
        <f t="shared" ref="AQ71:AQ79" si="57">+SUM(O71,X71,AG71)</f>
        <v>2</v>
      </c>
      <c r="AR71" s="160">
        <f t="shared" si="52"/>
        <v>1</v>
      </c>
      <c r="AS71" s="161">
        <f t="shared" si="53"/>
        <v>0.5</v>
      </c>
      <c r="AT71" s="324"/>
    </row>
    <row r="72" spans="1:46" s="119" customFormat="1" ht="92.25" customHeight="1" x14ac:dyDescent="0.25">
      <c r="A72" s="116">
        <f t="shared" si="48"/>
        <v>0</v>
      </c>
      <c r="B72" s="356"/>
      <c r="C72" s="68" t="s">
        <v>184</v>
      </c>
      <c r="D72" s="67" t="s">
        <v>405</v>
      </c>
      <c r="E72" s="68" t="s">
        <v>41</v>
      </c>
      <c r="F72" s="68" t="s">
        <v>398</v>
      </c>
      <c r="G72" s="77">
        <v>1</v>
      </c>
      <c r="H72" s="68" t="s">
        <v>395</v>
      </c>
      <c r="I72" s="68" t="s">
        <v>25</v>
      </c>
      <c r="J72" s="66" t="s">
        <v>441</v>
      </c>
      <c r="K72" s="66" t="s">
        <v>26</v>
      </c>
      <c r="L72" s="66">
        <v>44228</v>
      </c>
      <c r="M72" s="73">
        <v>44561</v>
      </c>
      <c r="N72" s="65"/>
      <c r="O72" s="152"/>
      <c r="P72" s="153"/>
      <c r="Q72" s="153"/>
      <c r="R72" s="153"/>
      <c r="S72" s="153"/>
      <c r="T72" s="154">
        <f t="shared" si="49"/>
        <v>0</v>
      </c>
      <c r="U72" s="155" t="str">
        <f t="shared" si="54"/>
        <v/>
      </c>
      <c r="V72" s="60" t="s">
        <v>526</v>
      </c>
      <c r="W72" s="60" t="s">
        <v>498</v>
      </c>
      <c r="X72" s="154"/>
      <c r="Y72" s="156"/>
      <c r="Z72" s="156"/>
      <c r="AA72" s="156"/>
      <c r="AB72" s="156"/>
      <c r="AC72" s="154">
        <f t="shared" si="50"/>
        <v>0</v>
      </c>
      <c r="AD72" s="155" t="str">
        <f t="shared" si="55"/>
        <v/>
      </c>
      <c r="AE72" s="60"/>
      <c r="AF72" s="60"/>
      <c r="AG72" s="154">
        <v>1</v>
      </c>
      <c r="AH72" s="153"/>
      <c r="AI72" s="153"/>
      <c r="AJ72" s="153"/>
      <c r="AK72" s="153"/>
      <c r="AL72" s="154">
        <f t="shared" si="51"/>
        <v>0</v>
      </c>
      <c r="AM72" s="155">
        <f t="shared" si="56"/>
        <v>0</v>
      </c>
      <c r="AN72" s="157"/>
      <c r="AO72" s="158"/>
      <c r="AQ72" s="159">
        <f t="shared" si="57"/>
        <v>1</v>
      </c>
      <c r="AR72" s="160">
        <f t="shared" si="52"/>
        <v>0</v>
      </c>
      <c r="AS72" s="161">
        <f t="shared" si="53"/>
        <v>0</v>
      </c>
      <c r="AT72" s="324"/>
    </row>
    <row r="73" spans="1:46" s="119" customFormat="1" ht="101.25" customHeight="1" thickBot="1" x14ac:dyDescent="0.3">
      <c r="A73" s="116">
        <f t="shared" si="48"/>
        <v>0</v>
      </c>
      <c r="B73" s="356"/>
      <c r="C73" s="68" t="s">
        <v>185</v>
      </c>
      <c r="D73" s="67" t="s">
        <v>320</v>
      </c>
      <c r="E73" s="68" t="s">
        <v>41</v>
      </c>
      <c r="F73" s="68" t="s">
        <v>457</v>
      </c>
      <c r="G73" s="309">
        <v>11</v>
      </c>
      <c r="H73" s="68" t="s">
        <v>341</v>
      </c>
      <c r="I73" s="68" t="s">
        <v>62</v>
      </c>
      <c r="J73" s="66" t="s">
        <v>458</v>
      </c>
      <c r="K73" s="66" t="s">
        <v>132</v>
      </c>
      <c r="L73" s="66">
        <v>44228</v>
      </c>
      <c r="M73" s="73">
        <v>44561</v>
      </c>
      <c r="N73" s="65"/>
      <c r="O73" s="262">
        <v>3</v>
      </c>
      <c r="P73" s="263">
        <v>1</v>
      </c>
      <c r="Q73" s="263">
        <v>1</v>
      </c>
      <c r="R73" s="263">
        <v>1</v>
      </c>
      <c r="S73" s="263"/>
      <c r="T73" s="264">
        <f t="shared" si="49"/>
        <v>3</v>
      </c>
      <c r="U73" s="155">
        <f t="shared" si="54"/>
        <v>1</v>
      </c>
      <c r="V73" s="242" t="s">
        <v>505</v>
      </c>
      <c r="W73" s="242" t="s">
        <v>496</v>
      </c>
      <c r="X73" s="264">
        <v>4</v>
      </c>
      <c r="Y73" s="265"/>
      <c r="Z73" s="265"/>
      <c r="AA73" s="265"/>
      <c r="AB73" s="265"/>
      <c r="AC73" s="264">
        <f t="shared" si="50"/>
        <v>0</v>
      </c>
      <c r="AD73" s="155">
        <f t="shared" si="55"/>
        <v>0</v>
      </c>
      <c r="AE73" s="242"/>
      <c r="AF73" s="242"/>
      <c r="AG73" s="264">
        <v>4</v>
      </c>
      <c r="AH73" s="263"/>
      <c r="AI73" s="263"/>
      <c r="AJ73" s="263"/>
      <c r="AK73" s="263"/>
      <c r="AL73" s="264">
        <f t="shared" si="51"/>
        <v>0</v>
      </c>
      <c r="AM73" s="155">
        <f t="shared" si="56"/>
        <v>0</v>
      </c>
      <c r="AN73" s="266"/>
      <c r="AO73" s="267"/>
      <c r="AQ73" s="159">
        <f t="shared" si="57"/>
        <v>11</v>
      </c>
      <c r="AR73" s="160">
        <f t="shared" si="52"/>
        <v>3</v>
      </c>
      <c r="AS73" s="161">
        <f t="shared" si="53"/>
        <v>0.27272727272727271</v>
      </c>
      <c r="AT73" s="324"/>
    </row>
    <row r="74" spans="1:46" s="119" customFormat="1" ht="138" customHeight="1" thickBot="1" x14ac:dyDescent="0.3">
      <c r="A74" s="116">
        <f t="shared" si="48"/>
        <v>2</v>
      </c>
      <c r="B74" s="268" t="s">
        <v>489</v>
      </c>
      <c r="C74" s="68" t="s">
        <v>189</v>
      </c>
      <c r="D74" s="67" t="s">
        <v>326</v>
      </c>
      <c r="E74" s="68" t="s">
        <v>41</v>
      </c>
      <c r="F74" s="68" t="s">
        <v>327</v>
      </c>
      <c r="G74" s="68">
        <v>11</v>
      </c>
      <c r="H74" s="68" t="s">
        <v>361</v>
      </c>
      <c r="I74" s="68" t="s">
        <v>25</v>
      </c>
      <c r="J74" s="66" t="s">
        <v>48</v>
      </c>
      <c r="K74" s="66" t="s">
        <v>26</v>
      </c>
      <c r="L74" s="66">
        <v>44228</v>
      </c>
      <c r="M74" s="73">
        <v>44561</v>
      </c>
      <c r="N74" s="65"/>
      <c r="O74" s="152">
        <v>3</v>
      </c>
      <c r="P74" s="153">
        <v>1</v>
      </c>
      <c r="Q74" s="153">
        <v>1</v>
      </c>
      <c r="R74" s="153">
        <v>1</v>
      </c>
      <c r="S74" s="153"/>
      <c r="T74" s="154">
        <f t="shared" si="49"/>
        <v>3</v>
      </c>
      <c r="U74" s="155">
        <f t="shared" si="54"/>
        <v>1</v>
      </c>
      <c r="V74" s="60" t="s">
        <v>502</v>
      </c>
      <c r="W74" s="60" t="s">
        <v>496</v>
      </c>
      <c r="X74" s="154">
        <v>3</v>
      </c>
      <c r="Y74" s="156"/>
      <c r="Z74" s="156"/>
      <c r="AA74" s="156"/>
      <c r="AB74" s="156"/>
      <c r="AC74" s="154">
        <f t="shared" si="50"/>
        <v>0</v>
      </c>
      <c r="AD74" s="155">
        <f t="shared" si="55"/>
        <v>0</v>
      </c>
      <c r="AE74" s="158"/>
      <c r="AF74" s="60"/>
      <c r="AG74" s="154">
        <v>3</v>
      </c>
      <c r="AH74" s="153"/>
      <c r="AI74" s="153"/>
      <c r="AJ74" s="153"/>
      <c r="AK74" s="153"/>
      <c r="AL74" s="154">
        <f t="shared" si="51"/>
        <v>0</v>
      </c>
      <c r="AM74" s="155">
        <f t="shared" si="56"/>
        <v>0</v>
      </c>
      <c r="AN74" s="157"/>
      <c r="AO74" s="158"/>
      <c r="AQ74" s="159">
        <f t="shared" si="57"/>
        <v>9</v>
      </c>
      <c r="AR74" s="160">
        <f t="shared" si="52"/>
        <v>3</v>
      </c>
      <c r="AS74" s="161">
        <f t="shared" si="53"/>
        <v>0.33333333333333331</v>
      </c>
      <c r="AT74" s="151">
        <f>+AVERAGE(AS74)</f>
        <v>0.33333333333333331</v>
      </c>
    </row>
    <row r="75" spans="1:46" s="119" customFormat="1" ht="80.25" customHeight="1" x14ac:dyDescent="0.25">
      <c r="A75" s="116">
        <f t="shared" si="48"/>
        <v>0</v>
      </c>
      <c r="B75" s="356" t="s">
        <v>490</v>
      </c>
      <c r="C75" s="68" t="s">
        <v>190</v>
      </c>
      <c r="D75" s="67" t="s">
        <v>328</v>
      </c>
      <c r="E75" s="68" t="s">
        <v>0</v>
      </c>
      <c r="F75" s="68" t="s">
        <v>329</v>
      </c>
      <c r="G75" s="68">
        <v>1</v>
      </c>
      <c r="H75" s="68" t="s">
        <v>359</v>
      </c>
      <c r="I75" s="68" t="s">
        <v>25</v>
      </c>
      <c r="J75" s="66" t="s">
        <v>51</v>
      </c>
      <c r="K75" s="66" t="s">
        <v>36</v>
      </c>
      <c r="L75" s="66">
        <v>44228</v>
      </c>
      <c r="M75" s="73">
        <v>44438</v>
      </c>
      <c r="N75" s="65"/>
      <c r="O75" s="152"/>
      <c r="P75" s="153"/>
      <c r="Q75" s="153"/>
      <c r="R75" s="153"/>
      <c r="S75" s="153"/>
      <c r="T75" s="154">
        <f t="shared" si="49"/>
        <v>0</v>
      </c>
      <c r="U75" s="155" t="str">
        <f t="shared" si="54"/>
        <v/>
      </c>
      <c r="V75" s="60" t="s">
        <v>526</v>
      </c>
      <c r="W75" s="60" t="s">
        <v>498</v>
      </c>
      <c r="X75" s="154">
        <v>1</v>
      </c>
      <c r="Y75" s="156"/>
      <c r="Z75" s="156"/>
      <c r="AA75" s="156"/>
      <c r="AB75" s="156"/>
      <c r="AC75" s="154">
        <f t="shared" si="50"/>
        <v>0</v>
      </c>
      <c r="AD75" s="155">
        <f t="shared" si="55"/>
        <v>0</v>
      </c>
      <c r="AE75" s="269"/>
      <c r="AF75" s="60"/>
      <c r="AG75" s="154"/>
      <c r="AH75" s="153"/>
      <c r="AI75" s="153"/>
      <c r="AJ75" s="153"/>
      <c r="AK75" s="153"/>
      <c r="AL75" s="154">
        <f t="shared" si="51"/>
        <v>0</v>
      </c>
      <c r="AM75" s="155" t="str">
        <f t="shared" si="56"/>
        <v/>
      </c>
      <c r="AN75" s="157"/>
      <c r="AO75" s="158"/>
      <c r="AQ75" s="159">
        <f t="shared" si="57"/>
        <v>1</v>
      </c>
      <c r="AR75" s="160">
        <f t="shared" si="52"/>
        <v>0</v>
      </c>
      <c r="AS75" s="161">
        <f t="shared" si="53"/>
        <v>0</v>
      </c>
      <c r="AT75" s="323">
        <f>+AVERAGE(AS75:AS76)</f>
        <v>0</v>
      </c>
    </row>
    <row r="76" spans="1:46" s="119" customFormat="1" ht="130.5" customHeight="1" x14ac:dyDescent="0.25">
      <c r="A76" s="116">
        <f t="shared" si="48"/>
        <v>0</v>
      </c>
      <c r="B76" s="356"/>
      <c r="C76" s="68" t="s">
        <v>191</v>
      </c>
      <c r="D76" s="67" t="s">
        <v>399</v>
      </c>
      <c r="E76" s="68" t="s">
        <v>0</v>
      </c>
      <c r="F76" s="68" t="s">
        <v>330</v>
      </c>
      <c r="G76" s="68">
        <v>1</v>
      </c>
      <c r="H76" s="68" t="s">
        <v>360</v>
      </c>
      <c r="I76" s="68" t="s">
        <v>25</v>
      </c>
      <c r="J76" s="66" t="s">
        <v>442</v>
      </c>
      <c r="K76" s="66" t="s">
        <v>68</v>
      </c>
      <c r="L76" s="66">
        <v>44287</v>
      </c>
      <c r="M76" s="73">
        <v>44561</v>
      </c>
      <c r="N76" s="65"/>
      <c r="O76" s="152"/>
      <c r="P76" s="153"/>
      <c r="Q76" s="153"/>
      <c r="R76" s="153"/>
      <c r="S76" s="153"/>
      <c r="T76" s="154">
        <f t="shared" si="49"/>
        <v>0</v>
      </c>
      <c r="U76" s="155" t="str">
        <f t="shared" si="54"/>
        <v/>
      </c>
      <c r="V76" s="60" t="s">
        <v>526</v>
      </c>
      <c r="W76" s="60" t="s">
        <v>498</v>
      </c>
      <c r="X76" s="154">
        <v>1</v>
      </c>
      <c r="Y76" s="156"/>
      <c r="Z76" s="156"/>
      <c r="AA76" s="156"/>
      <c r="AB76" s="156"/>
      <c r="AC76" s="154">
        <f t="shared" si="50"/>
        <v>0</v>
      </c>
      <c r="AD76" s="155">
        <f t="shared" si="55"/>
        <v>0</v>
      </c>
      <c r="AE76" s="270"/>
      <c r="AF76" s="60"/>
      <c r="AG76" s="154"/>
      <c r="AH76" s="153"/>
      <c r="AI76" s="153"/>
      <c r="AJ76" s="153"/>
      <c r="AK76" s="153"/>
      <c r="AL76" s="154">
        <f t="shared" si="51"/>
        <v>0</v>
      </c>
      <c r="AM76" s="155" t="str">
        <f t="shared" si="56"/>
        <v/>
      </c>
      <c r="AN76" s="157"/>
      <c r="AO76" s="158"/>
      <c r="AQ76" s="159">
        <f t="shared" si="57"/>
        <v>1</v>
      </c>
      <c r="AR76" s="160">
        <f t="shared" si="52"/>
        <v>0</v>
      </c>
      <c r="AS76" s="161">
        <f t="shared" si="53"/>
        <v>0</v>
      </c>
      <c r="AT76" s="324"/>
    </row>
    <row r="77" spans="1:46" s="119" customFormat="1" ht="116.25" customHeight="1" x14ac:dyDescent="0.25">
      <c r="A77" s="116">
        <f t="shared" si="48"/>
        <v>0</v>
      </c>
      <c r="B77" s="329" t="s">
        <v>491</v>
      </c>
      <c r="C77" s="68" t="s">
        <v>194</v>
      </c>
      <c r="D77" s="67" t="s">
        <v>471</v>
      </c>
      <c r="E77" s="68" t="s">
        <v>41</v>
      </c>
      <c r="F77" s="68" t="s">
        <v>469</v>
      </c>
      <c r="G77" s="68">
        <v>1</v>
      </c>
      <c r="H77" s="68" t="s">
        <v>470</v>
      </c>
      <c r="I77" s="68" t="s">
        <v>29</v>
      </c>
      <c r="J77" s="66" t="s">
        <v>50</v>
      </c>
      <c r="K77" s="66" t="s">
        <v>87</v>
      </c>
      <c r="L77" s="66">
        <v>44228</v>
      </c>
      <c r="M77" s="73">
        <v>44438</v>
      </c>
      <c r="N77" s="65"/>
      <c r="O77" s="152"/>
      <c r="P77" s="153"/>
      <c r="Q77" s="153"/>
      <c r="R77" s="153"/>
      <c r="S77" s="153"/>
      <c r="T77" s="154">
        <f t="shared" si="49"/>
        <v>0</v>
      </c>
      <c r="U77" s="155" t="str">
        <f t="shared" si="54"/>
        <v/>
      </c>
      <c r="V77" s="60" t="s">
        <v>526</v>
      </c>
      <c r="W77" s="60" t="s">
        <v>498</v>
      </c>
      <c r="X77" s="154">
        <v>1</v>
      </c>
      <c r="Y77" s="156"/>
      <c r="Z77" s="156"/>
      <c r="AA77" s="156"/>
      <c r="AB77" s="156"/>
      <c r="AC77" s="154">
        <f t="shared" si="50"/>
        <v>0</v>
      </c>
      <c r="AD77" s="155">
        <f t="shared" si="55"/>
        <v>0</v>
      </c>
      <c r="AE77" s="60"/>
      <c r="AF77" s="60"/>
      <c r="AG77" s="154"/>
      <c r="AH77" s="153"/>
      <c r="AI77" s="153"/>
      <c r="AJ77" s="153"/>
      <c r="AK77" s="153"/>
      <c r="AL77" s="154">
        <f t="shared" si="51"/>
        <v>0</v>
      </c>
      <c r="AM77" s="155" t="str">
        <f t="shared" si="56"/>
        <v/>
      </c>
      <c r="AN77" s="157"/>
      <c r="AO77" s="158"/>
      <c r="AQ77" s="159">
        <f t="shared" si="57"/>
        <v>1</v>
      </c>
      <c r="AR77" s="160">
        <f t="shared" si="52"/>
        <v>0</v>
      </c>
      <c r="AS77" s="161">
        <f t="shared" si="53"/>
        <v>0</v>
      </c>
      <c r="AT77" s="271">
        <f>+AVERAGE(AS77)</f>
        <v>0</v>
      </c>
    </row>
    <row r="78" spans="1:46" s="119" customFormat="1" ht="116.25" customHeight="1" x14ac:dyDescent="0.25">
      <c r="A78" s="116"/>
      <c r="B78" s="330"/>
      <c r="C78" s="68" t="s">
        <v>467</v>
      </c>
      <c r="D78" s="67" t="s">
        <v>514</v>
      </c>
      <c r="E78" s="68" t="s">
        <v>41</v>
      </c>
      <c r="F78" s="68" t="s">
        <v>468</v>
      </c>
      <c r="G78" s="68">
        <v>100</v>
      </c>
      <c r="H78" s="68" t="s">
        <v>466</v>
      </c>
      <c r="I78" s="68" t="s">
        <v>29</v>
      </c>
      <c r="J78" s="66" t="s">
        <v>50</v>
      </c>
      <c r="K78" s="66" t="s">
        <v>87</v>
      </c>
      <c r="L78" s="66">
        <v>44228</v>
      </c>
      <c r="M78" s="73">
        <v>44561</v>
      </c>
      <c r="N78" s="65"/>
      <c r="O78" s="272"/>
      <c r="P78" s="273"/>
      <c r="Q78" s="273"/>
      <c r="R78" s="273"/>
      <c r="S78" s="273"/>
      <c r="T78" s="154">
        <f t="shared" si="49"/>
        <v>0</v>
      </c>
      <c r="U78" s="155" t="str">
        <f t="shared" si="54"/>
        <v/>
      </c>
      <c r="V78" s="60" t="s">
        <v>526</v>
      </c>
      <c r="W78" s="60" t="s">
        <v>498</v>
      </c>
      <c r="X78" s="274"/>
      <c r="Y78" s="277"/>
      <c r="Z78" s="277"/>
      <c r="AA78" s="277"/>
      <c r="AB78" s="277"/>
      <c r="AC78" s="274"/>
      <c r="AD78" s="275"/>
      <c r="AE78" s="278"/>
      <c r="AF78" s="276"/>
      <c r="AG78" s="274">
        <v>1</v>
      </c>
      <c r="AH78" s="273"/>
      <c r="AI78" s="273"/>
      <c r="AJ78" s="273"/>
      <c r="AK78" s="273"/>
      <c r="AL78" s="274"/>
      <c r="AM78" s="275"/>
      <c r="AN78" s="279"/>
      <c r="AO78" s="280"/>
      <c r="AQ78" s="159">
        <f t="shared" ref="AQ78" si="58">+SUM(O78,X78,AG78)</f>
        <v>1</v>
      </c>
      <c r="AR78" s="160">
        <f t="shared" ref="AR78" si="59">+SUM(T78,AC78,AL78)</f>
        <v>0</v>
      </c>
      <c r="AS78" s="161">
        <f t="shared" si="53"/>
        <v>0</v>
      </c>
      <c r="AT78" s="271">
        <f>+AVERAGE(AS78)</f>
        <v>0</v>
      </c>
    </row>
    <row r="79" spans="1:46" s="119" customFormat="1" ht="159" customHeight="1" thickBot="1" x14ac:dyDescent="0.3">
      <c r="A79" s="116">
        <f t="shared" si="48"/>
        <v>0</v>
      </c>
      <c r="B79" s="245" t="s">
        <v>492</v>
      </c>
      <c r="C79" s="80" t="s">
        <v>195</v>
      </c>
      <c r="D79" s="74" t="s">
        <v>326</v>
      </c>
      <c r="E79" s="80" t="s">
        <v>0</v>
      </c>
      <c r="F79" s="80" t="s">
        <v>327</v>
      </c>
      <c r="G79" s="80">
        <v>11</v>
      </c>
      <c r="H79" s="80" t="s">
        <v>361</v>
      </c>
      <c r="I79" s="80" t="s">
        <v>25</v>
      </c>
      <c r="J79" s="75" t="s">
        <v>48</v>
      </c>
      <c r="K79" s="75" t="s">
        <v>26</v>
      </c>
      <c r="L79" s="75">
        <v>44228</v>
      </c>
      <c r="M79" s="76">
        <v>44561</v>
      </c>
      <c r="N79" s="65"/>
      <c r="O79" s="167">
        <v>3</v>
      </c>
      <c r="P79" s="168">
        <v>1</v>
      </c>
      <c r="Q79" s="168">
        <v>1</v>
      </c>
      <c r="R79" s="168">
        <v>1</v>
      </c>
      <c r="S79" s="168"/>
      <c r="T79" s="169">
        <f t="shared" si="49"/>
        <v>3</v>
      </c>
      <c r="U79" s="170">
        <f>IFERROR(T79/O79,"")</f>
        <v>1</v>
      </c>
      <c r="V79" s="171" t="s">
        <v>502</v>
      </c>
      <c r="W79" s="171" t="s">
        <v>503</v>
      </c>
      <c r="X79" s="169">
        <v>4</v>
      </c>
      <c r="Y79" s="172"/>
      <c r="Z79" s="172"/>
      <c r="AA79" s="172"/>
      <c r="AB79" s="172"/>
      <c r="AC79" s="169">
        <f t="shared" si="50"/>
        <v>0</v>
      </c>
      <c r="AD79" s="170">
        <f t="shared" si="55"/>
        <v>0</v>
      </c>
      <c r="AE79" s="281"/>
      <c r="AF79" s="171"/>
      <c r="AG79" s="169">
        <v>4</v>
      </c>
      <c r="AH79" s="168"/>
      <c r="AI79" s="168"/>
      <c r="AJ79" s="168"/>
      <c r="AK79" s="168"/>
      <c r="AL79" s="169">
        <f t="shared" si="51"/>
        <v>0</v>
      </c>
      <c r="AM79" s="170">
        <f t="shared" si="56"/>
        <v>0</v>
      </c>
      <c r="AN79" s="224"/>
      <c r="AO79" s="173"/>
      <c r="AQ79" s="174">
        <f t="shared" si="57"/>
        <v>11</v>
      </c>
      <c r="AR79" s="175">
        <f t="shared" si="52"/>
        <v>3</v>
      </c>
      <c r="AS79" s="176">
        <f t="shared" si="53"/>
        <v>0.27272727272727271</v>
      </c>
      <c r="AT79" s="282">
        <f>+AVERAGE(AS79)</f>
        <v>0.27272727272727271</v>
      </c>
    </row>
    <row r="80" spans="1:46" s="196" customFormat="1" ht="28.5" customHeight="1" thickBot="1" x14ac:dyDescent="0.3">
      <c r="A80" s="116"/>
      <c r="B80" s="178"/>
      <c r="C80" s="178"/>
      <c r="D80" s="179"/>
      <c r="E80" s="178"/>
      <c r="F80" s="178"/>
      <c r="G80" s="178"/>
      <c r="H80" s="178"/>
      <c r="I80" s="178"/>
      <c r="J80" s="180"/>
      <c r="K80" s="180"/>
      <c r="L80" s="180"/>
      <c r="M80" s="180"/>
      <c r="N80" s="65"/>
      <c r="O80" s="247"/>
      <c r="P80" s="247"/>
      <c r="Q80" s="247"/>
      <c r="R80" s="247"/>
      <c r="S80" s="247"/>
      <c r="T80" s="247"/>
      <c r="U80" s="181"/>
      <c r="V80" s="247"/>
      <c r="W80" s="247"/>
      <c r="X80" s="247"/>
      <c r="Y80" s="248"/>
      <c r="Z80" s="248"/>
      <c r="AA80" s="248"/>
      <c r="AB80" s="248"/>
      <c r="AC80" s="247"/>
      <c r="AD80" s="181"/>
      <c r="AE80" s="249"/>
      <c r="AF80" s="247"/>
      <c r="AG80" s="247"/>
      <c r="AH80" s="247"/>
      <c r="AI80" s="247"/>
      <c r="AJ80" s="247"/>
      <c r="AK80" s="247"/>
      <c r="AL80" s="247"/>
      <c r="AM80" s="181"/>
      <c r="AN80" s="247"/>
      <c r="AO80" s="178"/>
      <c r="AP80" s="119"/>
      <c r="AQ80" s="326" t="s">
        <v>265</v>
      </c>
      <c r="AR80" s="327"/>
      <c r="AS80" s="328"/>
      <c r="AT80" s="283">
        <f>AVERAGE(AT70:AT79)</f>
        <v>0.16654040404040404</v>
      </c>
    </row>
    <row r="81" spans="1:46" s="196" customFormat="1" ht="12" x14ac:dyDescent="0.25">
      <c r="A81" s="116"/>
      <c r="B81" s="178"/>
      <c r="C81" s="178"/>
      <c r="D81" s="179"/>
      <c r="E81" s="178"/>
      <c r="F81" s="178"/>
      <c r="G81" s="178"/>
      <c r="H81" s="178"/>
      <c r="I81" s="178"/>
      <c r="J81" s="180"/>
      <c r="K81" s="180"/>
      <c r="L81" s="180"/>
      <c r="M81" s="180"/>
      <c r="N81" s="65"/>
      <c r="O81" s="178"/>
      <c r="P81" s="178"/>
      <c r="Q81" s="178"/>
      <c r="R81" s="178"/>
      <c r="S81" s="178"/>
      <c r="T81" s="178"/>
      <c r="U81" s="178"/>
      <c r="V81" s="178"/>
      <c r="W81" s="178"/>
      <c r="X81" s="178"/>
      <c r="Y81" s="102"/>
      <c r="Z81" s="102"/>
      <c r="AA81" s="102"/>
      <c r="AB81" s="102"/>
      <c r="AC81" s="178"/>
      <c r="AD81" s="178"/>
      <c r="AE81" s="179"/>
      <c r="AF81" s="178"/>
      <c r="AG81" s="178"/>
      <c r="AH81" s="178"/>
      <c r="AI81" s="178"/>
      <c r="AJ81" s="178"/>
      <c r="AK81" s="178"/>
      <c r="AL81" s="178"/>
      <c r="AM81" s="178"/>
      <c r="AN81" s="178"/>
      <c r="AO81" s="178"/>
      <c r="AP81" s="119"/>
      <c r="AT81" s="197"/>
    </row>
    <row r="82" spans="1:46" s="196" customFormat="1" ht="30.75" customHeight="1" thickBot="1" x14ac:dyDescent="0.3">
      <c r="A82" s="116"/>
      <c r="B82" s="362" t="s">
        <v>214</v>
      </c>
      <c r="C82" s="362"/>
      <c r="D82" s="362"/>
      <c r="E82" s="362"/>
      <c r="F82" s="362"/>
      <c r="G82" s="362"/>
      <c r="H82" s="362"/>
      <c r="I82" s="362"/>
      <c r="J82" s="362"/>
      <c r="K82" s="362"/>
      <c r="L82" s="362"/>
      <c r="M82" s="362"/>
      <c r="N82" s="187"/>
      <c r="O82" s="178"/>
      <c r="P82" s="178"/>
      <c r="Q82" s="178"/>
      <c r="R82" s="178"/>
      <c r="S82" s="178"/>
      <c r="T82" s="178"/>
      <c r="U82" s="178"/>
      <c r="V82" s="178"/>
      <c r="W82" s="178"/>
      <c r="X82" s="178"/>
      <c r="Y82" s="102"/>
      <c r="Z82" s="102"/>
      <c r="AA82" s="102"/>
      <c r="AB82" s="102"/>
      <c r="AC82" s="178"/>
      <c r="AD82" s="178"/>
      <c r="AE82" s="179"/>
      <c r="AF82" s="178"/>
      <c r="AG82" s="178"/>
      <c r="AH82" s="178"/>
      <c r="AI82" s="178"/>
      <c r="AJ82" s="178"/>
      <c r="AK82" s="178"/>
      <c r="AL82" s="178"/>
      <c r="AM82" s="178"/>
      <c r="AN82" s="178"/>
      <c r="AO82" s="178"/>
      <c r="AP82" s="119"/>
      <c r="AT82" s="197"/>
    </row>
    <row r="83" spans="1:46" s="196" customFormat="1" ht="23.25" customHeight="1" thickBot="1" x14ac:dyDescent="0.3">
      <c r="A83" s="116"/>
      <c r="B83" s="284" t="s">
        <v>3</v>
      </c>
      <c r="C83" s="361" t="s">
        <v>17</v>
      </c>
      <c r="D83" s="361"/>
      <c r="E83" s="361"/>
      <c r="F83" s="361"/>
      <c r="G83" s="361"/>
      <c r="H83" s="361"/>
      <c r="I83" s="361"/>
      <c r="J83" s="361"/>
      <c r="K83" s="361"/>
      <c r="L83" s="361"/>
      <c r="M83" s="361"/>
      <c r="N83" s="124"/>
      <c r="O83" s="318" t="s">
        <v>253</v>
      </c>
      <c r="P83" s="319"/>
      <c r="Q83" s="319"/>
      <c r="R83" s="319"/>
      <c r="S83" s="319"/>
      <c r="T83" s="319"/>
      <c r="U83" s="319"/>
      <c r="V83" s="320"/>
      <c r="W83" s="321" t="s">
        <v>263</v>
      </c>
      <c r="X83" s="318" t="s">
        <v>252</v>
      </c>
      <c r="Y83" s="319"/>
      <c r="Z83" s="319"/>
      <c r="AA83" s="319"/>
      <c r="AB83" s="319"/>
      <c r="AC83" s="319"/>
      <c r="AD83" s="319"/>
      <c r="AE83" s="320"/>
      <c r="AF83" s="321" t="s">
        <v>263</v>
      </c>
      <c r="AG83" s="318" t="s">
        <v>254</v>
      </c>
      <c r="AH83" s="319"/>
      <c r="AI83" s="319"/>
      <c r="AJ83" s="319"/>
      <c r="AK83" s="319"/>
      <c r="AL83" s="319"/>
      <c r="AM83" s="319"/>
      <c r="AN83" s="320"/>
      <c r="AO83" s="321" t="s">
        <v>263</v>
      </c>
      <c r="AP83" s="119"/>
      <c r="AQ83" s="332" t="s">
        <v>251</v>
      </c>
      <c r="AR83" s="333"/>
      <c r="AS83" s="334"/>
      <c r="AT83" s="335"/>
    </row>
    <row r="84" spans="1:46" s="119" customFormat="1" ht="26.25" thickBot="1" x14ac:dyDescent="0.3">
      <c r="A84" s="116"/>
      <c r="B84" s="285" t="s">
        <v>5</v>
      </c>
      <c r="C84" s="286" t="s">
        <v>148</v>
      </c>
      <c r="D84" s="286" t="s">
        <v>215</v>
      </c>
      <c r="E84" s="286" t="s">
        <v>32</v>
      </c>
      <c r="F84" s="286" t="s">
        <v>6</v>
      </c>
      <c r="G84" s="286" t="s">
        <v>7</v>
      </c>
      <c r="H84" s="286" t="s">
        <v>8</v>
      </c>
      <c r="I84" s="286" t="s">
        <v>9</v>
      </c>
      <c r="J84" s="286" t="s">
        <v>10</v>
      </c>
      <c r="K84" s="286" t="s">
        <v>11</v>
      </c>
      <c r="L84" s="287" t="s">
        <v>12</v>
      </c>
      <c r="M84" s="288" t="s">
        <v>13</v>
      </c>
      <c r="N84" s="289"/>
      <c r="O84" s="132" t="s">
        <v>289</v>
      </c>
      <c r="P84" s="290" t="s">
        <v>238</v>
      </c>
      <c r="Q84" s="290" t="s">
        <v>239</v>
      </c>
      <c r="R84" s="290" t="s">
        <v>240</v>
      </c>
      <c r="S84" s="290" t="s">
        <v>241</v>
      </c>
      <c r="T84" s="290" t="s">
        <v>236</v>
      </c>
      <c r="U84" s="291"/>
      <c r="V84" s="292" t="s">
        <v>237</v>
      </c>
      <c r="W84" s="322"/>
      <c r="X84" s="132" t="s">
        <v>289</v>
      </c>
      <c r="Y84" s="136" t="s">
        <v>242</v>
      </c>
      <c r="Z84" s="136" t="s">
        <v>243</v>
      </c>
      <c r="AA84" s="136" t="s">
        <v>244</v>
      </c>
      <c r="AB84" s="136" t="s">
        <v>245</v>
      </c>
      <c r="AC84" s="290" t="s">
        <v>236</v>
      </c>
      <c r="AD84" s="291"/>
      <c r="AE84" s="293" t="s">
        <v>237</v>
      </c>
      <c r="AF84" s="322"/>
      <c r="AG84" s="132" t="s">
        <v>289</v>
      </c>
      <c r="AH84" s="290" t="s">
        <v>246</v>
      </c>
      <c r="AI84" s="290" t="s">
        <v>247</v>
      </c>
      <c r="AJ84" s="290" t="s">
        <v>248</v>
      </c>
      <c r="AK84" s="290" t="s">
        <v>249</v>
      </c>
      <c r="AL84" s="290" t="s">
        <v>236</v>
      </c>
      <c r="AM84" s="291"/>
      <c r="AN84" s="292" t="s">
        <v>237</v>
      </c>
      <c r="AO84" s="322"/>
      <c r="AQ84" s="294" t="s">
        <v>235</v>
      </c>
      <c r="AR84" s="290" t="s">
        <v>236</v>
      </c>
      <c r="AS84" s="135" t="s">
        <v>266</v>
      </c>
      <c r="AT84" s="138" t="s">
        <v>264</v>
      </c>
    </row>
    <row r="85" spans="1:46" s="119" customFormat="1" ht="94.5" customHeight="1" x14ac:dyDescent="0.25">
      <c r="A85" s="116">
        <f>+G85-AQ85</f>
        <v>0</v>
      </c>
      <c r="B85" s="357"/>
      <c r="C85" s="88" t="s">
        <v>196</v>
      </c>
      <c r="D85" s="87" t="s">
        <v>400</v>
      </c>
      <c r="E85" s="88" t="s">
        <v>0</v>
      </c>
      <c r="F85" s="295" t="s">
        <v>444</v>
      </c>
      <c r="G85" s="88">
        <v>1</v>
      </c>
      <c r="H85" s="295" t="s">
        <v>342</v>
      </c>
      <c r="I85" s="88" t="s">
        <v>25</v>
      </c>
      <c r="J85" s="88" t="s">
        <v>334</v>
      </c>
      <c r="K85" s="82" t="s">
        <v>351</v>
      </c>
      <c r="L85" s="82">
        <v>44228</v>
      </c>
      <c r="M85" s="83">
        <v>44286</v>
      </c>
      <c r="N85" s="65"/>
      <c r="O85" s="140">
        <v>1</v>
      </c>
      <c r="P85" s="141"/>
      <c r="Q85" s="141"/>
      <c r="R85" s="141">
        <v>1</v>
      </c>
      <c r="S85" s="141"/>
      <c r="T85" s="142">
        <f t="shared" ref="T85:T87" si="60">+SUM(P85:S85)</f>
        <v>1</v>
      </c>
      <c r="U85" s="143">
        <f>IFERROR(T85/O85,"")</f>
        <v>1</v>
      </c>
      <c r="V85" s="144" t="s">
        <v>504</v>
      </c>
      <c r="W85" s="60" t="s">
        <v>496</v>
      </c>
      <c r="X85" s="142"/>
      <c r="Y85" s="145"/>
      <c r="Z85" s="145"/>
      <c r="AA85" s="145"/>
      <c r="AB85" s="145"/>
      <c r="AC85" s="142">
        <f t="shared" ref="AC85:AC86" si="61">+SUM(Y85:AB85)</f>
        <v>0</v>
      </c>
      <c r="AD85" s="143" t="str">
        <f>IFERROR(AC85/X85,"")</f>
        <v/>
      </c>
      <c r="AE85" s="144"/>
      <c r="AF85" s="144"/>
      <c r="AG85" s="142"/>
      <c r="AH85" s="141"/>
      <c r="AI85" s="141"/>
      <c r="AJ85" s="141"/>
      <c r="AK85" s="141"/>
      <c r="AL85" s="142">
        <f t="shared" ref="AL85:AL87" si="62">+SUM(AH85:AK85)</f>
        <v>0</v>
      </c>
      <c r="AM85" s="143" t="str">
        <f>IFERROR(AL85/AG85,"")</f>
        <v/>
      </c>
      <c r="AN85" s="146"/>
      <c r="AO85" s="147"/>
      <c r="AQ85" s="200">
        <f>+SUM(O85,X85,AG85)</f>
        <v>1</v>
      </c>
      <c r="AR85" s="201">
        <f t="shared" ref="AR85:AR87" si="63">+SUM(T85,AC85,AL85)</f>
        <v>1</v>
      </c>
      <c r="AS85" s="202">
        <f t="shared" ref="AS85:AS87" si="64">IFERROR(AR85/AQ85,"")</f>
        <v>1</v>
      </c>
      <c r="AT85" s="324"/>
    </row>
    <row r="86" spans="1:46" s="119" customFormat="1" ht="92.25" customHeight="1" x14ac:dyDescent="0.25">
      <c r="A86" s="116">
        <f>+G86-AQ86</f>
        <v>0</v>
      </c>
      <c r="B86" s="358"/>
      <c r="C86" s="68" t="s">
        <v>197</v>
      </c>
      <c r="D86" s="67" t="s">
        <v>332</v>
      </c>
      <c r="E86" s="68" t="s">
        <v>0</v>
      </c>
      <c r="F86" s="296" t="s">
        <v>80</v>
      </c>
      <c r="G86" s="68">
        <v>1</v>
      </c>
      <c r="H86" s="296" t="s">
        <v>79</v>
      </c>
      <c r="I86" s="68" t="s">
        <v>25</v>
      </c>
      <c r="J86" s="68" t="s">
        <v>334</v>
      </c>
      <c r="K86" s="66" t="s">
        <v>76</v>
      </c>
      <c r="L86" s="66">
        <v>44228</v>
      </c>
      <c r="M86" s="73">
        <v>44347</v>
      </c>
      <c r="N86" s="65"/>
      <c r="O86" s="152"/>
      <c r="P86" s="153"/>
      <c r="Q86" s="153"/>
      <c r="R86" s="153"/>
      <c r="S86" s="153"/>
      <c r="T86" s="154">
        <f t="shared" si="60"/>
        <v>0</v>
      </c>
      <c r="U86" s="155" t="str">
        <f t="shared" ref="U86:U87" si="65">IFERROR(T86/O86,"")</f>
        <v/>
      </c>
      <c r="V86" s="60" t="s">
        <v>528</v>
      </c>
      <c r="W86" s="60" t="s">
        <v>522</v>
      </c>
      <c r="X86" s="154">
        <v>1</v>
      </c>
      <c r="Y86" s="156"/>
      <c r="Z86" s="156"/>
      <c r="AA86" s="156"/>
      <c r="AB86" s="156"/>
      <c r="AC86" s="154">
        <f t="shared" si="61"/>
        <v>0</v>
      </c>
      <c r="AD86" s="155">
        <f t="shared" ref="AD86:AD87" si="66">IFERROR(AC86/X86,"")</f>
        <v>0</v>
      </c>
      <c r="AE86" s="270"/>
      <c r="AF86" s="60"/>
      <c r="AG86" s="154"/>
      <c r="AH86" s="153"/>
      <c r="AI86" s="153"/>
      <c r="AJ86" s="153"/>
      <c r="AK86" s="153"/>
      <c r="AL86" s="154">
        <f t="shared" si="62"/>
        <v>0</v>
      </c>
      <c r="AM86" s="155" t="str">
        <f t="shared" ref="AM86:AM87" si="67">IFERROR(AL86/AG86,"")</f>
        <v/>
      </c>
      <c r="AN86" s="157"/>
      <c r="AO86" s="158"/>
      <c r="AQ86" s="159">
        <f t="shared" ref="AQ86:AQ87" si="68">+SUM(O86,X86,AG86)</f>
        <v>1</v>
      </c>
      <c r="AR86" s="160">
        <f t="shared" si="63"/>
        <v>0</v>
      </c>
      <c r="AS86" s="161">
        <f t="shared" si="64"/>
        <v>0</v>
      </c>
      <c r="AT86" s="324"/>
    </row>
    <row r="87" spans="1:46" s="119" customFormat="1" ht="150" customHeight="1" thickBot="1" x14ac:dyDescent="0.3">
      <c r="A87" s="116">
        <f>+G87-AQ87</f>
        <v>0.99</v>
      </c>
      <c r="B87" s="359"/>
      <c r="C87" s="80" t="s">
        <v>198</v>
      </c>
      <c r="D87" s="74" t="s">
        <v>308</v>
      </c>
      <c r="E87" s="80" t="s">
        <v>0</v>
      </c>
      <c r="F87" s="297" t="s">
        <v>78</v>
      </c>
      <c r="G87" s="298">
        <v>1</v>
      </c>
      <c r="H87" s="297" t="s">
        <v>81</v>
      </c>
      <c r="I87" s="80" t="s">
        <v>25</v>
      </c>
      <c r="J87" s="80" t="s">
        <v>334</v>
      </c>
      <c r="K87" s="75" t="s">
        <v>76</v>
      </c>
      <c r="L87" s="75">
        <v>44349</v>
      </c>
      <c r="M87" s="76">
        <v>44561</v>
      </c>
      <c r="N87" s="65"/>
      <c r="O87" s="152"/>
      <c r="P87" s="153"/>
      <c r="Q87" s="153"/>
      <c r="R87" s="153"/>
      <c r="S87" s="153"/>
      <c r="T87" s="154">
        <f t="shared" si="60"/>
        <v>0</v>
      </c>
      <c r="U87" s="155" t="str">
        <f t="shared" si="65"/>
        <v/>
      </c>
      <c r="V87" s="60" t="s">
        <v>526</v>
      </c>
      <c r="W87" s="60" t="s">
        <v>498</v>
      </c>
      <c r="X87" s="299"/>
      <c r="Y87" s="156"/>
      <c r="Z87" s="156"/>
      <c r="AA87" s="156"/>
      <c r="AB87" s="300"/>
      <c r="AC87" s="154">
        <f>+SUM(Y87:AB87)</f>
        <v>0</v>
      </c>
      <c r="AD87" s="155" t="str">
        <f t="shared" si="66"/>
        <v/>
      </c>
      <c r="AE87" s="270"/>
      <c r="AF87" s="60"/>
      <c r="AG87" s="299">
        <v>0.01</v>
      </c>
      <c r="AH87" s="153"/>
      <c r="AI87" s="153"/>
      <c r="AJ87" s="153"/>
      <c r="AK87" s="153"/>
      <c r="AL87" s="154">
        <f t="shared" si="62"/>
        <v>0</v>
      </c>
      <c r="AM87" s="155">
        <f t="shared" si="67"/>
        <v>0</v>
      </c>
      <c r="AN87" s="157"/>
      <c r="AO87" s="158"/>
      <c r="AQ87" s="159">
        <f t="shared" si="68"/>
        <v>0.01</v>
      </c>
      <c r="AR87" s="160">
        <f t="shared" si="63"/>
        <v>0</v>
      </c>
      <c r="AS87" s="161">
        <f t="shared" si="64"/>
        <v>0</v>
      </c>
      <c r="AT87" s="324"/>
    </row>
    <row r="88" spans="1:46" s="119" customFormat="1" ht="121.5" customHeight="1" thickBot="1" x14ac:dyDescent="0.3">
      <c r="A88" s="116"/>
      <c r="B88" s="110"/>
      <c r="C88" s="110"/>
      <c r="E88" s="110"/>
      <c r="J88" s="301"/>
      <c r="K88" s="301"/>
      <c r="L88" s="301"/>
      <c r="M88" s="301"/>
      <c r="N88" s="302"/>
      <c r="U88" s="181"/>
      <c r="V88" s="120"/>
      <c r="W88" s="120"/>
      <c r="Y88" s="106"/>
      <c r="Z88" s="106"/>
      <c r="AA88" s="106"/>
      <c r="AB88" s="106"/>
      <c r="AD88" s="181"/>
      <c r="AE88" s="120"/>
      <c r="AF88" s="120"/>
      <c r="AM88" s="180"/>
      <c r="AQ88" s="326" t="s">
        <v>265</v>
      </c>
      <c r="AR88" s="327"/>
      <c r="AS88" s="328"/>
      <c r="AT88" s="303">
        <f>AVERAGE(AS85:AS87)</f>
        <v>0.33333333333333331</v>
      </c>
    </row>
    <row r="89" spans="1:46" x14ac:dyDescent="0.25"/>
    <row r="90" spans="1:46" x14ac:dyDescent="0.25"/>
    <row r="91" spans="1:46" x14ac:dyDescent="0.25"/>
    <row r="92" spans="1:46" x14ac:dyDescent="0.25"/>
    <row r="93" spans="1:46" x14ac:dyDescent="0.25"/>
    <row r="94" spans="1:46" x14ac:dyDescent="0.25"/>
    <row r="95" spans="1:46" x14ac:dyDescent="0.25"/>
    <row r="96" spans="1:4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ht="326.25" customHeight="1"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sheetData>
  <sheetProtection autoFilter="0"/>
  <autoFilter ref="B2:AT88"/>
  <mergeCells count="96">
    <mergeCell ref="O83:V83"/>
    <mergeCell ref="X83:AE83"/>
    <mergeCell ref="AG83:AN83"/>
    <mergeCell ref="B75:B76"/>
    <mergeCell ref="B85:B87"/>
    <mergeCell ref="B53:M53"/>
    <mergeCell ref="C54:M54"/>
    <mergeCell ref="C68:M68"/>
    <mergeCell ref="B67:M67"/>
    <mergeCell ref="C83:M83"/>
    <mergeCell ref="B82:M82"/>
    <mergeCell ref="B61:B63"/>
    <mergeCell ref="B70:B73"/>
    <mergeCell ref="B57:B58"/>
    <mergeCell ref="B3:M3"/>
    <mergeCell ref="B4:M4"/>
    <mergeCell ref="B27:M27"/>
    <mergeCell ref="C6:M6"/>
    <mergeCell ref="C10:M10"/>
    <mergeCell ref="B9:M9"/>
    <mergeCell ref="B25:M25"/>
    <mergeCell ref="C26:M26"/>
    <mergeCell ref="B15:B18"/>
    <mergeCell ref="B19:B21"/>
    <mergeCell ref="B13:B14"/>
    <mergeCell ref="X37:AE37"/>
    <mergeCell ref="B30:B33"/>
    <mergeCell ref="C30:C33"/>
    <mergeCell ref="D30:D33"/>
    <mergeCell ref="E30:E33"/>
    <mergeCell ref="F30:F33"/>
    <mergeCell ref="W68:W69"/>
    <mergeCell ref="W83:W84"/>
    <mergeCell ref="AF68:AF69"/>
    <mergeCell ref="AF83:AF84"/>
    <mergeCell ref="AO83:AO84"/>
    <mergeCell ref="AQ88:AS88"/>
    <mergeCell ref="AT39:AT40"/>
    <mergeCell ref="AT41:AT46"/>
    <mergeCell ref="AT57:AT58"/>
    <mergeCell ref="AT61:AT63"/>
    <mergeCell ref="AQ83:AT83"/>
    <mergeCell ref="AQ80:AS80"/>
    <mergeCell ref="AT70:AT73"/>
    <mergeCell ref="AT75:AT76"/>
    <mergeCell ref="AQ54:AT54"/>
    <mergeCell ref="AT85:AT87"/>
    <mergeCell ref="AQ51:AS51"/>
    <mergeCell ref="AQ65:AS65"/>
    <mergeCell ref="AQ68:AT68"/>
    <mergeCell ref="AT49:AT50"/>
    <mergeCell ref="W10:W11"/>
    <mergeCell ref="O27:V27"/>
    <mergeCell ref="W27:W28"/>
    <mergeCell ref="AQ27:AT27"/>
    <mergeCell ref="X27:AE27"/>
    <mergeCell ref="AF27:AF28"/>
    <mergeCell ref="AF10:AF11"/>
    <mergeCell ref="X10:AE10"/>
    <mergeCell ref="O10:V10"/>
    <mergeCell ref="AQ10:AT10"/>
    <mergeCell ref="AQ37:AT37"/>
    <mergeCell ref="AT15:AT18"/>
    <mergeCell ref="AT19:AT21"/>
    <mergeCell ref="AQ23:AS23"/>
    <mergeCell ref="AT13:AT14"/>
    <mergeCell ref="B77:B78"/>
    <mergeCell ref="B47:B48"/>
    <mergeCell ref="AO10:AO11"/>
    <mergeCell ref="AO37:AO38"/>
    <mergeCell ref="AO54:AO55"/>
    <mergeCell ref="AO68:AO69"/>
    <mergeCell ref="O68:V68"/>
    <mergeCell ref="X68:AE68"/>
    <mergeCell ref="AG68:AN68"/>
    <mergeCell ref="AG10:AN10"/>
    <mergeCell ref="O54:V54"/>
    <mergeCell ref="X54:AE54"/>
    <mergeCell ref="AG54:AN54"/>
    <mergeCell ref="W37:W38"/>
    <mergeCell ref="W54:W55"/>
    <mergeCell ref="AF54:AF55"/>
    <mergeCell ref="AG27:AN27"/>
    <mergeCell ref="AO27:AO28"/>
    <mergeCell ref="AT29:AT33"/>
    <mergeCell ref="AQ34:AS34"/>
    <mergeCell ref="B59:B60"/>
    <mergeCell ref="O37:V37"/>
    <mergeCell ref="AT47:AT48"/>
    <mergeCell ref="AG37:AN37"/>
    <mergeCell ref="B39:B40"/>
    <mergeCell ref="B41:B46"/>
    <mergeCell ref="AF37:AF38"/>
    <mergeCell ref="C37:M37"/>
    <mergeCell ref="B36:M36"/>
    <mergeCell ref="B49:B50"/>
  </mergeCells>
  <conditionalFormatting sqref="AT22 AT12:AT13 AT15:AT17">
    <cfRule type="iconSet" priority="961">
      <iconSet iconSet="3TrafficLights2">
        <cfvo type="percent" val="0"/>
        <cfvo type="num" val="0.7"/>
        <cfvo type="num" val="0.9"/>
      </iconSet>
    </cfRule>
    <cfRule type="cellIs" dxfId="263" priority="962" stopIfTrue="1" operator="greaterThan">
      <formula>0.9</formula>
    </cfRule>
    <cfRule type="cellIs" dxfId="262" priority="963" stopIfTrue="1" operator="between">
      <formula>0.7</formula>
      <formula>0.89</formula>
    </cfRule>
    <cfRule type="cellIs" dxfId="261" priority="964" stopIfTrue="1" operator="between">
      <formula>0</formula>
      <formula>0.69</formula>
    </cfRule>
  </conditionalFormatting>
  <conditionalFormatting sqref="AT51">
    <cfRule type="iconSet" priority="937">
      <iconSet iconSet="3TrafficLights2">
        <cfvo type="percent" val="0"/>
        <cfvo type="num" val="0.7"/>
        <cfvo type="num" val="0.9"/>
      </iconSet>
    </cfRule>
    <cfRule type="cellIs" dxfId="260" priority="938" stopIfTrue="1" operator="greaterThan">
      <formula>0.9</formula>
    </cfRule>
    <cfRule type="cellIs" dxfId="259" priority="939" stopIfTrue="1" operator="between">
      <formula>0.7</formula>
      <formula>0.89</formula>
    </cfRule>
    <cfRule type="cellIs" dxfId="258" priority="940" stopIfTrue="1" operator="between">
      <formula>0</formula>
      <formula>0.69</formula>
    </cfRule>
  </conditionalFormatting>
  <conditionalFormatting sqref="AT23">
    <cfRule type="iconSet" priority="933">
      <iconSet iconSet="3TrafficLights2">
        <cfvo type="percent" val="0"/>
        <cfvo type="num" val="0.7"/>
        <cfvo type="num" val="0.9"/>
      </iconSet>
    </cfRule>
    <cfRule type="cellIs" dxfId="257" priority="934" stopIfTrue="1" operator="greaterThan">
      <formula>0.9</formula>
    </cfRule>
    <cfRule type="cellIs" dxfId="256" priority="935" stopIfTrue="1" operator="between">
      <formula>0.7</formula>
      <formula>0.89</formula>
    </cfRule>
    <cfRule type="cellIs" dxfId="255" priority="936" stopIfTrue="1" operator="between">
      <formula>0</formula>
      <formula>0.69</formula>
    </cfRule>
  </conditionalFormatting>
  <conditionalFormatting sqref="AT65">
    <cfRule type="iconSet" priority="929">
      <iconSet iconSet="3TrafficLights2">
        <cfvo type="percent" val="0"/>
        <cfvo type="num" val="0.7"/>
        <cfvo type="num" val="0.9"/>
      </iconSet>
    </cfRule>
    <cfRule type="cellIs" dxfId="254" priority="930" stopIfTrue="1" operator="greaterThan">
      <formula>0.9</formula>
    </cfRule>
    <cfRule type="cellIs" dxfId="253" priority="931" stopIfTrue="1" operator="between">
      <formula>0.7</formula>
      <formula>0.89</formula>
    </cfRule>
    <cfRule type="cellIs" dxfId="252" priority="932" stopIfTrue="1" operator="between">
      <formula>0</formula>
      <formula>0.69</formula>
    </cfRule>
  </conditionalFormatting>
  <conditionalFormatting sqref="AT80">
    <cfRule type="iconSet" priority="925">
      <iconSet iconSet="3TrafficLights2">
        <cfvo type="percent" val="0"/>
        <cfvo type="num" val="0.7"/>
        <cfvo type="num" val="0.9"/>
      </iconSet>
    </cfRule>
    <cfRule type="cellIs" dxfId="251" priority="926" stopIfTrue="1" operator="greaterThan">
      <formula>0.9</formula>
    </cfRule>
    <cfRule type="cellIs" dxfId="250" priority="927" stopIfTrue="1" operator="between">
      <formula>0.7</formula>
      <formula>0.89</formula>
    </cfRule>
    <cfRule type="cellIs" dxfId="249" priority="928" stopIfTrue="1" operator="between">
      <formula>0</formula>
      <formula>0.69</formula>
    </cfRule>
  </conditionalFormatting>
  <conditionalFormatting sqref="AT88">
    <cfRule type="iconSet" priority="921">
      <iconSet iconSet="3TrafficLights2">
        <cfvo type="percent" val="0"/>
        <cfvo type="num" val="0.7"/>
        <cfvo type="num" val="0.9"/>
      </iconSet>
    </cfRule>
    <cfRule type="cellIs" dxfId="248" priority="922" stopIfTrue="1" operator="greaterThan">
      <formula>0.9</formula>
    </cfRule>
    <cfRule type="cellIs" dxfId="247" priority="923" stopIfTrue="1" operator="between">
      <formula>0.7</formula>
      <formula>0.89</formula>
    </cfRule>
    <cfRule type="cellIs" dxfId="246" priority="924" stopIfTrue="1" operator="between">
      <formula>0</formula>
      <formula>0.69</formula>
    </cfRule>
  </conditionalFormatting>
  <conditionalFormatting sqref="AT19:AT20">
    <cfRule type="iconSet" priority="913">
      <iconSet iconSet="3TrafficLights2">
        <cfvo type="percent" val="0"/>
        <cfvo type="num" val="0.7"/>
        <cfvo type="num" val="0.9"/>
      </iconSet>
    </cfRule>
    <cfRule type="cellIs" dxfId="245" priority="914" stopIfTrue="1" operator="greaterThan">
      <formula>0.9</formula>
    </cfRule>
    <cfRule type="cellIs" dxfId="244" priority="915" stopIfTrue="1" operator="between">
      <formula>0.7</formula>
      <formula>0.89</formula>
    </cfRule>
    <cfRule type="cellIs" dxfId="243" priority="916" stopIfTrue="1" operator="between">
      <formula>0</formula>
      <formula>0.69</formula>
    </cfRule>
  </conditionalFormatting>
  <conditionalFormatting sqref="AT74">
    <cfRule type="iconSet" priority="893">
      <iconSet iconSet="3TrafficLights2">
        <cfvo type="percent" val="0"/>
        <cfvo type="num" val="0.7"/>
        <cfvo type="num" val="0.9"/>
      </iconSet>
    </cfRule>
    <cfRule type="cellIs" dxfId="242" priority="894" stopIfTrue="1" operator="greaterThan">
      <formula>0.9</formula>
    </cfRule>
    <cfRule type="cellIs" dxfId="241" priority="895" stopIfTrue="1" operator="between">
      <formula>0.7</formula>
      <formula>0.89</formula>
    </cfRule>
    <cfRule type="cellIs" dxfId="240" priority="896" stopIfTrue="1" operator="between">
      <formula>0</formula>
      <formula>0.69</formula>
    </cfRule>
  </conditionalFormatting>
  <conditionalFormatting sqref="AT77:AT78">
    <cfRule type="iconSet" priority="889">
      <iconSet iconSet="3TrafficLights2">
        <cfvo type="percent" val="0"/>
        <cfvo type="num" val="0.7"/>
        <cfvo type="num" val="0.9"/>
      </iconSet>
    </cfRule>
    <cfRule type="cellIs" dxfId="239" priority="890" stopIfTrue="1" operator="greaterThan">
      <formula>0.9</formula>
    </cfRule>
    <cfRule type="cellIs" dxfId="238" priority="891" stopIfTrue="1" operator="between">
      <formula>0.7</formula>
      <formula>0.89</formula>
    </cfRule>
    <cfRule type="cellIs" dxfId="237" priority="892" stopIfTrue="1" operator="between">
      <formula>0</formula>
      <formula>0.69</formula>
    </cfRule>
  </conditionalFormatting>
  <conditionalFormatting sqref="AT79">
    <cfRule type="iconSet" priority="885">
      <iconSet iconSet="3TrafficLights2">
        <cfvo type="percent" val="0"/>
        <cfvo type="num" val="0.7"/>
        <cfvo type="num" val="0.9"/>
      </iconSet>
    </cfRule>
    <cfRule type="cellIs" dxfId="236" priority="886" stopIfTrue="1" operator="greaterThan">
      <formula>0.9</formula>
    </cfRule>
    <cfRule type="cellIs" dxfId="235" priority="887" stopIfTrue="1" operator="between">
      <formula>0.7</formula>
      <formula>0.89</formula>
    </cfRule>
    <cfRule type="cellIs" dxfId="234" priority="888" stopIfTrue="1" operator="between">
      <formula>0</formula>
      <formula>0.69</formula>
    </cfRule>
  </conditionalFormatting>
  <conditionalFormatting sqref="AT39">
    <cfRule type="iconSet" priority="873">
      <iconSet iconSet="3TrafficLights2">
        <cfvo type="percent" val="0"/>
        <cfvo type="num" val="0.7"/>
        <cfvo type="num" val="0.9"/>
      </iconSet>
    </cfRule>
    <cfRule type="cellIs" dxfId="233" priority="874" stopIfTrue="1" operator="greaterThan">
      <formula>0.9</formula>
    </cfRule>
    <cfRule type="cellIs" dxfId="232" priority="875" stopIfTrue="1" operator="between">
      <formula>0.7</formula>
      <formula>0.89</formula>
    </cfRule>
    <cfRule type="cellIs" dxfId="231" priority="876" stopIfTrue="1" operator="between">
      <formula>0</formula>
      <formula>0.69</formula>
    </cfRule>
  </conditionalFormatting>
  <conditionalFormatting sqref="AT47">
    <cfRule type="iconSet" priority="869">
      <iconSet iconSet="3TrafficLights2">
        <cfvo type="percent" val="0"/>
        <cfvo type="num" val="0.7"/>
        <cfvo type="num" val="0.9"/>
      </iconSet>
    </cfRule>
    <cfRule type="cellIs" dxfId="230" priority="870" stopIfTrue="1" operator="greaterThan">
      <formula>0.9</formula>
    </cfRule>
    <cfRule type="cellIs" dxfId="229" priority="871" stopIfTrue="1" operator="between">
      <formula>0.7</formula>
      <formula>0.89</formula>
    </cfRule>
    <cfRule type="cellIs" dxfId="228" priority="872" stopIfTrue="1" operator="between">
      <formula>0</formula>
      <formula>0.69</formula>
    </cfRule>
  </conditionalFormatting>
  <conditionalFormatting sqref="AT49">
    <cfRule type="iconSet" priority="865">
      <iconSet iconSet="3TrafficLights2">
        <cfvo type="percent" val="0"/>
        <cfvo type="num" val="0.7"/>
        <cfvo type="num" val="0.9"/>
      </iconSet>
    </cfRule>
    <cfRule type="cellIs" dxfId="227" priority="866" stopIfTrue="1" operator="greaterThan">
      <formula>0.9</formula>
    </cfRule>
    <cfRule type="cellIs" dxfId="226" priority="867" stopIfTrue="1" operator="between">
      <formula>0.7</formula>
      <formula>0.89</formula>
    </cfRule>
    <cfRule type="cellIs" dxfId="225" priority="868" stopIfTrue="1" operator="between">
      <formula>0</formula>
      <formula>0.69</formula>
    </cfRule>
  </conditionalFormatting>
  <conditionalFormatting sqref="AT41:AT44">
    <cfRule type="iconSet" priority="861">
      <iconSet iconSet="3TrafficLights2">
        <cfvo type="percent" val="0"/>
        <cfvo type="num" val="0.7"/>
        <cfvo type="num" val="0.9"/>
      </iconSet>
    </cfRule>
    <cfRule type="cellIs" dxfId="224" priority="862" stopIfTrue="1" operator="greaterThan">
      <formula>0.9</formula>
    </cfRule>
    <cfRule type="cellIs" dxfId="223" priority="863" stopIfTrue="1" operator="between">
      <formula>0.7</formula>
      <formula>0.89</formula>
    </cfRule>
    <cfRule type="cellIs" dxfId="222" priority="864" stopIfTrue="1" operator="between">
      <formula>0</formula>
      <formula>0.69</formula>
    </cfRule>
  </conditionalFormatting>
  <conditionalFormatting sqref="AT57">
    <cfRule type="iconSet" priority="853">
      <iconSet iconSet="3TrafficLights2">
        <cfvo type="percent" val="0"/>
        <cfvo type="num" val="0.7"/>
        <cfvo type="num" val="0.9"/>
      </iconSet>
    </cfRule>
    <cfRule type="cellIs" dxfId="221" priority="854" stopIfTrue="1" operator="greaterThan">
      <formula>0.9</formula>
    </cfRule>
    <cfRule type="cellIs" dxfId="220" priority="855" stopIfTrue="1" operator="between">
      <formula>0.7</formula>
      <formula>0.89</formula>
    </cfRule>
    <cfRule type="cellIs" dxfId="219" priority="856" stopIfTrue="1" operator="between">
      <formula>0</formula>
      <formula>0.69</formula>
    </cfRule>
  </conditionalFormatting>
  <conditionalFormatting sqref="AT59:AT60">
    <cfRule type="iconSet" priority="849">
      <iconSet iconSet="3TrafficLights2">
        <cfvo type="percent" val="0"/>
        <cfvo type="num" val="0.7"/>
        <cfvo type="num" val="0.9"/>
      </iconSet>
    </cfRule>
    <cfRule type="cellIs" dxfId="218" priority="850" stopIfTrue="1" operator="greaterThan">
      <formula>0.9</formula>
    </cfRule>
    <cfRule type="cellIs" dxfId="217" priority="851" stopIfTrue="1" operator="between">
      <formula>0.7</formula>
      <formula>0.89</formula>
    </cfRule>
    <cfRule type="cellIs" dxfId="216" priority="852" stopIfTrue="1" operator="between">
      <formula>0</formula>
      <formula>0.69</formula>
    </cfRule>
  </conditionalFormatting>
  <conditionalFormatting sqref="AT61">
    <cfRule type="iconSet" priority="845">
      <iconSet iconSet="3TrafficLights2">
        <cfvo type="percent" val="0"/>
        <cfvo type="num" val="0.7"/>
        <cfvo type="num" val="0.9"/>
      </iconSet>
    </cfRule>
    <cfRule type="cellIs" dxfId="215" priority="846" stopIfTrue="1" operator="greaterThan">
      <formula>0.9</formula>
    </cfRule>
    <cfRule type="cellIs" dxfId="214" priority="847" stopIfTrue="1" operator="between">
      <formula>0.7</formula>
      <formula>0.89</formula>
    </cfRule>
    <cfRule type="cellIs" dxfId="213" priority="848" stopIfTrue="1" operator="between">
      <formula>0</formula>
      <formula>0.69</formula>
    </cfRule>
  </conditionalFormatting>
  <conditionalFormatting sqref="AT64">
    <cfRule type="iconSet" priority="841">
      <iconSet iconSet="3TrafficLights2">
        <cfvo type="percent" val="0"/>
        <cfvo type="num" val="0.7"/>
        <cfvo type="num" val="0.9"/>
      </iconSet>
    </cfRule>
    <cfRule type="cellIs" dxfId="212" priority="842" stopIfTrue="1" operator="greaterThan">
      <formula>0.9</formula>
    </cfRule>
    <cfRule type="cellIs" dxfId="211" priority="843" stopIfTrue="1" operator="between">
      <formula>0.7</formula>
      <formula>0.89</formula>
    </cfRule>
    <cfRule type="cellIs" dxfId="210" priority="844" stopIfTrue="1" operator="between">
      <formula>0</formula>
      <formula>0.69</formula>
    </cfRule>
  </conditionalFormatting>
  <conditionalFormatting sqref="AT70">
    <cfRule type="iconSet" priority="837">
      <iconSet iconSet="3TrafficLights2">
        <cfvo type="percent" val="0"/>
        <cfvo type="num" val="0.7"/>
        <cfvo type="num" val="0.9"/>
      </iconSet>
    </cfRule>
    <cfRule type="cellIs" dxfId="209" priority="838" stopIfTrue="1" operator="greaterThan">
      <formula>0.9</formula>
    </cfRule>
    <cfRule type="cellIs" dxfId="208" priority="839" stopIfTrue="1" operator="between">
      <formula>0.7</formula>
      <formula>0.89</formula>
    </cfRule>
    <cfRule type="cellIs" dxfId="207" priority="840" stopIfTrue="1" operator="between">
      <formula>0</formula>
      <formula>0.69</formula>
    </cfRule>
  </conditionalFormatting>
  <conditionalFormatting sqref="AT75">
    <cfRule type="iconSet" priority="833">
      <iconSet iconSet="3TrafficLights2">
        <cfvo type="percent" val="0"/>
        <cfvo type="num" val="0.7"/>
        <cfvo type="num" val="0.9"/>
      </iconSet>
    </cfRule>
    <cfRule type="cellIs" dxfId="206" priority="834" stopIfTrue="1" operator="greaterThan">
      <formula>0.9</formula>
    </cfRule>
    <cfRule type="cellIs" dxfId="205" priority="835" stopIfTrue="1" operator="between">
      <formula>0.7</formula>
      <formula>0.89</formula>
    </cfRule>
    <cfRule type="cellIs" dxfId="204" priority="836" stopIfTrue="1" operator="between">
      <formula>0</formula>
      <formula>0.69</formula>
    </cfRule>
  </conditionalFormatting>
  <conditionalFormatting sqref="U12">
    <cfRule type="iconSet" priority="325">
      <iconSet iconSet="3TrafficLights2">
        <cfvo type="percent" val="0"/>
        <cfvo type="num" val="0.7"/>
        <cfvo type="num" val="0.9"/>
      </iconSet>
    </cfRule>
    <cfRule type="cellIs" dxfId="203" priority="326" stopIfTrue="1" operator="greaterThanOrEqual">
      <formula>0.9</formula>
    </cfRule>
    <cfRule type="cellIs" dxfId="202" priority="327" stopIfTrue="1" operator="between">
      <formula>0.7</formula>
      <formula>0.89</formula>
    </cfRule>
    <cfRule type="cellIs" dxfId="201" priority="328" stopIfTrue="1" operator="between">
      <formula>0</formula>
      <formula>0.69</formula>
    </cfRule>
  </conditionalFormatting>
  <conditionalFormatting sqref="U39">
    <cfRule type="iconSet" priority="317">
      <iconSet iconSet="3TrafficLights2">
        <cfvo type="percent" val="0"/>
        <cfvo type="num" val="0.7"/>
        <cfvo type="num" val="0.9"/>
      </iconSet>
    </cfRule>
    <cfRule type="cellIs" dxfId="200" priority="318" stopIfTrue="1" operator="greaterThanOrEqual">
      <formula>0.9</formula>
    </cfRule>
    <cfRule type="cellIs" dxfId="199" priority="319" stopIfTrue="1" operator="between">
      <formula>0.7</formula>
      <formula>0.89</formula>
    </cfRule>
    <cfRule type="cellIs" dxfId="198" priority="320" stopIfTrue="1" operator="between">
      <formula>0</formula>
      <formula>0.69</formula>
    </cfRule>
  </conditionalFormatting>
  <conditionalFormatting sqref="U40">
    <cfRule type="iconSet" priority="313">
      <iconSet iconSet="3TrafficLights2">
        <cfvo type="percent" val="0"/>
        <cfvo type="num" val="0.7"/>
        <cfvo type="num" val="0.9"/>
      </iconSet>
    </cfRule>
    <cfRule type="cellIs" dxfId="197" priority="314" stopIfTrue="1" operator="greaterThanOrEqual">
      <formula>0.9</formula>
    </cfRule>
    <cfRule type="cellIs" dxfId="196" priority="315" stopIfTrue="1" operator="between">
      <formula>0.7</formula>
      <formula>0.89</formula>
    </cfRule>
    <cfRule type="cellIs" dxfId="195" priority="316" stopIfTrue="1" operator="between">
      <formula>0</formula>
      <formula>0.69</formula>
    </cfRule>
  </conditionalFormatting>
  <conditionalFormatting sqref="U56">
    <cfRule type="iconSet" priority="297">
      <iconSet iconSet="3TrafficLights2">
        <cfvo type="percent" val="0"/>
        <cfvo type="num" val="0.7"/>
        <cfvo type="num" val="0.9"/>
      </iconSet>
    </cfRule>
    <cfRule type="cellIs" dxfId="194" priority="298" stopIfTrue="1" operator="greaterThanOrEqual">
      <formula>0.9</formula>
    </cfRule>
    <cfRule type="cellIs" dxfId="193" priority="299" stopIfTrue="1" operator="between">
      <formula>0.7</formula>
      <formula>0.89</formula>
    </cfRule>
    <cfRule type="cellIs" dxfId="192" priority="300" stopIfTrue="1" operator="between">
      <formula>0</formula>
      <formula>0.69</formula>
    </cfRule>
  </conditionalFormatting>
  <conditionalFormatting sqref="U57:U58">
    <cfRule type="iconSet" priority="289">
      <iconSet iconSet="3TrafficLights2">
        <cfvo type="percent" val="0"/>
        <cfvo type="num" val="0.7"/>
        <cfvo type="num" val="0.9"/>
      </iconSet>
    </cfRule>
    <cfRule type="cellIs" dxfId="191" priority="290" stopIfTrue="1" operator="greaterThanOrEqual">
      <formula>0.9</formula>
    </cfRule>
    <cfRule type="cellIs" dxfId="190" priority="291" stopIfTrue="1" operator="between">
      <formula>0.7</formula>
      <formula>0.89</formula>
    </cfRule>
    <cfRule type="cellIs" dxfId="189" priority="292" stopIfTrue="1" operator="between">
      <formula>0</formula>
      <formula>0.69</formula>
    </cfRule>
  </conditionalFormatting>
  <conditionalFormatting sqref="U50">
    <cfRule type="iconSet" priority="273">
      <iconSet iconSet="3TrafficLights2">
        <cfvo type="percent" val="0"/>
        <cfvo type="num" val="0.7"/>
        <cfvo type="num" val="0.9"/>
      </iconSet>
    </cfRule>
    <cfRule type="cellIs" dxfId="188" priority="274" stopIfTrue="1" operator="greaterThanOrEqual">
      <formula>0.9</formula>
    </cfRule>
    <cfRule type="cellIs" dxfId="187" priority="275" stopIfTrue="1" operator="between">
      <formula>0.7</formula>
      <formula>0.89</formula>
    </cfRule>
    <cfRule type="cellIs" dxfId="186" priority="276" stopIfTrue="1" operator="between">
      <formula>0</formula>
      <formula>0.69</formula>
    </cfRule>
  </conditionalFormatting>
  <conditionalFormatting sqref="U79">
    <cfRule type="iconSet" priority="265">
      <iconSet iconSet="3TrafficLights2">
        <cfvo type="percent" val="0"/>
        <cfvo type="num" val="0.7"/>
        <cfvo type="num" val="0.9"/>
      </iconSet>
    </cfRule>
    <cfRule type="cellIs" dxfId="185" priority="266" stopIfTrue="1" operator="greaterThanOrEqual">
      <formula>0.9</formula>
    </cfRule>
    <cfRule type="cellIs" dxfId="184" priority="267" stopIfTrue="1" operator="between">
      <formula>0.7</formula>
      <formula>0.89</formula>
    </cfRule>
    <cfRule type="cellIs" dxfId="183" priority="268" stopIfTrue="1" operator="between">
      <formula>0</formula>
      <formula>0.69</formula>
    </cfRule>
  </conditionalFormatting>
  <conditionalFormatting sqref="U70">
    <cfRule type="iconSet" priority="257">
      <iconSet iconSet="3TrafficLights2">
        <cfvo type="percent" val="0"/>
        <cfvo type="num" val="0.7"/>
        <cfvo type="num" val="0.9"/>
      </iconSet>
    </cfRule>
    <cfRule type="cellIs" dxfId="182" priority="258" stopIfTrue="1" operator="greaterThanOrEqual">
      <formula>0.9</formula>
    </cfRule>
    <cfRule type="cellIs" dxfId="181" priority="259" stopIfTrue="1" operator="between">
      <formula>0.7</formula>
      <formula>0.89</formula>
    </cfRule>
    <cfRule type="cellIs" dxfId="180" priority="260" stopIfTrue="1" operator="between">
      <formula>0</formula>
      <formula>0.69</formula>
    </cfRule>
  </conditionalFormatting>
  <conditionalFormatting sqref="U71">
    <cfRule type="iconSet" priority="253">
      <iconSet iconSet="3TrafficLights2">
        <cfvo type="percent" val="0"/>
        <cfvo type="num" val="0.7"/>
        <cfvo type="num" val="0.9"/>
      </iconSet>
    </cfRule>
    <cfRule type="cellIs" dxfId="179" priority="254" stopIfTrue="1" operator="greaterThanOrEqual">
      <formula>0.9</formula>
    </cfRule>
    <cfRule type="cellIs" dxfId="178" priority="255" stopIfTrue="1" operator="between">
      <formula>0.7</formula>
      <formula>0.89</formula>
    </cfRule>
    <cfRule type="cellIs" dxfId="177" priority="256" stopIfTrue="1" operator="between">
      <formula>0</formula>
      <formula>0.69</formula>
    </cfRule>
  </conditionalFormatting>
  <conditionalFormatting sqref="U72">
    <cfRule type="iconSet" priority="249">
      <iconSet iconSet="3TrafficLights2">
        <cfvo type="percent" val="0"/>
        <cfvo type="num" val="0.7"/>
        <cfvo type="num" val="0.9"/>
      </iconSet>
    </cfRule>
    <cfRule type="cellIs" dxfId="176" priority="250" stopIfTrue="1" operator="greaterThanOrEqual">
      <formula>0.9</formula>
    </cfRule>
    <cfRule type="cellIs" dxfId="175" priority="251" stopIfTrue="1" operator="between">
      <formula>0.7</formula>
      <formula>0.89</formula>
    </cfRule>
    <cfRule type="cellIs" dxfId="174" priority="252" stopIfTrue="1" operator="between">
      <formula>0</formula>
      <formula>0.69</formula>
    </cfRule>
  </conditionalFormatting>
  <conditionalFormatting sqref="U85">
    <cfRule type="iconSet" priority="245">
      <iconSet iconSet="3TrafficLights2">
        <cfvo type="percent" val="0"/>
        <cfvo type="num" val="0.7"/>
        <cfvo type="num" val="0.9"/>
      </iconSet>
    </cfRule>
    <cfRule type="cellIs" dxfId="173" priority="246" stopIfTrue="1" operator="greaterThanOrEqual">
      <formula>0.9</formula>
    </cfRule>
    <cfRule type="cellIs" dxfId="172" priority="247" stopIfTrue="1" operator="between">
      <formula>0.7</formula>
      <formula>0.89</formula>
    </cfRule>
    <cfRule type="cellIs" dxfId="171" priority="248" stopIfTrue="1" operator="between">
      <formula>0</formula>
      <formula>0.69</formula>
    </cfRule>
  </conditionalFormatting>
  <conditionalFormatting sqref="U86">
    <cfRule type="iconSet" priority="241">
      <iconSet iconSet="3TrafficLights2">
        <cfvo type="percent" val="0"/>
        <cfvo type="num" val="0.7"/>
        <cfvo type="num" val="0.9"/>
      </iconSet>
    </cfRule>
    <cfRule type="cellIs" dxfId="170" priority="242" stopIfTrue="1" operator="greaterThanOrEqual">
      <formula>0.9</formula>
    </cfRule>
    <cfRule type="cellIs" dxfId="169" priority="243" stopIfTrue="1" operator="between">
      <formula>0.7</formula>
      <formula>0.89</formula>
    </cfRule>
    <cfRule type="cellIs" dxfId="168" priority="244" stopIfTrue="1" operator="between">
      <formula>0</formula>
      <formula>0.69</formula>
    </cfRule>
  </conditionalFormatting>
  <conditionalFormatting sqref="U87">
    <cfRule type="iconSet" priority="237">
      <iconSet iconSet="3TrafficLights2">
        <cfvo type="percent" val="0"/>
        <cfvo type="num" val="0.7"/>
        <cfvo type="num" val="0.9"/>
      </iconSet>
    </cfRule>
    <cfRule type="cellIs" dxfId="167" priority="238" stopIfTrue="1" operator="greaterThanOrEqual">
      <formula>0.9</formula>
    </cfRule>
    <cfRule type="cellIs" dxfId="166" priority="239" stopIfTrue="1" operator="between">
      <formula>0.7</formula>
      <formula>0.89</formula>
    </cfRule>
    <cfRule type="cellIs" dxfId="165" priority="240" stopIfTrue="1" operator="between">
      <formula>0</formula>
      <formula>0.69</formula>
    </cfRule>
  </conditionalFormatting>
  <conditionalFormatting sqref="AD12">
    <cfRule type="iconSet" priority="229">
      <iconSet iconSet="3TrafficLights2">
        <cfvo type="percent" val="0"/>
        <cfvo type="num" val="0.7"/>
        <cfvo type="num" val="0.9"/>
      </iconSet>
    </cfRule>
    <cfRule type="cellIs" dxfId="164" priority="230" stopIfTrue="1" operator="greaterThanOrEqual">
      <formula>0.9</formula>
    </cfRule>
    <cfRule type="cellIs" dxfId="163" priority="231" stopIfTrue="1" operator="between">
      <formula>0.7</formula>
      <formula>0.89</formula>
    </cfRule>
    <cfRule type="cellIs" dxfId="162" priority="232" stopIfTrue="1" operator="between">
      <formula>0</formula>
      <formula>0.69</formula>
    </cfRule>
  </conditionalFormatting>
  <conditionalFormatting sqref="AD39">
    <cfRule type="iconSet" priority="221">
      <iconSet iconSet="3TrafficLights2">
        <cfvo type="percent" val="0"/>
        <cfvo type="num" val="0.7"/>
        <cfvo type="num" val="0.9"/>
      </iconSet>
    </cfRule>
    <cfRule type="cellIs" dxfId="161" priority="222" stopIfTrue="1" operator="greaterThanOrEqual">
      <formula>0.9</formula>
    </cfRule>
    <cfRule type="cellIs" dxfId="160" priority="223" stopIfTrue="1" operator="between">
      <formula>0.7</formula>
      <formula>0.89</formula>
    </cfRule>
    <cfRule type="cellIs" dxfId="159" priority="224" stopIfTrue="1" operator="between">
      <formula>0</formula>
      <formula>0.69</formula>
    </cfRule>
  </conditionalFormatting>
  <conditionalFormatting sqref="AD40">
    <cfRule type="iconSet" priority="217">
      <iconSet iconSet="3TrafficLights2">
        <cfvo type="percent" val="0"/>
        <cfvo type="num" val="0.7"/>
        <cfvo type="num" val="0.9"/>
      </iconSet>
    </cfRule>
    <cfRule type="cellIs" dxfId="158" priority="218" stopIfTrue="1" operator="greaterThanOrEqual">
      <formula>0.9</formula>
    </cfRule>
    <cfRule type="cellIs" dxfId="157" priority="219" stopIfTrue="1" operator="between">
      <formula>0.7</formula>
      <formula>0.89</formula>
    </cfRule>
    <cfRule type="cellIs" dxfId="156" priority="220" stopIfTrue="1" operator="between">
      <formula>0</formula>
      <formula>0.69</formula>
    </cfRule>
  </conditionalFormatting>
  <conditionalFormatting sqref="AD56">
    <cfRule type="iconSet" priority="209">
      <iconSet iconSet="3TrafficLights2">
        <cfvo type="percent" val="0"/>
        <cfvo type="num" val="0.7"/>
        <cfvo type="num" val="0.9"/>
      </iconSet>
    </cfRule>
    <cfRule type="cellIs" dxfId="155" priority="210" stopIfTrue="1" operator="greaterThanOrEqual">
      <formula>0.9</formula>
    </cfRule>
    <cfRule type="cellIs" dxfId="154" priority="211" stopIfTrue="1" operator="between">
      <formula>0.7</formula>
      <formula>0.89</formula>
    </cfRule>
    <cfRule type="cellIs" dxfId="153" priority="212" stopIfTrue="1" operator="between">
      <formula>0</formula>
      <formula>0.69</formula>
    </cfRule>
  </conditionalFormatting>
  <conditionalFormatting sqref="AD57:AD58">
    <cfRule type="iconSet" priority="201">
      <iconSet iconSet="3TrafficLights2">
        <cfvo type="percent" val="0"/>
        <cfvo type="num" val="0.7"/>
        <cfvo type="num" val="0.9"/>
      </iconSet>
    </cfRule>
    <cfRule type="cellIs" dxfId="152" priority="202" stopIfTrue="1" operator="greaterThanOrEqual">
      <formula>0.9</formula>
    </cfRule>
    <cfRule type="cellIs" dxfId="151" priority="203" stopIfTrue="1" operator="between">
      <formula>0.7</formula>
      <formula>0.89</formula>
    </cfRule>
    <cfRule type="cellIs" dxfId="150" priority="204" stopIfTrue="1" operator="between">
      <formula>0</formula>
      <formula>0.69</formula>
    </cfRule>
  </conditionalFormatting>
  <conditionalFormatting sqref="AD50">
    <cfRule type="iconSet" priority="193">
      <iconSet iconSet="3TrafficLights2">
        <cfvo type="percent" val="0"/>
        <cfvo type="num" val="0.7"/>
        <cfvo type="num" val="0.9"/>
      </iconSet>
    </cfRule>
    <cfRule type="cellIs" dxfId="149" priority="194" stopIfTrue="1" operator="greaterThanOrEqual">
      <formula>0.9</formula>
    </cfRule>
    <cfRule type="cellIs" dxfId="148" priority="195" stopIfTrue="1" operator="between">
      <formula>0.7</formula>
      <formula>0.89</formula>
    </cfRule>
    <cfRule type="cellIs" dxfId="147" priority="196" stopIfTrue="1" operator="between">
      <formula>0</formula>
      <formula>0.69</formula>
    </cfRule>
  </conditionalFormatting>
  <conditionalFormatting sqref="AD79">
    <cfRule type="iconSet" priority="185">
      <iconSet iconSet="3TrafficLights2">
        <cfvo type="percent" val="0"/>
        <cfvo type="num" val="0.7"/>
        <cfvo type="num" val="0.9"/>
      </iconSet>
    </cfRule>
    <cfRule type="cellIs" dxfId="146" priority="186" stopIfTrue="1" operator="greaterThanOrEqual">
      <formula>0.9</formula>
    </cfRule>
    <cfRule type="cellIs" dxfId="145" priority="187" stopIfTrue="1" operator="between">
      <formula>0.7</formula>
      <formula>0.89</formula>
    </cfRule>
    <cfRule type="cellIs" dxfId="144" priority="188" stopIfTrue="1" operator="between">
      <formula>0</formula>
      <formula>0.69</formula>
    </cfRule>
  </conditionalFormatting>
  <conditionalFormatting sqref="AD70">
    <cfRule type="iconSet" priority="177">
      <iconSet iconSet="3TrafficLights2">
        <cfvo type="percent" val="0"/>
        <cfvo type="num" val="0.7"/>
        <cfvo type="num" val="0.9"/>
      </iconSet>
    </cfRule>
    <cfRule type="cellIs" dxfId="143" priority="178" stopIfTrue="1" operator="greaterThanOrEqual">
      <formula>0.9</formula>
    </cfRule>
    <cfRule type="cellIs" dxfId="142" priority="179" stopIfTrue="1" operator="between">
      <formula>0.7</formula>
      <formula>0.89</formula>
    </cfRule>
    <cfRule type="cellIs" dxfId="141" priority="180" stopIfTrue="1" operator="between">
      <formula>0</formula>
      <formula>0.69</formula>
    </cfRule>
  </conditionalFormatting>
  <conditionalFormatting sqref="AD71">
    <cfRule type="iconSet" priority="173">
      <iconSet iconSet="3TrafficLights2">
        <cfvo type="percent" val="0"/>
        <cfvo type="num" val="0.7"/>
        <cfvo type="num" val="0.9"/>
      </iconSet>
    </cfRule>
    <cfRule type="cellIs" dxfId="140" priority="174" stopIfTrue="1" operator="greaterThanOrEqual">
      <formula>0.9</formula>
    </cfRule>
    <cfRule type="cellIs" dxfId="139" priority="175" stopIfTrue="1" operator="between">
      <formula>0.7</formula>
      <formula>0.89</formula>
    </cfRule>
    <cfRule type="cellIs" dxfId="138" priority="176" stopIfTrue="1" operator="between">
      <formula>0</formula>
      <formula>0.69</formula>
    </cfRule>
  </conditionalFormatting>
  <conditionalFormatting sqref="AD72">
    <cfRule type="iconSet" priority="169">
      <iconSet iconSet="3TrafficLights2">
        <cfvo type="percent" val="0"/>
        <cfvo type="num" val="0.7"/>
        <cfvo type="num" val="0.9"/>
      </iconSet>
    </cfRule>
    <cfRule type="cellIs" dxfId="137" priority="170" stopIfTrue="1" operator="greaterThanOrEqual">
      <formula>0.9</formula>
    </cfRule>
    <cfRule type="cellIs" dxfId="136" priority="171" stopIfTrue="1" operator="between">
      <formula>0.7</formula>
      <formula>0.89</formula>
    </cfRule>
    <cfRule type="cellIs" dxfId="135" priority="172" stopIfTrue="1" operator="between">
      <formula>0</formula>
      <formula>0.69</formula>
    </cfRule>
  </conditionalFormatting>
  <conditionalFormatting sqref="AD85">
    <cfRule type="iconSet" priority="165">
      <iconSet iconSet="3TrafficLights2">
        <cfvo type="percent" val="0"/>
        <cfvo type="num" val="0.7"/>
        <cfvo type="num" val="0.9"/>
      </iconSet>
    </cfRule>
    <cfRule type="cellIs" dxfId="134" priority="166" stopIfTrue="1" operator="greaterThanOrEqual">
      <formula>0.9</formula>
    </cfRule>
    <cfRule type="cellIs" dxfId="133" priority="167" stopIfTrue="1" operator="between">
      <formula>0.7</formula>
      <formula>0.89</formula>
    </cfRule>
    <cfRule type="cellIs" dxfId="132" priority="168" stopIfTrue="1" operator="between">
      <formula>0</formula>
      <formula>0.69</formula>
    </cfRule>
  </conditionalFormatting>
  <conditionalFormatting sqref="AD86">
    <cfRule type="iconSet" priority="161">
      <iconSet iconSet="3TrafficLights2">
        <cfvo type="percent" val="0"/>
        <cfvo type="num" val="0.7"/>
        <cfvo type="num" val="0.9"/>
      </iconSet>
    </cfRule>
    <cfRule type="cellIs" dxfId="131" priority="162" stopIfTrue="1" operator="greaterThanOrEqual">
      <formula>0.9</formula>
    </cfRule>
    <cfRule type="cellIs" dxfId="130" priority="163" stopIfTrue="1" operator="between">
      <formula>0.7</formula>
      <formula>0.89</formula>
    </cfRule>
    <cfRule type="cellIs" dxfId="129" priority="164" stopIfTrue="1" operator="between">
      <formula>0</formula>
      <formula>0.69</formula>
    </cfRule>
  </conditionalFormatting>
  <conditionalFormatting sqref="AD87">
    <cfRule type="iconSet" priority="157">
      <iconSet iconSet="3TrafficLights2">
        <cfvo type="percent" val="0"/>
        <cfvo type="num" val="0.7"/>
        <cfvo type="num" val="0.9"/>
      </iconSet>
    </cfRule>
    <cfRule type="cellIs" dxfId="128" priority="158" stopIfTrue="1" operator="greaterThanOrEqual">
      <formula>0.9</formula>
    </cfRule>
    <cfRule type="cellIs" dxfId="127" priority="159" stopIfTrue="1" operator="between">
      <formula>0.7</formula>
      <formula>0.89</formula>
    </cfRule>
    <cfRule type="cellIs" dxfId="126" priority="160" stopIfTrue="1" operator="between">
      <formula>0</formula>
      <formula>0.69</formula>
    </cfRule>
  </conditionalFormatting>
  <conditionalFormatting sqref="AM12">
    <cfRule type="iconSet" priority="149">
      <iconSet iconSet="3TrafficLights2">
        <cfvo type="percent" val="0"/>
        <cfvo type="num" val="0.7"/>
        <cfvo type="num" val="0.9"/>
      </iconSet>
    </cfRule>
    <cfRule type="cellIs" dxfId="125" priority="150" stopIfTrue="1" operator="greaterThanOrEqual">
      <formula>0.9</formula>
    </cfRule>
    <cfRule type="cellIs" dxfId="124" priority="151" stopIfTrue="1" operator="between">
      <formula>0.7</formula>
      <formula>0.89</formula>
    </cfRule>
    <cfRule type="cellIs" dxfId="123" priority="152" stopIfTrue="1" operator="between">
      <formula>0</formula>
      <formula>0.69</formula>
    </cfRule>
  </conditionalFormatting>
  <conditionalFormatting sqref="AM39">
    <cfRule type="iconSet" priority="141">
      <iconSet iconSet="3TrafficLights2">
        <cfvo type="percent" val="0"/>
        <cfvo type="num" val="0.7"/>
        <cfvo type="num" val="0.9"/>
      </iconSet>
    </cfRule>
    <cfRule type="cellIs" dxfId="122" priority="142" stopIfTrue="1" operator="greaterThanOrEqual">
      <formula>0.9</formula>
    </cfRule>
    <cfRule type="cellIs" dxfId="121" priority="143" stopIfTrue="1" operator="between">
      <formula>0.7</formula>
      <formula>0.89</formula>
    </cfRule>
    <cfRule type="cellIs" dxfId="120" priority="144" stopIfTrue="1" operator="between">
      <formula>0</formula>
      <formula>0.69</formula>
    </cfRule>
  </conditionalFormatting>
  <conditionalFormatting sqref="AM40">
    <cfRule type="iconSet" priority="137">
      <iconSet iconSet="3TrafficLights2">
        <cfvo type="percent" val="0"/>
        <cfvo type="num" val="0.7"/>
        <cfvo type="num" val="0.9"/>
      </iconSet>
    </cfRule>
    <cfRule type="cellIs" dxfId="119" priority="138" stopIfTrue="1" operator="greaterThanOrEqual">
      <formula>0.9</formula>
    </cfRule>
    <cfRule type="cellIs" dxfId="118" priority="139" stopIfTrue="1" operator="between">
      <formula>0.7</formula>
      <formula>0.89</formula>
    </cfRule>
    <cfRule type="cellIs" dxfId="117" priority="140" stopIfTrue="1" operator="between">
      <formula>0</formula>
      <formula>0.69</formula>
    </cfRule>
  </conditionalFormatting>
  <conditionalFormatting sqref="AM56">
    <cfRule type="iconSet" priority="129">
      <iconSet iconSet="3TrafficLights2">
        <cfvo type="percent" val="0"/>
        <cfvo type="num" val="0.7"/>
        <cfvo type="num" val="0.9"/>
      </iconSet>
    </cfRule>
    <cfRule type="cellIs" dxfId="116" priority="130" stopIfTrue="1" operator="greaterThanOrEqual">
      <formula>0.9</formula>
    </cfRule>
    <cfRule type="cellIs" dxfId="115" priority="131" stopIfTrue="1" operator="between">
      <formula>0.7</formula>
      <formula>0.89</formula>
    </cfRule>
    <cfRule type="cellIs" dxfId="114" priority="132" stopIfTrue="1" operator="between">
      <formula>0</formula>
      <formula>0.69</formula>
    </cfRule>
  </conditionalFormatting>
  <conditionalFormatting sqref="AM57:AM58">
    <cfRule type="iconSet" priority="121">
      <iconSet iconSet="3TrafficLights2">
        <cfvo type="percent" val="0"/>
        <cfvo type="num" val="0.7"/>
        <cfvo type="num" val="0.9"/>
      </iconSet>
    </cfRule>
    <cfRule type="cellIs" dxfId="113" priority="122" stopIfTrue="1" operator="greaterThanOrEqual">
      <formula>0.9</formula>
    </cfRule>
    <cfRule type="cellIs" dxfId="112" priority="123" stopIfTrue="1" operator="between">
      <formula>0.7</formula>
      <formula>0.89</formula>
    </cfRule>
    <cfRule type="cellIs" dxfId="111" priority="124" stopIfTrue="1" operator="between">
      <formula>0</formula>
      <formula>0.69</formula>
    </cfRule>
  </conditionalFormatting>
  <conditionalFormatting sqref="AM50">
    <cfRule type="iconSet" priority="113">
      <iconSet iconSet="3TrafficLights2">
        <cfvo type="percent" val="0"/>
        <cfvo type="num" val="0.7"/>
        <cfvo type="num" val="0.9"/>
      </iconSet>
    </cfRule>
    <cfRule type="cellIs" dxfId="110" priority="114" stopIfTrue="1" operator="greaterThanOrEqual">
      <formula>0.9</formula>
    </cfRule>
    <cfRule type="cellIs" dxfId="109" priority="115" stopIfTrue="1" operator="between">
      <formula>0.7</formula>
      <formula>0.89</formula>
    </cfRule>
    <cfRule type="cellIs" dxfId="108" priority="116" stopIfTrue="1" operator="between">
      <formula>0</formula>
      <formula>0.69</formula>
    </cfRule>
  </conditionalFormatting>
  <conditionalFormatting sqref="AM79">
    <cfRule type="iconSet" priority="105">
      <iconSet iconSet="3TrafficLights2">
        <cfvo type="percent" val="0"/>
        <cfvo type="num" val="0.7"/>
        <cfvo type="num" val="0.9"/>
      </iconSet>
    </cfRule>
    <cfRule type="cellIs" dxfId="107" priority="106" stopIfTrue="1" operator="greaterThanOrEqual">
      <formula>0.9</formula>
    </cfRule>
    <cfRule type="cellIs" dxfId="106" priority="107" stopIfTrue="1" operator="between">
      <formula>0.7</formula>
      <formula>0.89</formula>
    </cfRule>
    <cfRule type="cellIs" dxfId="105" priority="108" stopIfTrue="1" operator="between">
      <formula>0</formula>
      <formula>0.69</formula>
    </cfRule>
  </conditionalFormatting>
  <conditionalFormatting sqref="AM70">
    <cfRule type="iconSet" priority="97">
      <iconSet iconSet="3TrafficLights2">
        <cfvo type="percent" val="0"/>
        <cfvo type="num" val="0.7"/>
        <cfvo type="num" val="0.9"/>
      </iconSet>
    </cfRule>
    <cfRule type="cellIs" dxfId="104" priority="98" stopIfTrue="1" operator="greaterThanOrEqual">
      <formula>0.9</formula>
    </cfRule>
    <cfRule type="cellIs" dxfId="103" priority="99" stopIfTrue="1" operator="between">
      <formula>0.7</formula>
      <formula>0.89</formula>
    </cfRule>
    <cfRule type="cellIs" dxfId="102" priority="100" stopIfTrue="1" operator="between">
      <formula>0</formula>
      <formula>0.69</formula>
    </cfRule>
  </conditionalFormatting>
  <conditionalFormatting sqref="AM71">
    <cfRule type="iconSet" priority="93">
      <iconSet iconSet="3TrafficLights2">
        <cfvo type="percent" val="0"/>
        <cfvo type="num" val="0.7"/>
        <cfvo type="num" val="0.9"/>
      </iconSet>
    </cfRule>
    <cfRule type="cellIs" dxfId="101" priority="94" stopIfTrue="1" operator="greaterThanOrEqual">
      <formula>0.9</formula>
    </cfRule>
    <cfRule type="cellIs" dxfId="100" priority="95" stopIfTrue="1" operator="between">
      <formula>0.7</formula>
      <formula>0.89</formula>
    </cfRule>
    <cfRule type="cellIs" dxfId="99" priority="96" stopIfTrue="1" operator="between">
      <formula>0</formula>
      <formula>0.69</formula>
    </cfRule>
  </conditionalFormatting>
  <conditionalFormatting sqref="AM72">
    <cfRule type="iconSet" priority="89">
      <iconSet iconSet="3TrafficLights2">
        <cfvo type="percent" val="0"/>
        <cfvo type="num" val="0.7"/>
        <cfvo type="num" val="0.9"/>
      </iconSet>
    </cfRule>
    <cfRule type="cellIs" dxfId="98" priority="90" stopIfTrue="1" operator="greaterThanOrEqual">
      <formula>0.9</formula>
    </cfRule>
    <cfRule type="cellIs" dxfId="97" priority="91" stopIfTrue="1" operator="between">
      <formula>0.7</formula>
      <formula>0.89</formula>
    </cfRule>
    <cfRule type="cellIs" dxfId="96" priority="92" stopIfTrue="1" operator="between">
      <formula>0</formula>
      <formula>0.69</formula>
    </cfRule>
  </conditionalFormatting>
  <conditionalFormatting sqref="AM85">
    <cfRule type="iconSet" priority="85">
      <iconSet iconSet="3TrafficLights2">
        <cfvo type="percent" val="0"/>
        <cfvo type="num" val="0.7"/>
        <cfvo type="num" val="0.9"/>
      </iconSet>
    </cfRule>
    <cfRule type="cellIs" dxfId="95" priority="86" stopIfTrue="1" operator="greaterThanOrEqual">
      <formula>0.9</formula>
    </cfRule>
    <cfRule type="cellIs" dxfId="94" priority="87" stopIfTrue="1" operator="between">
      <formula>0.7</formula>
      <formula>0.89</formula>
    </cfRule>
    <cfRule type="cellIs" dxfId="93" priority="88" stopIfTrue="1" operator="between">
      <formula>0</formula>
      <formula>0.69</formula>
    </cfRule>
  </conditionalFormatting>
  <conditionalFormatting sqref="AM86">
    <cfRule type="iconSet" priority="81">
      <iconSet iconSet="3TrafficLights2">
        <cfvo type="percent" val="0"/>
        <cfvo type="num" val="0.7"/>
        <cfvo type="num" val="0.9"/>
      </iconSet>
    </cfRule>
    <cfRule type="cellIs" dxfId="92" priority="82" stopIfTrue="1" operator="greaterThanOrEqual">
      <formula>0.9</formula>
    </cfRule>
    <cfRule type="cellIs" dxfId="91" priority="83" stopIfTrue="1" operator="between">
      <formula>0.7</formula>
      <formula>0.89</formula>
    </cfRule>
    <cfRule type="cellIs" dxfId="90" priority="84" stopIfTrue="1" operator="between">
      <formula>0</formula>
      <formula>0.69</formula>
    </cfRule>
  </conditionalFormatting>
  <conditionalFormatting sqref="AM87">
    <cfRule type="iconSet" priority="77">
      <iconSet iconSet="3TrafficLights2">
        <cfvo type="percent" val="0"/>
        <cfvo type="num" val="0.7"/>
        <cfvo type="num" val="0.9"/>
      </iconSet>
    </cfRule>
    <cfRule type="cellIs" dxfId="89" priority="78" stopIfTrue="1" operator="greaterThanOrEqual">
      <formula>0.9</formula>
    </cfRule>
    <cfRule type="cellIs" dxfId="88" priority="79" stopIfTrue="1" operator="between">
      <formula>0.7</formula>
      <formula>0.89</formula>
    </cfRule>
    <cfRule type="cellIs" dxfId="87" priority="80" stopIfTrue="1" operator="between">
      <formula>0</formula>
      <formula>0.69</formula>
    </cfRule>
  </conditionalFormatting>
  <conditionalFormatting sqref="AT56">
    <cfRule type="iconSet" priority="57">
      <iconSet iconSet="3TrafficLights2">
        <cfvo type="percent" val="0"/>
        <cfvo type="num" val="0.7"/>
        <cfvo type="num" val="0.9"/>
      </iconSet>
    </cfRule>
    <cfRule type="cellIs" dxfId="86" priority="58" stopIfTrue="1" operator="greaterThan">
      <formula>0.9</formula>
    </cfRule>
    <cfRule type="cellIs" dxfId="85" priority="59" stopIfTrue="1" operator="between">
      <formula>0.7</formula>
      <formula>0.89</formula>
    </cfRule>
    <cfRule type="cellIs" dxfId="84" priority="60" stopIfTrue="1" operator="between">
      <formula>0</formula>
      <formula>0.69</formula>
    </cfRule>
  </conditionalFormatting>
  <conditionalFormatting sqref="AS85:AS87">
    <cfRule type="iconSet" priority="49">
      <iconSet iconSet="3TrafficLights2">
        <cfvo type="percent" val="0"/>
        <cfvo type="num" val="0.7"/>
        <cfvo type="num" val="0.9"/>
      </iconSet>
    </cfRule>
    <cfRule type="cellIs" dxfId="83" priority="50" stopIfTrue="1" operator="greaterThan">
      <formula>0.9</formula>
    </cfRule>
    <cfRule type="cellIs" dxfId="82" priority="51" stopIfTrue="1" operator="between">
      <formula>0.7</formula>
      <formula>0.89</formula>
    </cfRule>
    <cfRule type="cellIs" dxfId="81" priority="52" stopIfTrue="1" operator="between">
      <formula>0</formula>
      <formula>0.69</formula>
    </cfRule>
  </conditionalFormatting>
  <conditionalFormatting sqref="AS12:AS22">
    <cfRule type="iconSet" priority="1193">
      <iconSet iconSet="3TrafficLights2">
        <cfvo type="percent" val="0"/>
        <cfvo type="num" val="0.7"/>
        <cfvo type="num" val="0.9"/>
      </iconSet>
    </cfRule>
    <cfRule type="cellIs" dxfId="80" priority="1194" stopIfTrue="1" operator="greaterThan">
      <formula>0.9</formula>
    </cfRule>
    <cfRule type="cellIs" dxfId="79" priority="1195" stopIfTrue="1" operator="between">
      <formula>0.7</formula>
      <formula>0.89</formula>
    </cfRule>
    <cfRule type="cellIs" dxfId="78" priority="1196" stopIfTrue="1" operator="between">
      <formula>0</formula>
      <formula>0.69</formula>
    </cfRule>
  </conditionalFormatting>
  <conditionalFormatting sqref="U13:U22">
    <cfRule type="iconSet" priority="1201">
      <iconSet iconSet="3TrafficLights2">
        <cfvo type="percent" val="0"/>
        <cfvo type="num" val="0.7"/>
        <cfvo type="num" val="0.9"/>
      </iconSet>
    </cfRule>
    <cfRule type="cellIs" dxfId="77" priority="1202" stopIfTrue="1" operator="greaterThanOrEqual">
      <formula>0.9</formula>
    </cfRule>
    <cfRule type="cellIs" dxfId="76" priority="1203" stopIfTrue="1" operator="between">
      <formula>0.7</formula>
      <formula>0.89</formula>
    </cfRule>
    <cfRule type="cellIs" dxfId="75" priority="1204" stopIfTrue="1" operator="between">
      <formula>0</formula>
      <formula>0.69</formula>
    </cfRule>
  </conditionalFormatting>
  <conditionalFormatting sqref="AD13:AD22">
    <cfRule type="iconSet" priority="1209">
      <iconSet iconSet="3TrafficLights2">
        <cfvo type="percent" val="0"/>
        <cfvo type="num" val="0.7"/>
        <cfvo type="num" val="0.9"/>
      </iconSet>
    </cfRule>
    <cfRule type="cellIs" dxfId="74" priority="1210" stopIfTrue="1" operator="greaterThanOrEqual">
      <formula>0.9</formula>
    </cfRule>
    <cfRule type="cellIs" dxfId="73" priority="1211" stopIfTrue="1" operator="between">
      <formula>0.7</formula>
      <formula>0.89</formula>
    </cfRule>
    <cfRule type="cellIs" dxfId="72" priority="1212" stopIfTrue="1" operator="between">
      <formula>0</formula>
      <formula>0.69</formula>
    </cfRule>
  </conditionalFormatting>
  <conditionalFormatting sqref="AM13:AM22">
    <cfRule type="iconSet" priority="1217">
      <iconSet iconSet="3TrafficLights2">
        <cfvo type="percent" val="0"/>
        <cfvo type="num" val="0.7"/>
        <cfvo type="num" val="0.9"/>
      </iconSet>
    </cfRule>
    <cfRule type="cellIs" dxfId="71" priority="1218" stopIfTrue="1" operator="greaterThanOrEqual">
      <formula>0.9</formula>
    </cfRule>
    <cfRule type="cellIs" dxfId="70" priority="1219" stopIfTrue="1" operator="between">
      <formula>0.7</formula>
      <formula>0.89</formula>
    </cfRule>
    <cfRule type="cellIs" dxfId="69" priority="1220" stopIfTrue="1" operator="between">
      <formula>0</formula>
      <formula>0.69</formula>
    </cfRule>
  </conditionalFormatting>
  <conditionalFormatting sqref="AS39:AS50">
    <cfRule type="iconSet" priority="1249">
      <iconSet iconSet="3TrafficLights2">
        <cfvo type="percent" val="0"/>
        <cfvo type="num" val="0.7"/>
        <cfvo type="num" val="0.9"/>
      </iconSet>
    </cfRule>
    <cfRule type="cellIs" dxfId="68" priority="1250" stopIfTrue="1" operator="greaterThan">
      <formula>0.9</formula>
    </cfRule>
    <cfRule type="cellIs" dxfId="67" priority="1251" stopIfTrue="1" operator="between">
      <formula>0.7</formula>
      <formula>0.89</formula>
    </cfRule>
    <cfRule type="cellIs" dxfId="66" priority="1252" stopIfTrue="1" operator="between">
      <formula>0</formula>
      <formula>0.69</formula>
    </cfRule>
  </conditionalFormatting>
  <conditionalFormatting sqref="U41:U49">
    <cfRule type="iconSet" priority="1261">
      <iconSet iconSet="3TrafficLights2">
        <cfvo type="percent" val="0"/>
        <cfvo type="num" val="0.7"/>
        <cfvo type="num" val="0.9"/>
      </iconSet>
    </cfRule>
    <cfRule type="cellIs" dxfId="65" priority="1262" stopIfTrue="1" operator="greaterThanOrEqual">
      <formula>0.9</formula>
    </cfRule>
    <cfRule type="cellIs" dxfId="64" priority="1263" stopIfTrue="1" operator="between">
      <formula>0.7</formula>
      <formula>0.89</formula>
    </cfRule>
    <cfRule type="cellIs" dxfId="63" priority="1264" stopIfTrue="1" operator="between">
      <formula>0</formula>
      <formula>0.69</formula>
    </cfRule>
  </conditionalFormatting>
  <conditionalFormatting sqref="AD41:AD49">
    <cfRule type="iconSet" priority="1269">
      <iconSet iconSet="3TrafficLights2">
        <cfvo type="percent" val="0"/>
        <cfvo type="num" val="0.7"/>
        <cfvo type="num" val="0.9"/>
      </iconSet>
    </cfRule>
    <cfRule type="cellIs" dxfId="62" priority="1270" stopIfTrue="1" operator="greaterThanOrEqual">
      <formula>0.9</formula>
    </cfRule>
    <cfRule type="cellIs" dxfId="61" priority="1271" stopIfTrue="1" operator="between">
      <formula>0.7</formula>
      <formula>0.89</formula>
    </cfRule>
    <cfRule type="cellIs" dxfId="60" priority="1272" stopIfTrue="1" operator="between">
      <formula>0</formula>
      <formula>0.69</formula>
    </cfRule>
  </conditionalFormatting>
  <conditionalFormatting sqref="AM41:AM49">
    <cfRule type="iconSet" priority="1277">
      <iconSet iconSet="3TrafficLights2">
        <cfvo type="percent" val="0"/>
        <cfvo type="num" val="0.7"/>
        <cfvo type="num" val="0.9"/>
      </iconSet>
    </cfRule>
    <cfRule type="cellIs" dxfId="59" priority="1278" stopIfTrue="1" operator="greaterThanOrEqual">
      <formula>0.9</formula>
    </cfRule>
    <cfRule type="cellIs" dxfId="58" priority="1279" stopIfTrue="1" operator="between">
      <formula>0.7</formula>
      <formula>0.89</formula>
    </cfRule>
    <cfRule type="cellIs" dxfId="57" priority="1280" stopIfTrue="1" operator="between">
      <formula>0</formula>
      <formula>0.69</formula>
    </cfRule>
  </conditionalFormatting>
  <conditionalFormatting sqref="U59:U64">
    <cfRule type="iconSet" priority="1345">
      <iconSet iconSet="3TrafficLights2">
        <cfvo type="percent" val="0"/>
        <cfvo type="num" val="0.7"/>
        <cfvo type="num" val="0.9"/>
      </iconSet>
    </cfRule>
    <cfRule type="cellIs" dxfId="56" priority="1346" stopIfTrue="1" operator="greaterThanOrEqual">
      <formula>0.9</formula>
    </cfRule>
    <cfRule type="cellIs" dxfId="55" priority="1347" stopIfTrue="1" operator="between">
      <formula>0.7</formula>
      <formula>0.89</formula>
    </cfRule>
    <cfRule type="cellIs" dxfId="54" priority="1348" stopIfTrue="1" operator="between">
      <formula>0</formula>
      <formula>0.69</formula>
    </cfRule>
  </conditionalFormatting>
  <conditionalFormatting sqref="AD59:AD64">
    <cfRule type="iconSet" priority="1353">
      <iconSet iconSet="3TrafficLights2">
        <cfvo type="percent" val="0"/>
        <cfvo type="num" val="0.7"/>
        <cfvo type="num" val="0.9"/>
      </iconSet>
    </cfRule>
    <cfRule type="cellIs" dxfId="53" priority="1354" stopIfTrue="1" operator="greaterThanOrEqual">
      <formula>0.9</formula>
    </cfRule>
    <cfRule type="cellIs" dxfId="52" priority="1355" stopIfTrue="1" operator="between">
      <formula>0.7</formula>
      <formula>0.89</formula>
    </cfRule>
    <cfRule type="cellIs" dxfId="51" priority="1356" stopIfTrue="1" operator="between">
      <formula>0</formula>
      <formula>0.69</formula>
    </cfRule>
  </conditionalFormatting>
  <conditionalFormatting sqref="AM59:AM64">
    <cfRule type="iconSet" priority="1361">
      <iconSet iconSet="3TrafficLights2">
        <cfvo type="percent" val="0"/>
        <cfvo type="num" val="0.7"/>
        <cfvo type="num" val="0.9"/>
      </iconSet>
    </cfRule>
    <cfRule type="cellIs" dxfId="50" priority="1362" stopIfTrue="1" operator="greaterThanOrEqual">
      <formula>0.9</formula>
    </cfRule>
    <cfRule type="cellIs" dxfId="49" priority="1363" stopIfTrue="1" operator="between">
      <formula>0.7</formula>
      <formula>0.89</formula>
    </cfRule>
    <cfRule type="cellIs" dxfId="48" priority="1364" stopIfTrue="1" operator="between">
      <formula>0</formula>
      <formula>0.69</formula>
    </cfRule>
  </conditionalFormatting>
  <conditionalFormatting sqref="AS56:AS64">
    <cfRule type="iconSet" priority="1369">
      <iconSet iconSet="3TrafficLights2">
        <cfvo type="percent" val="0"/>
        <cfvo type="num" val="0.7"/>
        <cfvo type="num" val="0.9"/>
      </iconSet>
    </cfRule>
    <cfRule type="cellIs" dxfId="47" priority="1370" stopIfTrue="1" operator="greaterThan">
      <formula>0.9</formula>
    </cfRule>
    <cfRule type="cellIs" dxfId="46" priority="1371" stopIfTrue="1" operator="between">
      <formula>0.7</formula>
      <formula>0.89</formula>
    </cfRule>
    <cfRule type="cellIs" dxfId="45" priority="1372" stopIfTrue="1" operator="between">
      <formula>0</formula>
      <formula>0.69</formula>
    </cfRule>
  </conditionalFormatting>
  <conditionalFormatting sqref="AS70:AS79">
    <cfRule type="iconSet" priority="1397">
      <iconSet iconSet="3TrafficLights2">
        <cfvo type="percent" val="0"/>
        <cfvo type="num" val="0.7"/>
        <cfvo type="num" val="0.9"/>
      </iconSet>
    </cfRule>
    <cfRule type="cellIs" dxfId="44" priority="1398" stopIfTrue="1" operator="greaterThan">
      <formula>0.9</formula>
    </cfRule>
    <cfRule type="cellIs" dxfId="43" priority="1399" stopIfTrue="1" operator="between">
      <formula>0.7</formula>
      <formula>0.89</formula>
    </cfRule>
    <cfRule type="cellIs" dxfId="42" priority="1400" stopIfTrue="1" operator="between">
      <formula>0</formula>
      <formula>0.69</formula>
    </cfRule>
  </conditionalFormatting>
  <conditionalFormatting sqref="U73:U78">
    <cfRule type="iconSet" priority="1405">
      <iconSet iconSet="3TrafficLights2">
        <cfvo type="percent" val="0"/>
        <cfvo type="num" val="0.7"/>
        <cfvo type="num" val="0.9"/>
      </iconSet>
    </cfRule>
    <cfRule type="cellIs" dxfId="41" priority="1406" stopIfTrue="1" operator="greaterThanOrEqual">
      <formula>0.9</formula>
    </cfRule>
    <cfRule type="cellIs" dxfId="40" priority="1407" stopIfTrue="1" operator="between">
      <formula>0.7</formula>
      <formula>0.89</formula>
    </cfRule>
    <cfRule type="cellIs" dxfId="39" priority="1408" stopIfTrue="1" operator="between">
      <formula>0</formula>
      <formula>0.69</formula>
    </cfRule>
  </conditionalFormatting>
  <conditionalFormatting sqref="AD73:AD78">
    <cfRule type="iconSet" priority="1413">
      <iconSet iconSet="3TrafficLights2">
        <cfvo type="percent" val="0"/>
        <cfvo type="num" val="0.7"/>
        <cfvo type="num" val="0.9"/>
      </iconSet>
    </cfRule>
    <cfRule type="cellIs" dxfId="38" priority="1414" stopIfTrue="1" operator="greaterThanOrEqual">
      <formula>0.9</formula>
    </cfRule>
    <cfRule type="cellIs" dxfId="37" priority="1415" stopIfTrue="1" operator="between">
      <formula>0.7</formula>
      <formula>0.89</formula>
    </cfRule>
    <cfRule type="cellIs" dxfId="36" priority="1416" stopIfTrue="1" operator="between">
      <formula>0</formula>
      <formula>0.69</formula>
    </cfRule>
  </conditionalFormatting>
  <conditionalFormatting sqref="AM73:AM78">
    <cfRule type="iconSet" priority="1421">
      <iconSet iconSet="3TrafficLights2">
        <cfvo type="percent" val="0"/>
        <cfvo type="num" val="0.7"/>
        <cfvo type="num" val="0.9"/>
      </iconSet>
    </cfRule>
    <cfRule type="cellIs" dxfId="35" priority="1422" stopIfTrue="1" operator="greaterThanOrEqual">
      <formula>0.9</formula>
    </cfRule>
    <cfRule type="cellIs" dxfId="34" priority="1423" stopIfTrue="1" operator="between">
      <formula>0.7</formula>
      <formula>0.89</formula>
    </cfRule>
    <cfRule type="cellIs" dxfId="33" priority="1424" stopIfTrue="1" operator="between">
      <formula>0</formula>
      <formula>0.69</formula>
    </cfRule>
  </conditionalFormatting>
  <conditionalFormatting sqref="U29">
    <cfRule type="iconSet" priority="37">
      <iconSet iconSet="3TrafficLights2">
        <cfvo type="percent" val="0"/>
        <cfvo type="num" val="0.7"/>
        <cfvo type="num" val="0.9"/>
      </iconSet>
    </cfRule>
    <cfRule type="cellIs" dxfId="32" priority="38" stopIfTrue="1" operator="greaterThanOrEqual">
      <formula>0.9</formula>
    </cfRule>
    <cfRule type="cellIs" dxfId="31" priority="39" stopIfTrue="1" operator="between">
      <formula>0.7</formula>
      <formula>0.89</formula>
    </cfRule>
    <cfRule type="cellIs" dxfId="30" priority="40" stopIfTrue="1" operator="between">
      <formula>0</formula>
      <formula>0.69</formula>
    </cfRule>
  </conditionalFormatting>
  <conditionalFormatting sqref="U30:U31">
    <cfRule type="iconSet" priority="41">
      <iconSet iconSet="3TrafficLights2">
        <cfvo type="percent" val="0"/>
        <cfvo type="num" val="0.7"/>
        <cfvo type="num" val="0.9"/>
      </iconSet>
    </cfRule>
    <cfRule type="cellIs" dxfId="29" priority="42" stopIfTrue="1" operator="greaterThanOrEqual">
      <formula>0.9</formula>
    </cfRule>
    <cfRule type="cellIs" dxfId="28" priority="43" stopIfTrue="1" operator="between">
      <formula>0.7</formula>
      <formula>0.89</formula>
    </cfRule>
    <cfRule type="cellIs" dxfId="27" priority="44" stopIfTrue="1" operator="between">
      <formula>0</formula>
      <formula>0.69</formula>
    </cfRule>
  </conditionalFormatting>
  <conditionalFormatting sqref="U32">
    <cfRule type="iconSet" priority="33">
      <iconSet iconSet="3TrafficLights2">
        <cfvo type="percent" val="0"/>
        <cfvo type="num" val="0.7"/>
        <cfvo type="num" val="0.9"/>
      </iconSet>
    </cfRule>
    <cfRule type="cellIs" dxfId="26" priority="34" stopIfTrue="1" operator="greaterThanOrEqual">
      <formula>0.9</formula>
    </cfRule>
    <cfRule type="cellIs" dxfId="25" priority="35" stopIfTrue="1" operator="between">
      <formula>0.7</formula>
      <formula>0.89</formula>
    </cfRule>
    <cfRule type="cellIs" dxfId="24" priority="36" stopIfTrue="1" operator="between">
      <formula>0</formula>
      <formula>0.69</formula>
    </cfRule>
  </conditionalFormatting>
  <conditionalFormatting sqref="U33">
    <cfRule type="iconSet" priority="29">
      <iconSet iconSet="3TrafficLights2">
        <cfvo type="percent" val="0"/>
        <cfvo type="num" val="0.7"/>
        <cfvo type="num" val="0.9"/>
      </iconSet>
    </cfRule>
    <cfRule type="cellIs" dxfId="23" priority="30" stopIfTrue="1" operator="greaterThanOrEqual">
      <formula>0.9</formula>
    </cfRule>
    <cfRule type="cellIs" dxfId="22" priority="31" stopIfTrue="1" operator="between">
      <formula>0.7</formula>
      <formula>0.89</formula>
    </cfRule>
    <cfRule type="cellIs" dxfId="21" priority="32" stopIfTrue="1" operator="between">
      <formula>0</formula>
      <formula>0.69</formula>
    </cfRule>
  </conditionalFormatting>
  <conditionalFormatting sqref="AT29">
    <cfRule type="iconSet" priority="21">
      <iconSet iconSet="3TrafficLights2">
        <cfvo type="percent" val="0"/>
        <cfvo type="num" val="0.7"/>
        <cfvo type="num" val="0.9"/>
      </iconSet>
    </cfRule>
    <cfRule type="cellIs" dxfId="20" priority="22" stopIfTrue="1" operator="greaterThan">
      <formula>0.9</formula>
    </cfRule>
    <cfRule type="cellIs" dxfId="19" priority="23" stopIfTrue="1" operator="between">
      <formula>0.7</formula>
      <formula>0.89</formula>
    </cfRule>
    <cfRule type="cellIs" dxfId="18" priority="24" stopIfTrue="1" operator="between">
      <formula>0</formula>
      <formula>0.69</formula>
    </cfRule>
  </conditionalFormatting>
  <conditionalFormatting sqref="AS29:AS33">
    <cfRule type="iconSet" priority="25">
      <iconSet iconSet="3TrafficLights2">
        <cfvo type="percent" val="0"/>
        <cfvo type="num" val="0.7"/>
        <cfvo type="num" val="0.9"/>
      </iconSet>
    </cfRule>
    <cfRule type="cellIs" dxfId="17" priority="26" stopIfTrue="1" operator="greaterThan">
      <formula>0.9</formula>
    </cfRule>
    <cfRule type="cellIs" dxfId="16" priority="27" stopIfTrue="1" operator="between">
      <formula>0.7</formula>
      <formula>0.89</formula>
    </cfRule>
    <cfRule type="cellIs" dxfId="15" priority="28" stopIfTrue="1" operator="between">
      <formula>0</formula>
      <formula>0.69</formula>
    </cfRule>
  </conditionalFormatting>
  <conditionalFormatting sqref="AD29">
    <cfRule type="iconSet" priority="17">
      <iconSet iconSet="3TrafficLights2">
        <cfvo type="percent" val="0"/>
        <cfvo type="num" val="0.7"/>
        <cfvo type="num" val="0.9"/>
      </iconSet>
    </cfRule>
    <cfRule type="cellIs" dxfId="14" priority="18" stopIfTrue="1" operator="greaterThanOrEqual">
      <formula>0.9</formula>
    </cfRule>
    <cfRule type="cellIs" dxfId="13" priority="19" stopIfTrue="1" operator="between">
      <formula>0.7</formula>
      <formula>0.89</formula>
    </cfRule>
    <cfRule type="cellIs" dxfId="12" priority="20" stopIfTrue="1" operator="between">
      <formula>0</formula>
      <formula>0.69</formula>
    </cfRule>
  </conditionalFormatting>
  <conditionalFormatting sqref="AM29">
    <cfRule type="iconSet" priority="13">
      <iconSet iconSet="3TrafficLights2">
        <cfvo type="percent" val="0"/>
        <cfvo type="num" val="0.7"/>
        <cfvo type="num" val="0.9"/>
      </iconSet>
    </cfRule>
    <cfRule type="cellIs" dxfId="11" priority="14" stopIfTrue="1" operator="greaterThanOrEqual">
      <formula>0.9</formula>
    </cfRule>
    <cfRule type="cellIs" dxfId="10" priority="15" stopIfTrue="1" operator="between">
      <formula>0.7</formula>
      <formula>0.89</formula>
    </cfRule>
    <cfRule type="cellIs" dxfId="9" priority="16" stopIfTrue="1" operator="between">
      <formula>0</formula>
      <formula>0.69</formula>
    </cfRule>
  </conditionalFormatting>
  <conditionalFormatting sqref="AD30:AD33">
    <cfRule type="iconSet" priority="5">
      <iconSet iconSet="3TrafficLights2">
        <cfvo type="percent" val="0"/>
        <cfvo type="num" val="0.7"/>
        <cfvo type="num" val="0.9"/>
      </iconSet>
    </cfRule>
    <cfRule type="cellIs" dxfId="8" priority="6" stopIfTrue="1" operator="greaterThanOrEqual">
      <formula>0.9</formula>
    </cfRule>
    <cfRule type="cellIs" dxfId="7" priority="7" stopIfTrue="1" operator="between">
      <formula>0.7</formula>
      <formula>0.89</formula>
    </cfRule>
    <cfRule type="cellIs" dxfId="6" priority="8" stopIfTrue="1" operator="between">
      <formula>0</formula>
      <formula>0.69</formula>
    </cfRule>
  </conditionalFormatting>
  <conditionalFormatting sqref="AM30:AM33">
    <cfRule type="iconSet" priority="9">
      <iconSet iconSet="3TrafficLights2">
        <cfvo type="percent" val="0"/>
        <cfvo type="num" val="0.7"/>
        <cfvo type="num" val="0.9"/>
      </iconSet>
    </cfRule>
    <cfRule type="cellIs" dxfId="5" priority="10" stopIfTrue="1" operator="greaterThanOrEqual">
      <formula>0.9</formula>
    </cfRule>
    <cfRule type="cellIs" dxfId="4" priority="11" stopIfTrue="1" operator="between">
      <formula>0.7</formula>
      <formula>0.89</formula>
    </cfRule>
    <cfRule type="cellIs" dxfId="3" priority="12" stopIfTrue="1" operator="between">
      <formula>0</formula>
      <formula>0.69</formula>
    </cfRule>
  </conditionalFormatting>
  <conditionalFormatting sqref="AT34">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printOptions horizontalCentered="1"/>
  <pageMargins left="0.70866141732283472" right="0.51181102362204722" top="0.27559055118110237" bottom="0.47244094488188981" header="0" footer="0"/>
  <pageSetup scale="16" fitToHeight="0" orientation="landscape" r:id="rId1"/>
  <headerFooter>
    <oddFooter>&amp;L&amp;P&amp;RElaboración: Equipo Transparencia y Atención a la Ciudadanía - Equipo Sistema Integrado de Gestión - Equipo Planeación Instituto Distrital de Patrimonio Cultural Enero de 2018</oddFooter>
  </headerFooter>
  <rowBreaks count="5" manualBreakCount="5">
    <brk id="24" max="47" man="1"/>
    <brk id="35" min="1" max="47" man="1"/>
    <brk id="52" min="1" max="47" man="1"/>
    <brk id="64" min="1" max="47" man="1"/>
    <brk id="76" min="1" max="4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E7" sqref="E7"/>
    </sheetView>
  </sheetViews>
  <sheetFormatPr baseColWidth="10" defaultRowHeight="15" x14ac:dyDescent="0.25"/>
  <cols>
    <col min="1" max="1" width="20.85546875" customWidth="1"/>
    <col min="2" max="2" width="19.85546875" customWidth="1"/>
    <col min="4" max="4" width="21" customWidth="1"/>
    <col min="7" max="7" width="20.28515625" customWidth="1"/>
    <col min="11" max="12" width="15.140625" customWidth="1"/>
  </cols>
  <sheetData>
    <row r="1" spans="1:12" ht="15.75" thickBot="1" x14ac:dyDescent="0.3"/>
    <row r="2" spans="1:12" ht="34.5" thickBot="1" x14ac:dyDescent="0.3">
      <c r="A2" s="51" t="s">
        <v>267</v>
      </c>
      <c r="B2" s="52" t="s">
        <v>5</v>
      </c>
      <c r="C2" s="52" t="s">
        <v>148</v>
      </c>
      <c r="D2" s="52" t="s">
        <v>215</v>
      </c>
      <c r="E2" s="52" t="s">
        <v>6</v>
      </c>
      <c r="F2" s="52" t="s">
        <v>7</v>
      </c>
      <c r="G2" s="52" t="s">
        <v>8</v>
      </c>
      <c r="H2" s="52" t="s">
        <v>9</v>
      </c>
      <c r="I2" s="53" t="s">
        <v>12</v>
      </c>
      <c r="J2" s="53" t="s">
        <v>13</v>
      </c>
      <c r="K2" s="52" t="s">
        <v>283</v>
      </c>
      <c r="L2" s="54" t="s">
        <v>284</v>
      </c>
    </row>
    <row r="3" spans="1:12" ht="51.75" thickBot="1" x14ac:dyDescent="0.3">
      <c r="A3" s="47" t="s">
        <v>213</v>
      </c>
      <c r="B3" s="48" t="s">
        <v>268</v>
      </c>
      <c r="C3" s="17" t="s">
        <v>187</v>
      </c>
      <c r="D3" s="48" t="s">
        <v>92</v>
      </c>
      <c r="E3" s="17" t="s">
        <v>63</v>
      </c>
      <c r="F3" s="49">
        <v>3</v>
      </c>
      <c r="G3" s="17" t="s">
        <v>61</v>
      </c>
      <c r="H3" s="17" t="s">
        <v>62</v>
      </c>
      <c r="I3" s="18">
        <v>43544</v>
      </c>
      <c r="J3" s="18">
        <v>43769</v>
      </c>
      <c r="K3" s="49">
        <v>1</v>
      </c>
      <c r="L3" s="50">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90" zoomScaleNormal="90" workbookViewId="0">
      <pane ySplit="2" topLeftCell="A3" activePane="bottomLeft" state="frozen"/>
      <selection activeCell="E7" sqref="E7"/>
      <selection pane="bottomLeft" activeCell="E7" sqref="E7"/>
    </sheetView>
  </sheetViews>
  <sheetFormatPr baseColWidth="10" defaultRowHeight="15" x14ac:dyDescent="0.25"/>
  <cols>
    <col min="1" max="1" width="20.85546875" customWidth="1"/>
    <col min="2" max="2" width="19.85546875" customWidth="1"/>
    <col min="3" max="3" width="6.140625" bestFit="1" customWidth="1"/>
    <col min="4" max="4" width="36.28515625" customWidth="1"/>
    <col min="5" max="5" width="28.85546875" customWidth="1"/>
    <col min="7" max="7" width="22.7109375" customWidth="1"/>
    <col min="8" max="8" width="13.85546875" customWidth="1"/>
    <col min="11" max="12" width="15.140625" customWidth="1"/>
  </cols>
  <sheetData>
    <row r="1" spans="1:12" ht="15.75" thickBot="1" x14ac:dyDescent="0.3"/>
    <row r="2" spans="1:12" ht="34.5" thickBot="1" x14ac:dyDescent="0.3">
      <c r="A2" s="1" t="s">
        <v>267</v>
      </c>
      <c r="B2" s="1" t="s">
        <v>5</v>
      </c>
      <c r="C2" s="2" t="s">
        <v>148</v>
      </c>
      <c r="D2" s="3" t="s">
        <v>215</v>
      </c>
      <c r="E2" s="3" t="s">
        <v>6</v>
      </c>
      <c r="F2" s="3" t="s">
        <v>7</v>
      </c>
      <c r="G2" s="3" t="s">
        <v>8</v>
      </c>
      <c r="H2" s="3" t="s">
        <v>9</v>
      </c>
      <c r="I2" s="4" t="s">
        <v>12</v>
      </c>
      <c r="J2" s="5" t="s">
        <v>13</v>
      </c>
      <c r="K2" s="52" t="s">
        <v>283</v>
      </c>
      <c r="L2" s="54" t="s">
        <v>284</v>
      </c>
    </row>
    <row r="3" spans="1:12" ht="76.5" x14ac:dyDescent="0.25">
      <c r="A3" s="20" t="s">
        <v>212</v>
      </c>
      <c r="B3" s="21" t="s">
        <v>269</v>
      </c>
      <c r="C3" s="8" t="s">
        <v>168</v>
      </c>
      <c r="D3" s="21" t="s">
        <v>99</v>
      </c>
      <c r="E3" s="8" t="s">
        <v>95</v>
      </c>
      <c r="F3" s="8">
        <v>2</v>
      </c>
      <c r="G3" s="8" t="s">
        <v>35</v>
      </c>
      <c r="H3" s="8" t="s">
        <v>25</v>
      </c>
      <c r="I3" s="9">
        <v>43497</v>
      </c>
      <c r="J3" s="9">
        <v>43707</v>
      </c>
      <c r="K3" s="22">
        <v>0</v>
      </c>
      <c r="L3" s="23">
        <v>1</v>
      </c>
    </row>
    <row r="4" spans="1:12" ht="63.75" x14ac:dyDescent="0.25">
      <c r="A4" s="24" t="s">
        <v>212</v>
      </c>
      <c r="B4" s="25" t="s">
        <v>270</v>
      </c>
      <c r="C4" s="10" t="s">
        <v>169</v>
      </c>
      <c r="D4" s="25" t="s">
        <v>47</v>
      </c>
      <c r="E4" s="10" t="s">
        <v>219</v>
      </c>
      <c r="F4" s="10">
        <v>6</v>
      </c>
      <c r="G4" s="10" t="s">
        <v>39</v>
      </c>
      <c r="H4" s="10" t="s">
        <v>25</v>
      </c>
      <c r="I4" s="11">
        <v>43636</v>
      </c>
      <c r="J4" s="11">
        <v>43769</v>
      </c>
      <c r="K4" s="26">
        <v>0</v>
      </c>
      <c r="L4" s="27">
        <v>3</v>
      </c>
    </row>
    <row r="5" spans="1:12" ht="76.5" x14ac:dyDescent="0.25">
      <c r="A5" s="24" t="s">
        <v>212</v>
      </c>
      <c r="B5" s="25" t="s">
        <v>270</v>
      </c>
      <c r="C5" s="10" t="s">
        <v>170</v>
      </c>
      <c r="D5" s="25" t="s">
        <v>38</v>
      </c>
      <c r="E5" s="10" t="s">
        <v>220</v>
      </c>
      <c r="F5" s="10">
        <v>1</v>
      </c>
      <c r="G5" s="10" t="s">
        <v>37</v>
      </c>
      <c r="H5" s="10" t="s">
        <v>25</v>
      </c>
      <c r="I5" s="11">
        <v>43497</v>
      </c>
      <c r="J5" s="11">
        <v>43677</v>
      </c>
      <c r="K5" s="10">
        <v>0.5</v>
      </c>
      <c r="L5" s="28">
        <v>0</v>
      </c>
    </row>
    <row r="6" spans="1:12" ht="38.25" x14ac:dyDescent="0.25">
      <c r="A6" s="24" t="s">
        <v>212</v>
      </c>
      <c r="B6" s="25" t="s">
        <v>270</v>
      </c>
      <c r="C6" s="10" t="s">
        <v>171</v>
      </c>
      <c r="D6" s="25" t="s">
        <v>96</v>
      </c>
      <c r="E6" s="10" t="s">
        <v>98</v>
      </c>
      <c r="F6" s="10">
        <v>1</v>
      </c>
      <c r="G6" s="10" t="s">
        <v>97</v>
      </c>
      <c r="H6" s="10" t="s">
        <v>25</v>
      </c>
      <c r="I6" s="11">
        <v>43497</v>
      </c>
      <c r="J6" s="11">
        <v>43677</v>
      </c>
      <c r="K6" s="10">
        <v>0</v>
      </c>
      <c r="L6" s="28">
        <v>1</v>
      </c>
    </row>
    <row r="7" spans="1:12" ht="63.75" x14ac:dyDescent="0.25">
      <c r="A7" s="24" t="s">
        <v>212</v>
      </c>
      <c r="B7" s="25" t="s">
        <v>271</v>
      </c>
      <c r="C7" s="10" t="s">
        <v>172</v>
      </c>
      <c r="D7" s="25" t="s">
        <v>100</v>
      </c>
      <c r="E7" s="10" t="s">
        <v>101</v>
      </c>
      <c r="F7" s="10">
        <v>3</v>
      </c>
      <c r="G7" s="10" t="s">
        <v>35</v>
      </c>
      <c r="H7" s="10" t="s">
        <v>25</v>
      </c>
      <c r="I7" s="11">
        <v>43497</v>
      </c>
      <c r="J7" s="11">
        <v>43799</v>
      </c>
      <c r="K7" s="10">
        <v>0</v>
      </c>
      <c r="L7" s="28">
        <v>1</v>
      </c>
    </row>
    <row r="8" spans="1:12" ht="76.5" x14ac:dyDescent="0.25">
      <c r="A8" s="24" t="s">
        <v>212</v>
      </c>
      <c r="B8" s="25" t="s">
        <v>271</v>
      </c>
      <c r="C8" s="10" t="s">
        <v>173</v>
      </c>
      <c r="D8" s="25" t="s">
        <v>102</v>
      </c>
      <c r="E8" s="10" t="s">
        <v>103</v>
      </c>
      <c r="F8" s="10">
        <v>3</v>
      </c>
      <c r="G8" s="10" t="s">
        <v>35</v>
      </c>
      <c r="H8" s="10" t="s">
        <v>25</v>
      </c>
      <c r="I8" s="11">
        <v>43497</v>
      </c>
      <c r="J8" s="11">
        <v>43799</v>
      </c>
      <c r="K8" s="10">
        <v>0</v>
      </c>
      <c r="L8" s="28">
        <v>1</v>
      </c>
    </row>
    <row r="9" spans="1:12" ht="63.75" x14ac:dyDescent="0.25">
      <c r="A9" s="24" t="s">
        <v>212</v>
      </c>
      <c r="B9" s="25" t="s">
        <v>272</v>
      </c>
      <c r="C9" s="10" t="s">
        <v>180</v>
      </c>
      <c r="D9" s="25" t="s">
        <v>137</v>
      </c>
      <c r="E9" s="10" t="s">
        <v>140</v>
      </c>
      <c r="F9" s="10">
        <v>4</v>
      </c>
      <c r="G9" s="10" t="s">
        <v>138</v>
      </c>
      <c r="H9" s="10" t="s">
        <v>25</v>
      </c>
      <c r="I9" s="11">
        <v>43480</v>
      </c>
      <c r="J9" s="11">
        <v>43769</v>
      </c>
      <c r="K9" s="10">
        <v>0</v>
      </c>
      <c r="L9" s="28">
        <v>1</v>
      </c>
    </row>
    <row r="10" spans="1:12" ht="63.75" x14ac:dyDescent="0.25">
      <c r="A10" s="24" t="s">
        <v>212</v>
      </c>
      <c r="B10" s="25" t="s">
        <v>272</v>
      </c>
      <c r="C10" s="10" t="s">
        <v>181</v>
      </c>
      <c r="D10" s="25" t="s">
        <v>139</v>
      </c>
      <c r="E10" s="10" t="s">
        <v>141</v>
      </c>
      <c r="F10" s="10">
        <v>2</v>
      </c>
      <c r="G10" s="10" t="s">
        <v>138</v>
      </c>
      <c r="H10" s="10" t="s">
        <v>25</v>
      </c>
      <c r="I10" s="11">
        <v>43636</v>
      </c>
      <c r="J10" s="11">
        <v>43819</v>
      </c>
      <c r="K10" s="10">
        <v>0</v>
      </c>
      <c r="L10" s="28">
        <v>1</v>
      </c>
    </row>
    <row r="11" spans="1:12" ht="51" x14ac:dyDescent="0.25">
      <c r="A11" s="24" t="s">
        <v>212</v>
      </c>
      <c r="B11" s="25" t="s">
        <v>272</v>
      </c>
      <c r="C11" s="10" t="s">
        <v>182</v>
      </c>
      <c r="D11" s="25" t="s">
        <v>122</v>
      </c>
      <c r="E11" s="10" t="s">
        <v>221</v>
      </c>
      <c r="F11" s="10">
        <v>2</v>
      </c>
      <c r="G11" s="10" t="s">
        <v>35</v>
      </c>
      <c r="H11" s="10" t="s">
        <v>25</v>
      </c>
      <c r="I11" s="11">
        <v>43646</v>
      </c>
      <c r="J11" s="11">
        <v>43819</v>
      </c>
      <c r="K11" s="10">
        <v>0</v>
      </c>
      <c r="L11" s="28">
        <v>1</v>
      </c>
    </row>
    <row r="12" spans="1:12" ht="63.75" x14ac:dyDescent="0.25">
      <c r="A12" s="24" t="s">
        <v>213</v>
      </c>
      <c r="B12" s="25" t="s">
        <v>268</v>
      </c>
      <c r="C12" s="10" t="s">
        <v>183</v>
      </c>
      <c r="D12" s="25" t="s">
        <v>107</v>
      </c>
      <c r="E12" s="10" t="s">
        <v>234</v>
      </c>
      <c r="F12" s="14">
        <v>1</v>
      </c>
      <c r="G12" s="10" t="s">
        <v>84</v>
      </c>
      <c r="H12" s="10" t="s">
        <v>25</v>
      </c>
      <c r="I12" s="11">
        <v>43467</v>
      </c>
      <c r="J12" s="11">
        <v>43830</v>
      </c>
      <c r="K12" s="10">
        <v>0</v>
      </c>
      <c r="L12" s="29">
        <v>0.33</v>
      </c>
    </row>
    <row r="13" spans="1:12" ht="51" x14ac:dyDescent="0.25">
      <c r="A13" s="24" t="s">
        <v>213</v>
      </c>
      <c r="B13" s="25" t="s">
        <v>268</v>
      </c>
      <c r="C13" s="10" t="s">
        <v>184</v>
      </c>
      <c r="D13" s="25" t="s">
        <v>108</v>
      </c>
      <c r="E13" s="10" t="s">
        <v>58</v>
      </c>
      <c r="F13" s="10">
        <v>3</v>
      </c>
      <c r="G13" s="10" t="s">
        <v>59</v>
      </c>
      <c r="H13" s="10" t="s">
        <v>25</v>
      </c>
      <c r="I13" s="11">
        <v>43467</v>
      </c>
      <c r="J13" s="11">
        <v>43830</v>
      </c>
      <c r="K13" s="10">
        <v>0</v>
      </c>
      <c r="L13" s="28">
        <v>1</v>
      </c>
    </row>
    <row r="14" spans="1:12" ht="76.5" x14ac:dyDescent="0.25">
      <c r="A14" s="24" t="s">
        <v>213</v>
      </c>
      <c r="B14" s="25" t="s">
        <v>268</v>
      </c>
      <c r="C14" s="10" t="s">
        <v>188</v>
      </c>
      <c r="D14" s="25" t="s">
        <v>60</v>
      </c>
      <c r="E14" s="10" t="s">
        <v>57</v>
      </c>
      <c r="F14" s="14">
        <v>1</v>
      </c>
      <c r="G14" s="10" t="s">
        <v>201</v>
      </c>
      <c r="H14" s="10" t="s">
        <v>25</v>
      </c>
      <c r="I14" s="11">
        <v>43497</v>
      </c>
      <c r="J14" s="11">
        <v>43829</v>
      </c>
      <c r="K14" s="10">
        <v>0</v>
      </c>
      <c r="L14" s="29">
        <v>0.33</v>
      </c>
    </row>
    <row r="15" spans="1:12" ht="63.75" x14ac:dyDescent="0.25">
      <c r="A15" s="24" t="s">
        <v>213</v>
      </c>
      <c r="B15" s="25" t="s">
        <v>273</v>
      </c>
      <c r="C15" s="10" t="s">
        <v>189</v>
      </c>
      <c r="D15" s="25" t="s">
        <v>111</v>
      </c>
      <c r="E15" s="10" t="s">
        <v>110</v>
      </c>
      <c r="F15" s="10">
        <v>2</v>
      </c>
      <c r="G15" s="10" t="s">
        <v>109</v>
      </c>
      <c r="H15" s="10" t="s">
        <v>25</v>
      </c>
      <c r="I15" s="11">
        <v>43587</v>
      </c>
      <c r="J15" s="11">
        <v>43798</v>
      </c>
      <c r="K15" s="10">
        <v>0</v>
      </c>
      <c r="L15" s="28">
        <v>1</v>
      </c>
    </row>
    <row r="16" spans="1:12" ht="63.75" x14ac:dyDescent="0.25">
      <c r="A16" s="24" t="s">
        <v>213</v>
      </c>
      <c r="B16" s="25" t="s">
        <v>274</v>
      </c>
      <c r="C16" s="10" t="s">
        <v>190</v>
      </c>
      <c r="D16" s="25" t="s">
        <v>33</v>
      </c>
      <c r="E16" s="10" t="s">
        <v>34</v>
      </c>
      <c r="F16" s="10">
        <v>2</v>
      </c>
      <c r="G16" s="10" t="s">
        <v>35</v>
      </c>
      <c r="H16" s="10" t="s">
        <v>25</v>
      </c>
      <c r="I16" s="11">
        <v>43525</v>
      </c>
      <c r="J16" s="11">
        <v>43769</v>
      </c>
      <c r="K16" s="10">
        <v>1</v>
      </c>
      <c r="L16" s="28">
        <v>0</v>
      </c>
    </row>
    <row r="17" spans="1:12" ht="63.75" x14ac:dyDescent="0.25">
      <c r="A17" s="24" t="s">
        <v>213</v>
      </c>
      <c r="B17" s="25" t="s">
        <v>274</v>
      </c>
      <c r="C17" s="10" t="s">
        <v>191</v>
      </c>
      <c r="D17" s="25" t="s">
        <v>72</v>
      </c>
      <c r="E17" s="10" t="s">
        <v>223</v>
      </c>
      <c r="F17" s="10">
        <v>2</v>
      </c>
      <c r="G17" s="10" t="s">
        <v>71</v>
      </c>
      <c r="H17" s="10" t="s">
        <v>25</v>
      </c>
      <c r="I17" s="11">
        <v>43546</v>
      </c>
      <c r="J17" s="11">
        <v>43819</v>
      </c>
      <c r="K17" s="10">
        <v>0</v>
      </c>
      <c r="L17" s="28">
        <v>1</v>
      </c>
    </row>
    <row r="18" spans="1:12" ht="63.75" x14ac:dyDescent="0.25">
      <c r="A18" s="24" t="s">
        <v>213</v>
      </c>
      <c r="B18" s="25" t="s">
        <v>274</v>
      </c>
      <c r="C18" s="10" t="s">
        <v>192</v>
      </c>
      <c r="D18" s="25" t="s">
        <v>69</v>
      </c>
      <c r="E18" s="10" t="s">
        <v>224</v>
      </c>
      <c r="F18" s="10">
        <v>1</v>
      </c>
      <c r="G18" s="10" t="s">
        <v>70</v>
      </c>
      <c r="H18" s="10" t="s">
        <v>25</v>
      </c>
      <c r="I18" s="11">
        <v>43497</v>
      </c>
      <c r="J18" s="11">
        <v>43646</v>
      </c>
      <c r="K18" s="10">
        <v>0</v>
      </c>
      <c r="L18" s="28">
        <v>1</v>
      </c>
    </row>
    <row r="19" spans="1:12" ht="63.75" x14ac:dyDescent="0.25">
      <c r="A19" s="24" t="s">
        <v>213</v>
      </c>
      <c r="B19" s="25" t="s">
        <v>274</v>
      </c>
      <c r="C19" s="10" t="s">
        <v>193</v>
      </c>
      <c r="D19" s="25" t="s">
        <v>89</v>
      </c>
      <c r="E19" s="10" t="s">
        <v>90</v>
      </c>
      <c r="F19" s="10">
        <v>1</v>
      </c>
      <c r="G19" s="10" t="s">
        <v>91</v>
      </c>
      <c r="H19" s="10" t="s">
        <v>25</v>
      </c>
      <c r="I19" s="11">
        <v>43587</v>
      </c>
      <c r="J19" s="11">
        <v>43707</v>
      </c>
      <c r="K19" s="10">
        <v>0</v>
      </c>
      <c r="L19" s="28">
        <v>1</v>
      </c>
    </row>
    <row r="20" spans="1:12" ht="51" x14ac:dyDescent="0.25">
      <c r="A20" s="24" t="s">
        <v>213</v>
      </c>
      <c r="B20" s="25" t="s">
        <v>275</v>
      </c>
      <c r="C20" s="10" t="s">
        <v>195</v>
      </c>
      <c r="D20" s="25" t="s">
        <v>112</v>
      </c>
      <c r="E20" s="10" t="s">
        <v>113</v>
      </c>
      <c r="F20" s="10">
        <v>4</v>
      </c>
      <c r="G20" s="10" t="s">
        <v>45</v>
      </c>
      <c r="H20" s="10" t="s">
        <v>25</v>
      </c>
      <c r="I20" s="11">
        <v>43480</v>
      </c>
      <c r="J20" s="11">
        <v>43769</v>
      </c>
      <c r="K20" s="10">
        <v>1</v>
      </c>
      <c r="L20" s="28">
        <v>1</v>
      </c>
    </row>
    <row r="21" spans="1:12" ht="51" x14ac:dyDescent="0.25">
      <c r="A21" s="24" t="s">
        <v>214</v>
      </c>
      <c r="B21" s="25" t="s">
        <v>18</v>
      </c>
      <c r="C21" s="10" t="s">
        <v>196</v>
      </c>
      <c r="D21" s="25" t="s">
        <v>119</v>
      </c>
      <c r="E21" s="16" t="s">
        <v>114</v>
      </c>
      <c r="F21" s="10">
        <v>2</v>
      </c>
      <c r="G21" s="16" t="s">
        <v>115</v>
      </c>
      <c r="H21" s="10" t="s">
        <v>25</v>
      </c>
      <c r="I21" s="11">
        <v>43586</v>
      </c>
      <c r="J21" s="11">
        <v>43819</v>
      </c>
      <c r="K21" s="10">
        <v>0</v>
      </c>
      <c r="L21" s="28">
        <v>1</v>
      </c>
    </row>
    <row r="22" spans="1:12" ht="51" x14ac:dyDescent="0.25">
      <c r="A22" s="24" t="s">
        <v>214</v>
      </c>
      <c r="B22" s="25" t="s">
        <v>18</v>
      </c>
      <c r="C22" s="10" t="s">
        <v>198</v>
      </c>
      <c r="D22" s="25" t="s">
        <v>128</v>
      </c>
      <c r="E22" s="16" t="s">
        <v>82</v>
      </c>
      <c r="F22" s="10">
        <v>1</v>
      </c>
      <c r="G22" s="10" t="s">
        <v>83</v>
      </c>
      <c r="H22" s="10" t="s">
        <v>25</v>
      </c>
      <c r="I22" s="11">
        <v>43497</v>
      </c>
      <c r="J22" s="11">
        <v>43585</v>
      </c>
      <c r="K22" s="10">
        <v>1</v>
      </c>
      <c r="L22" s="28">
        <v>0</v>
      </c>
    </row>
    <row r="23" spans="1:12" ht="127.5" x14ac:dyDescent="0.25">
      <c r="A23" s="42" t="s">
        <v>214</v>
      </c>
      <c r="B23" s="43" t="s">
        <v>18</v>
      </c>
      <c r="C23" s="6" t="s">
        <v>199</v>
      </c>
      <c r="D23" s="43" t="s">
        <v>225</v>
      </c>
      <c r="E23" s="15" t="s">
        <v>80</v>
      </c>
      <c r="F23" s="6">
        <v>1</v>
      </c>
      <c r="G23" s="6" t="s">
        <v>79</v>
      </c>
      <c r="H23" s="6" t="s">
        <v>25</v>
      </c>
      <c r="I23" s="7">
        <v>43525</v>
      </c>
      <c r="J23" s="7">
        <v>43819</v>
      </c>
      <c r="K23" s="6">
        <v>1</v>
      </c>
      <c r="L23" s="44">
        <v>0</v>
      </c>
    </row>
    <row r="24" spans="1:12" ht="39" thickBot="1" x14ac:dyDescent="0.3">
      <c r="A24" s="30" t="s">
        <v>214</v>
      </c>
      <c r="B24" s="31" t="s">
        <v>18</v>
      </c>
      <c r="C24" s="12" t="s">
        <v>200</v>
      </c>
      <c r="D24" s="31" t="s">
        <v>77</v>
      </c>
      <c r="E24" s="19" t="s">
        <v>78</v>
      </c>
      <c r="F24" s="12">
        <v>1</v>
      </c>
      <c r="G24" s="19" t="s">
        <v>81</v>
      </c>
      <c r="H24" s="12" t="s">
        <v>76</v>
      </c>
      <c r="I24" s="13">
        <v>43539</v>
      </c>
      <c r="J24" s="13">
        <v>43799</v>
      </c>
      <c r="K24" s="45">
        <v>0.3</v>
      </c>
      <c r="L24" s="46">
        <v>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E7" sqref="E7"/>
    </sheetView>
  </sheetViews>
  <sheetFormatPr baseColWidth="10" defaultRowHeight="15" x14ac:dyDescent="0.25"/>
  <cols>
    <col min="1" max="1" width="20.85546875" customWidth="1"/>
    <col min="2" max="2" width="19.85546875" customWidth="1"/>
    <col min="4" max="4" width="31.5703125" customWidth="1"/>
    <col min="5" max="5" width="29" customWidth="1"/>
    <col min="7" max="7" width="20.28515625" customWidth="1"/>
    <col min="11" max="12" width="15.140625" customWidth="1"/>
  </cols>
  <sheetData>
    <row r="1" spans="1:12" ht="15.75" thickBot="1" x14ac:dyDescent="0.3"/>
    <row r="2" spans="1:12" ht="34.5" thickBot="1" x14ac:dyDescent="0.3">
      <c r="A2" s="1" t="s">
        <v>267</v>
      </c>
      <c r="B2" s="1" t="s">
        <v>5</v>
      </c>
      <c r="C2" s="2" t="s">
        <v>148</v>
      </c>
      <c r="D2" s="3" t="s">
        <v>215</v>
      </c>
      <c r="E2" s="3" t="s">
        <v>6</v>
      </c>
      <c r="F2" s="3" t="s">
        <v>7</v>
      </c>
      <c r="G2" s="3" t="s">
        <v>8</v>
      </c>
      <c r="H2" s="3" t="s">
        <v>9</v>
      </c>
      <c r="I2" s="4" t="s">
        <v>12</v>
      </c>
      <c r="J2" s="5" t="s">
        <v>13</v>
      </c>
      <c r="K2" s="52" t="s">
        <v>283</v>
      </c>
      <c r="L2" s="54" t="s">
        <v>284</v>
      </c>
    </row>
    <row r="3" spans="1:12" ht="76.5" x14ac:dyDescent="0.25">
      <c r="A3" s="20" t="s">
        <v>210</v>
      </c>
      <c r="B3" s="21" t="s">
        <v>276</v>
      </c>
      <c r="C3" s="8" t="s">
        <v>165</v>
      </c>
      <c r="D3" s="21" t="s">
        <v>23</v>
      </c>
      <c r="E3" s="8" t="s">
        <v>218</v>
      </c>
      <c r="F3" s="33">
        <v>1</v>
      </c>
      <c r="G3" s="8" t="s">
        <v>31</v>
      </c>
      <c r="H3" s="8" t="s">
        <v>29</v>
      </c>
      <c r="I3" s="9">
        <v>43467</v>
      </c>
      <c r="J3" s="9">
        <v>43819</v>
      </c>
      <c r="K3" s="22">
        <v>0</v>
      </c>
      <c r="L3" s="34">
        <v>0.33</v>
      </c>
    </row>
    <row r="4" spans="1:12" ht="89.25" x14ac:dyDescent="0.25">
      <c r="A4" s="24" t="s">
        <v>210</v>
      </c>
      <c r="B4" s="25" t="s">
        <v>276</v>
      </c>
      <c r="C4" s="10" t="s">
        <v>166</v>
      </c>
      <c r="D4" s="25" t="s">
        <v>227</v>
      </c>
      <c r="E4" s="10" t="s">
        <v>228</v>
      </c>
      <c r="F4" s="16">
        <v>1</v>
      </c>
      <c r="G4" s="10" t="s">
        <v>229</v>
      </c>
      <c r="H4" s="10" t="s">
        <v>29</v>
      </c>
      <c r="I4" s="11">
        <v>43497</v>
      </c>
      <c r="J4" s="11">
        <v>43819</v>
      </c>
      <c r="K4" s="26">
        <v>0</v>
      </c>
      <c r="L4" s="29">
        <v>0.33</v>
      </c>
    </row>
    <row r="5" spans="1:12" ht="51.75" thickBot="1" x14ac:dyDescent="0.3">
      <c r="A5" s="30" t="s">
        <v>213</v>
      </c>
      <c r="B5" s="31" t="s">
        <v>277</v>
      </c>
      <c r="C5" s="12" t="s">
        <v>194</v>
      </c>
      <c r="D5" s="31" t="s">
        <v>73</v>
      </c>
      <c r="E5" s="12" t="s">
        <v>74</v>
      </c>
      <c r="F5" s="12">
        <v>1</v>
      </c>
      <c r="G5" s="12" t="s">
        <v>86</v>
      </c>
      <c r="H5" s="12" t="s">
        <v>29</v>
      </c>
      <c r="I5" s="13">
        <v>43497</v>
      </c>
      <c r="J5" s="13">
        <v>43707</v>
      </c>
      <c r="K5" s="12">
        <v>0</v>
      </c>
      <c r="L5" s="3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90" zoomScaleNormal="90" workbookViewId="0">
      <pane ySplit="2" topLeftCell="A3" activePane="bottomLeft" state="frozen"/>
      <selection activeCell="E7" sqref="E7"/>
      <selection pane="bottomLeft" activeCell="E7" sqref="E7"/>
    </sheetView>
  </sheetViews>
  <sheetFormatPr baseColWidth="10" defaultRowHeight="15" x14ac:dyDescent="0.25"/>
  <cols>
    <col min="1" max="1" width="24.5703125" customWidth="1"/>
    <col min="2" max="2" width="19.85546875" customWidth="1"/>
    <col min="3" max="3" width="5.7109375" bestFit="1" customWidth="1"/>
    <col min="4" max="4" width="40" customWidth="1"/>
    <col min="5" max="5" width="23" customWidth="1"/>
    <col min="6" max="6" width="9.7109375" bestFit="1" customWidth="1"/>
    <col min="7" max="7" width="24.85546875" customWidth="1"/>
    <col min="8" max="8" width="18.140625" customWidth="1"/>
    <col min="9" max="9" width="22.28515625" customWidth="1"/>
    <col min="12" max="13" width="15.140625" customWidth="1"/>
  </cols>
  <sheetData>
    <row r="1" spans="1:13" ht="15.75" thickBot="1" x14ac:dyDescent="0.3"/>
    <row r="2" spans="1:13" ht="34.5" thickBot="1" x14ac:dyDescent="0.3">
      <c r="A2" s="1" t="s">
        <v>267</v>
      </c>
      <c r="B2" s="1" t="s">
        <v>5</v>
      </c>
      <c r="C2" s="2" t="s">
        <v>148</v>
      </c>
      <c r="D2" s="3" t="s">
        <v>215</v>
      </c>
      <c r="E2" s="3" t="s">
        <v>6</v>
      </c>
      <c r="F2" s="3" t="s">
        <v>7</v>
      </c>
      <c r="G2" s="3" t="s">
        <v>8</v>
      </c>
      <c r="H2" s="3" t="s">
        <v>9</v>
      </c>
      <c r="I2" s="3" t="s">
        <v>10</v>
      </c>
      <c r="J2" s="4" t="s">
        <v>12</v>
      </c>
      <c r="K2" s="5" t="s">
        <v>13</v>
      </c>
      <c r="L2" s="52" t="s">
        <v>283</v>
      </c>
      <c r="M2" s="54" t="s">
        <v>284</v>
      </c>
    </row>
    <row r="3" spans="1:13" ht="63.75" x14ac:dyDescent="0.25">
      <c r="A3" s="20" t="s">
        <v>211</v>
      </c>
      <c r="B3" s="21" t="s">
        <v>278</v>
      </c>
      <c r="C3" s="8" t="s">
        <v>149</v>
      </c>
      <c r="D3" s="25" t="s">
        <v>123</v>
      </c>
      <c r="E3" s="8" t="s">
        <v>56</v>
      </c>
      <c r="F3" s="8">
        <v>1</v>
      </c>
      <c r="G3" s="8" t="s">
        <v>20</v>
      </c>
      <c r="H3" s="8" t="s">
        <v>64</v>
      </c>
      <c r="I3" s="8" t="s">
        <v>19</v>
      </c>
      <c r="J3" s="9">
        <v>43467</v>
      </c>
      <c r="K3" s="9">
        <v>43553</v>
      </c>
      <c r="L3" s="22">
        <v>1</v>
      </c>
      <c r="M3" s="23">
        <v>0</v>
      </c>
    </row>
    <row r="4" spans="1:13" ht="63.75" x14ac:dyDescent="0.25">
      <c r="A4" s="24" t="s">
        <v>211</v>
      </c>
      <c r="B4" s="25" t="s">
        <v>279</v>
      </c>
      <c r="C4" s="10" t="s">
        <v>153</v>
      </c>
      <c r="D4" s="25" t="s">
        <v>125</v>
      </c>
      <c r="E4" s="10" t="s">
        <v>130</v>
      </c>
      <c r="F4" s="10">
        <v>3</v>
      </c>
      <c r="G4" s="10" t="s">
        <v>117</v>
      </c>
      <c r="H4" s="10" t="s">
        <v>124</v>
      </c>
      <c r="I4" s="10" t="s">
        <v>19</v>
      </c>
      <c r="J4" s="11">
        <v>43467</v>
      </c>
      <c r="K4" s="11">
        <v>43723</v>
      </c>
      <c r="L4" s="10">
        <v>0</v>
      </c>
      <c r="M4" s="28">
        <v>1</v>
      </c>
    </row>
    <row r="5" spans="1:13" ht="51" x14ac:dyDescent="0.25">
      <c r="A5" s="24" t="s">
        <v>211</v>
      </c>
      <c r="B5" s="25" t="s">
        <v>279</v>
      </c>
      <c r="C5" s="10" t="s">
        <v>154</v>
      </c>
      <c r="D5" s="25" t="s">
        <v>144</v>
      </c>
      <c r="E5" s="10" t="s">
        <v>129</v>
      </c>
      <c r="F5" s="10">
        <v>3</v>
      </c>
      <c r="G5" s="10" t="s">
        <v>131</v>
      </c>
      <c r="H5" s="10" t="s">
        <v>64</v>
      </c>
      <c r="I5" s="10" t="s">
        <v>19</v>
      </c>
      <c r="J5" s="11">
        <v>43467</v>
      </c>
      <c r="K5" s="11">
        <v>43738</v>
      </c>
      <c r="L5" s="10">
        <v>0</v>
      </c>
      <c r="M5" s="28">
        <v>1</v>
      </c>
    </row>
    <row r="6" spans="1:13" ht="51" x14ac:dyDescent="0.25">
      <c r="A6" s="24" t="s">
        <v>210</v>
      </c>
      <c r="B6" s="25" t="s">
        <v>280</v>
      </c>
      <c r="C6" s="10" t="s">
        <v>156</v>
      </c>
      <c r="D6" s="25" t="s">
        <v>142</v>
      </c>
      <c r="E6" s="10" t="s">
        <v>143</v>
      </c>
      <c r="F6" s="10">
        <v>3</v>
      </c>
      <c r="G6" s="10" t="s">
        <v>27</v>
      </c>
      <c r="H6" s="10" t="s">
        <v>64</v>
      </c>
      <c r="I6" s="10" t="s">
        <v>287</v>
      </c>
      <c r="J6" s="11">
        <v>43556</v>
      </c>
      <c r="K6" s="11">
        <v>43769</v>
      </c>
      <c r="L6" s="10">
        <v>0</v>
      </c>
      <c r="M6" s="28">
        <v>1</v>
      </c>
    </row>
    <row r="7" spans="1:13" ht="51" x14ac:dyDescent="0.25">
      <c r="A7" s="24" t="s">
        <v>210</v>
      </c>
      <c r="B7" s="25" t="s">
        <v>281</v>
      </c>
      <c r="C7" s="10" t="s">
        <v>159</v>
      </c>
      <c r="D7" s="25" t="s">
        <v>255</v>
      </c>
      <c r="E7" s="10" t="s">
        <v>216</v>
      </c>
      <c r="F7" s="10">
        <v>1</v>
      </c>
      <c r="G7" s="10" t="s">
        <v>116</v>
      </c>
      <c r="H7" s="10" t="s">
        <v>64</v>
      </c>
      <c r="I7" s="10" t="s">
        <v>286</v>
      </c>
      <c r="J7" s="11">
        <v>43497</v>
      </c>
      <c r="K7" s="11">
        <v>43707</v>
      </c>
      <c r="L7" s="10">
        <v>0</v>
      </c>
      <c r="M7" s="28">
        <v>1</v>
      </c>
    </row>
    <row r="8" spans="1:13" ht="76.5" x14ac:dyDescent="0.25">
      <c r="A8" s="24" t="s">
        <v>210</v>
      </c>
      <c r="B8" s="25" t="s">
        <v>281</v>
      </c>
      <c r="C8" s="10" t="s">
        <v>160</v>
      </c>
      <c r="D8" s="25" t="s">
        <v>256</v>
      </c>
      <c r="E8" s="10" t="s">
        <v>257</v>
      </c>
      <c r="F8" s="10">
        <v>2</v>
      </c>
      <c r="G8" s="10" t="s">
        <v>118</v>
      </c>
      <c r="H8" s="10" t="s">
        <v>64</v>
      </c>
      <c r="I8" s="10" t="s">
        <v>286</v>
      </c>
      <c r="J8" s="11">
        <v>43497</v>
      </c>
      <c r="K8" s="11">
        <v>43707</v>
      </c>
      <c r="L8" s="10">
        <v>0</v>
      </c>
      <c r="M8" s="28">
        <v>1</v>
      </c>
    </row>
    <row r="9" spans="1:13" ht="63.75" x14ac:dyDescent="0.25">
      <c r="A9" s="24" t="s">
        <v>210</v>
      </c>
      <c r="B9" s="25" t="s">
        <v>281</v>
      </c>
      <c r="C9" s="10" t="s">
        <v>161</v>
      </c>
      <c r="D9" s="25" t="s">
        <v>126</v>
      </c>
      <c r="E9" s="10" t="s">
        <v>217</v>
      </c>
      <c r="F9" s="14">
        <v>1</v>
      </c>
      <c r="G9" s="10" t="s">
        <v>258</v>
      </c>
      <c r="H9" s="10" t="s">
        <v>64</v>
      </c>
      <c r="I9" s="10" t="s">
        <v>49</v>
      </c>
      <c r="J9" s="11">
        <v>43497</v>
      </c>
      <c r="K9" s="11">
        <v>43819</v>
      </c>
      <c r="L9" s="35">
        <v>2.3E-2</v>
      </c>
      <c r="M9" s="36">
        <v>0.33</v>
      </c>
    </row>
    <row r="10" spans="1:13" ht="51" x14ac:dyDescent="0.25">
      <c r="A10" s="24" t="s">
        <v>210</v>
      </c>
      <c r="B10" s="25" t="s">
        <v>281</v>
      </c>
      <c r="C10" s="10" t="s">
        <v>162</v>
      </c>
      <c r="D10" s="25" t="s">
        <v>259</v>
      </c>
      <c r="E10" s="10" t="s">
        <v>260</v>
      </c>
      <c r="F10" s="14">
        <v>1</v>
      </c>
      <c r="G10" s="10" t="s">
        <v>261</v>
      </c>
      <c r="H10" s="10" t="s">
        <v>64</v>
      </c>
      <c r="I10" s="10" t="s">
        <v>287</v>
      </c>
      <c r="J10" s="11">
        <v>43556</v>
      </c>
      <c r="K10" s="11">
        <v>43830</v>
      </c>
      <c r="L10" s="35">
        <v>9.1999999999999998E-2</v>
      </c>
      <c r="M10" s="36">
        <v>0.33</v>
      </c>
    </row>
    <row r="11" spans="1:13" ht="63.75" x14ac:dyDescent="0.25">
      <c r="A11" s="24" t="s">
        <v>210</v>
      </c>
      <c r="B11" s="25" t="s">
        <v>281</v>
      </c>
      <c r="C11" s="10" t="s">
        <v>164</v>
      </c>
      <c r="D11" s="25" t="s">
        <v>127</v>
      </c>
      <c r="E11" s="10" t="s">
        <v>120</v>
      </c>
      <c r="F11" s="10">
        <v>2</v>
      </c>
      <c r="G11" s="10" t="s">
        <v>121</v>
      </c>
      <c r="H11" s="10" t="s">
        <v>64</v>
      </c>
      <c r="I11" s="10" t="s">
        <v>286</v>
      </c>
      <c r="J11" s="11">
        <v>43497</v>
      </c>
      <c r="K11" s="11">
        <v>43799</v>
      </c>
      <c r="L11" s="10">
        <v>1</v>
      </c>
      <c r="M11" s="28">
        <v>0</v>
      </c>
    </row>
    <row r="12" spans="1:13" ht="38.25" x14ac:dyDescent="0.25">
      <c r="A12" s="24" t="s">
        <v>212</v>
      </c>
      <c r="B12" s="25" t="s">
        <v>282</v>
      </c>
      <c r="C12" s="10" t="s">
        <v>175</v>
      </c>
      <c r="D12" s="25" t="s">
        <v>40</v>
      </c>
      <c r="E12" s="10" t="s">
        <v>43</v>
      </c>
      <c r="F12" s="10">
        <v>19</v>
      </c>
      <c r="G12" s="10" t="s">
        <v>42</v>
      </c>
      <c r="H12" s="10" t="s">
        <v>64</v>
      </c>
      <c r="I12" s="10" t="s">
        <v>66</v>
      </c>
      <c r="J12" s="11">
        <v>43467</v>
      </c>
      <c r="K12" s="11">
        <v>43585</v>
      </c>
      <c r="L12" s="37">
        <v>7</v>
      </c>
      <c r="M12" s="38">
        <v>0</v>
      </c>
    </row>
    <row r="13" spans="1:13" ht="51" x14ac:dyDescent="0.25">
      <c r="A13" s="24" t="s">
        <v>212</v>
      </c>
      <c r="B13" s="25" t="s">
        <v>282</v>
      </c>
      <c r="C13" s="10" t="s">
        <v>176</v>
      </c>
      <c r="D13" s="25" t="s">
        <v>44</v>
      </c>
      <c r="E13" s="10" t="s">
        <v>52</v>
      </c>
      <c r="F13" s="14">
        <v>1</v>
      </c>
      <c r="G13" s="16" t="s">
        <v>262</v>
      </c>
      <c r="H13" s="10" t="s">
        <v>64</v>
      </c>
      <c r="I13" s="10" t="s">
        <v>287</v>
      </c>
      <c r="J13" s="11">
        <v>43497</v>
      </c>
      <c r="K13" s="11">
        <v>43646</v>
      </c>
      <c r="L13" s="39">
        <v>0.73684210526315785</v>
      </c>
      <c r="M13" s="40">
        <f>5/19</f>
        <v>0.26315789473684209</v>
      </c>
    </row>
    <row r="14" spans="1:13" ht="51" x14ac:dyDescent="0.25">
      <c r="A14" s="24" t="s">
        <v>212</v>
      </c>
      <c r="B14" s="25" t="s">
        <v>282</v>
      </c>
      <c r="C14" s="10" t="s">
        <v>177</v>
      </c>
      <c r="D14" s="25" t="s">
        <v>104</v>
      </c>
      <c r="E14" s="10" t="s">
        <v>230</v>
      </c>
      <c r="F14" s="10">
        <v>1</v>
      </c>
      <c r="G14" s="10" t="s">
        <v>231</v>
      </c>
      <c r="H14" s="10" t="s">
        <v>65</v>
      </c>
      <c r="I14" s="10" t="s">
        <v>67</v>
      </c>
      <c r="J14" s="11">
        <v>43587</v>
      </c>
      <c r="K14" s="11">
        <v>43707</v>
      </c>
      <c r="L14" s="10">
        <v>0</v>
      </c>
      <c r="M14" s="38">
        <v>1</v>
      </c>
    </row>
    <row r="15" spans="1:13" ht="38.25" x14ac:dyDescent="0.25">
      <c r="A15" s="24" t="s">
        <v>212</v>
      </c>
      <c r="B15" s="25" t="s">
        <v>282</v>
      </c>
      <c r="C15" s="10" t="s">
        <v>178</v>
      </c>
      <c r="D15" s="25" t="s">
        <v>75</v>
      </c>
      <c r="E15" s="10" t="s">
        <v>105</v>
      </c>
      <c r="F15" s="10">
        <v>1</v>
      </c>
      <c r="G15" s="10" t="s">
        <v>106</v>
      </c>
      <c r="H15" s="10" t="s">
        <v>64</v>
      </c>
      <c r="I15" s="10" t="s">
        <v>287</v>
      </c>
      <c r="J15" s="11">
        <v>43646</v>
      </c>
      <c r="K15" s="11">
        <v>43738</v>
      </c>
      <c r="L15" s="10">
        <v>0</v>
      </c>
      <c r="M15" s="38">
        <v>0.8</v>
      </c>
    </row>
    <row r="16" spans="1:13" ht="76.5" x14ac:dyDescent="0.25">
      <c r="A16" s="24" t="s">
        <v>212</v>
      </c>
      <c r="B16" s="25" t="s">
        <v>272</v>
      </c>
      <c r="C16" s="10" t="s">
        <v>179</v>
      </c>
      <c r="D16" s="25" t="s">
        <v>46</v>
      </c>
      <c r="E16" s="10" t="s">
        <v>53</v>
      </c>
      <c r="F16" s="10">
        <v>1</v>
      </c>
      <c r="G16" s="10" t="s">
        <v>54</v>
      </c>
      <c r="H16" s="10" t="s">
        <v>64</v>
      </c>
      <c r="I16" s="10" t="s">
        <v>288</v>
      </c>
      <c r="J16" s="11">
        <v>43497</v>
      </c>
      <c r="K16" s="11">
        <v>43616</v>
      </c>
      <c r="L16" s="10">
        <v>0</v>
      </c>
      <c r="M16" s="38">
        <v>1</v>
      </c>
    </row>
    <row r="17" spans="1:13" ht="51.75" thickBot="1" x14ac:dyDescent="0.3">
      <c r="A17" s="30" t="s">
        <v>213</v>
      </c>
      <c r="B17" s="31" t="s">
        <v>268</v>
      </c>
      <c r="C17" s="12" t="s">
        <v>186</v>
      </c>
      <c r="D17" s="31" t="s">
        <v>233</v>
      </c>
      <c r="E17" s="12" t="s">
        <v>222</v>
      </c>
      <c r="F17" s="19">
        <v>1</v>
      </c>
      <c r="G17" s="12" t="s">
        <v>85</v>
      </c>
      <c r="H17" s="12" t="s">
        <v>64</v>
      </c>
      <c r="I17" s="12" t="s">
        <v>287</v>
      </c>
      <c r="J17" s="13">
        <v>43467</v>
      </c>
      <c r="K17" s="13">
        <v>43830</v>
      </c>
      <c r="L17" s="12">
        <v>0</v>
      </c>
      <c r="M17" s="41">
        <v>0.33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E3" sqref="E3"/>
    </sheetView>
  </sheetViews>
  <sheetFormatPr baseColWidth="10" defaultRowHeight="15" x14ac:dyDescent="0.25"/>
  <cols>
    <col min="1" max="1" width="20.85546875" customWidth="1"/>
    <col min="2" max="2" width="19.85546875" customWidth="1"/>
    <col min="4" max="4" width="21" customWidth="1"/>
    <col min="7" max="7" width="20.28515625" customWidth="1"/>
    <col min="11" max="12" width="15.140625" customWidth="1"/>
  </cols>
  <sheetData>
    <row r="1" spans="1:12" ht="15.75" thickBot="1" x14ac:dyDescent="0.3"/>
    <row r="2" spans="1:12" ht="34.5" thickBot="1" x14ac:dyDescent="0.3">
      <c r="A2" s="51" t="s">
        <v>267</v>
      </c>
      <c r="B2" s="52" t="s">
        <v>5</v>
      </c>
      <c r="C2" s="52" t="s">
        <v>148</v>
      </c>
      <c r="D2" s="52" t="s">
        <v>215</v>
      </c>
      <c r="E2" s="52" t="s">
        <v>6</v>
      </c>
      <c r="F2" s="52" t="s">
        <v>7</v>
      </c>
      <c r="G2" s="52" t="s">
        <v>8</v>
      </c>
      <c r="H2" s="52" t="s">
        <v>9</v>
      </c>
      <c r="I2" s="53" t="s">
        <v>12</v>
      </c>
      <c r="J2" s="53" t="s">
        <v>13</v>
      </c>
      <c r="K2" s="52" t="s">
        <v>283</v>
      </c>
      <c r="L2" s="54" t="s">
        <v>284</v>
      </c>
    </row>
    <row r="3" spans="1:12" ht="77.25" thickBot="1" x14ac:dyDescent="0.3">
      <c r="A3" s="47" t="s">
        <v>211</v>
      </c>
      <c r="B3" s="48" t="s">
        <v>285</v>
      </c>
      <c r="C3" s="17" t="s">
        <v>155</v>
      </c>
      <c r="D3" s="48" t="s">
        <v>145</v>
      </c>
      <c r="E3" s="17" t="s">
        <v>146</v>
      </c>
      <c r="F3" s="49">
        <v>3</v>
      </c>
      <c r="G3" s="17" t="s">
        <v>147</v>
      </c>
      <c r="H3" s="17" t="s">
        <v>21</v>
      </c>
      <c r="I3" s="18">
        <v>43467</v>
      </c>
      <c r="J3" s="18">
        <v>43723</v>
      </c>
      <c r="K3" s="49">
        <v>0</v>
      </c>
      <c r="L3" s="5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PAAC IDPC 2021 V1</vt:lpstr>
      <vt:lpstr>As. Jurídica</vt:lpstr>
      <vt:lpstr>Corporativa</vt:lpstr>
      <vt:lpstr>Divulgación</vt:lpstr>
      <vt:lpstr>As. Planeación</vt:lpstr>
      <vt:lpstr>Control Interno</vt:lpstr>
      <vt:lpstr>'PAAC IDPC 2021 V1'!Área_de_impresión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Carlos Hernando Sandoval Mora</cp:lastModifiedBy>
  <cp:lastPrinted>2021-01-25T16:32:32Z</cp:lastPrinted>
  <dcterms:created xsi:type="dcterms:W3CDTF">2019-01-17T15:29:16Z</dcterms:created>
  <dcterms:modified xsi:type="dcterms:W3CDTF">2021-05-18T21:38:07Z</dcterms:modified>
</cp:coreProperties>
</file>