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magda.gomez\Documents\REUNIONES SIG-MIPG\COMITES DIRECTIVO MIPG\COMITE MIPG 28012020\Documentos Aprobados\PLANES\PLANES A PUBLICAR\SUBDIRECCIÓN DE GESTIÓN TERRITORIAL\"/>
    </mc:Choice>
  </mc:AlternateContent>
  <bookViews>
    <workbookView xWindow="0" yWindow="0" windowWidth="25125" windowHeight="12435" tabRatio="855" firstSheet="1" activeTab="2"/>
  </bookViews>
  <sheets>
    <sheet name="Validac Área Obj. Estr. Proy." sheetId="8" state="hidden" r:id="rId1"/>
    <sheet name="Marco General" sheetId="4" r:id="rId2"/>
    <sheet name="Act. Estrategias" sheetId="9" r:id="rId3"/>
    <sheet name="Act. Gestión y Seguimiento" sheetId="3" r:id="rId4"/>
    <sheet name="PRG-EJC POA" sheetId="13" r:id="rId5"/>
    <sheet name="Listas" sheetId="11" state="hidden" r:id="rId6"/>
    <sheet name="Hoja1" sheetId="12" state="hidden" r:id="rId7"/>
  </sheets>
  <definedNames>
    <definedName name="_xlnm._FilterDatabase" localSheetId="2" hidden="1">'Act. Estrategias'!$B$9:$BF$131</definedName>
    <definedName name="_xlnm._FilterDatabase" localSheetId="3" hidden="1">'Act. Gestión y Seguimiento'!$B$9:$AT$21</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Estrategias'!$B$1:$BF$134</definedName>
    <definedName name="_xlnm.Print_Area" localSheetId="3">'Act. Gestión y Seguimiento'!$B$1:$AT$21</definedName>
    <definedName name="_xlnm.Print_Area" localSheetId="1">'Marco General'!$A$1:$K$49</definedName>
    <definedName name="areas">Listas!$B$3:$B$8</definedName>
    <definedName name="OBJ_1">Listas!$D$42:$D$44</definedName>
    <definedName name="OBJ_2">Listas!$D$45:$D$49</definedName>
    <definedName name="OBJ_3">Listas!$D$50:$D$56</definedName>
    <definedName name="OBJ_4">Listas!$D$57:$D$62</definedName>
    <definedName name="OBJ_5">Listas!$D$63:$D$68</definedName>
    <definedName name="objetivos">Listas!$L$3:$L$8</definedName>
    <definedName name="procesos">Listas!$B$13:$B$32</definedName>
    <definedName name="proyectos">Listas!$H$3:$H$8</definedName>
    <definedName name="_xlnm.Print_Titles" localSheetId="2">'Act. Estrategias'!$12:$13</definedName>
    <definedName name="_xlnm.Print_Titles" localSheetId="3">'Act. Gestión y Seguimiento'!$11:$12</definedName>
  </definedNames>
  <calcPr calcId="152511" calcMode="autoNoTable"/>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E93" i="9" l="1"/>
  <c r="BD37" i="9" l="1"/>
  <c r="BB37" i="9"/>
  <c r="BA37" i="9"/>
  <c r="AY37" i="9"/>
  <c r="AV37" i="9"/>
  <c r="AO37" i="9"/>
  <c r="AL37" i="9"/>
  <c r="AE37" i="9"/>
  <c r="AB37" i="9"/>
  <c r="U37" i="9"/>
  <c r="R37" i="9"/>
  <c r="BE37" i="9" l="1"/>
  <c r="BC37" i="9"/>
  <c r="BD39" i="9"/>
  <c r="BB39" i="9"/>
  <c r="BA39" i="9"/>
  <c r="BE39" i="9" s="1"/>
  <c r="AY39" i="9"/>
  <c r="AV39" i="9"/>
  <c r="AO39" i="9"/>
  <c r="AL39" i="9"/>
  <c r="AE39" i="9"/>
  <c r="AB39" i="9"/>
  <c r="U39" i="9"/>
  <c r="R39" i="9"/>
  <c r="BC39" i="9" l="1"/>
  <c r="AO21" i="3" l="1"/>
  <c r="BD38" i="9"/>
  <c r="BB38" i="9"/>
  <c r="BA38" i="9"/>
  <c r="BE38" i="9" s="1"/>
  <c r="AY38" i="9"/>
  <c r="AV38" i="9"/>
  <c r="AO38" i="9"/>
  <c r="AL38" i="9"/>
  <c r="AE38" i="9"/>
  <c r="AB38" i="9"/>
  <c r="U38" i="9"/>
  <c r="R38" i="9"/>
  <c r="BC38" i="9" l="1"/>
  <c r="AR30" i="3" l="1"/>
  <c r="AP30" i="3"/>
  <c r="AO30" i="3"/>
  <c r="AM30" i="3"/>
  <c r="AJ30" i="3"/>
  <c r="AF30" i="3"/>
  <c r="AC30" i="3"/>
  <c r="Y30" i="3"/>
  <c r="V30" i="3"/>
  <c r="R30" i="3"/>
  <c r="O30" i="3"/>
  <c r="AO17" i="3"/>
  <c r="BA25" i="9"/>
  <c r="BD14" i="9"/>
  <c r="AQ30" i="3" l="1"/>
  <c r="AS30" i="3"/>
  <c r="AO20" i="3" l="1"/>
  <c r="D7" i="3"/>
  <c r="D5" i="3"/>
  <c r="E8" i="9" l="1"/>
  <c r="I37" i="4" l="1"/>
  <c r="M8" i="9" l="1"/>
  <c r="BD92" i="9"/>
  <c r="BB92" i="9"/>
  <c r="BA92" i="9"/>
  <c r="AY92" i="9"/>
  <c r="AV92" i="9"/>
  <c r="AO92" i="9"/>
  <c r="AL92" i="9"/>
  <c r="AE92" i="9"/>
  <c r="AB92" i="9"/>
  <c r="U92" i="9"/>
  <c r="R92" i="9"/>
  <c r="BD91" i="9"/>
  <c r="BB91" i="9"/>
  <c r="BA91" i="9"/>
  <c r="AY91" i="9"/>
  <c r="AV91" i="9"/>
  <c r="AO91" i="9"/>
  <c r="AL91" i="9"/>
  <c r="AE91" i="9"/>
  <c r="AB91" i="9"/>
  <c r="U91" i="9"/>
  <c r="R91" i="9"/>
  <c r="BD90" i="9"/>
  <c r="BB90" i="9"/>
  <c r="BA90" i="9"/>
  <c r="AY90" i="9"/>
  <c r="AV90" i="9"/>
  <c r="AO90" i="9"/>
  <c r="AL90" i="9"/>
  <c r="AE90" i="9"/>
  <c r="AB90" i="9"/>
  <c r="U90" i="9"/>
  <c r="R90" i="9"/>
  <c r="BD89" i="9"/>
  <c r="BB89" i="9"/>
  <c r="BA89" i="9"/>
  <c r="AY89" i="9"/>
  <c r="AV89" i="9"/>
  <c r="AO89" i="9"/>
  <c r="AL89" i="9"/>
  <c r="AE89" i="9"/>
  <c r="AB89" i="9"/>
  <c r="U89" i="9"/>
  <c r="R89" i="9"/>
  <c r="BD88" i="9"/>
  <c r="BB88" i="9"/>
  <c r="BA88" i="9"/>
  <c r="BE88" i="9" s="1"/>
  <c r="AY88" i="9"/>
  <c r="AV88" i="9"/>
  <c r="AO88" i="9"/>
  <c r="AL88" i="9"/>
  <c r="AE88" i="9"/>
  <c r="AB88" i="9"/>
  <c r="U88" i="9"/>
  <c r="R88" i="9"/>
  <c r="BD87" i="9"/>
  <c r="BB87" i="9"/>
  <c r="BA87" i="9"/>
  <c r="AY87" i="9"/>
  <c r="AV87" i="9"/>
  <c r="AO87" i="9"/>
  <c r="AL87" i="9"/>
  <c r="AE87" i="9"/>
  <c r="AB87" i="9"/>
  <c r="U87" i="9"/>
  <c r="R87" i="9"/>
  <c r="BD86" i="9"/>
  <c r="BB86" i="9"/>
  <c r="BA86" i="9"/>
  <c r="BE86" i="9" s="1"/>
  <c r="AY86" i="9"/>
  <c r="AV86" i="9"/>
  <c r="AO86" i="9"/>
  <c r="AL86" i="9"/>
  <c r="AE86" i="9"/>
  <c r="AB86" i="9"/>
  <c r="U86" i="9"/>
  <c r="R86" i="9"/>
  <c r="S82" i="9"/>
  <c r="BD80" i="9"/>
  <c r="BB80" i="9"/>
  <c r="BA80" i="9"/>
  <c r="AY80" i="9"/>
  <c r="AV80" i="9"/>
  <c r="AO80" i="9"/>
  <c r="AL80" i="9"/>
  <c r="AE80" i="9"/>
  <c r="AB80" i="9"/>
  <c r="U80" i="9"/>
  <c r="R80" i="9"/>
  <c r="BD79" i="9"/>
  <c r="BB79" i="9"/>
  <c r="BA79" i="9"/>
  <c r="BE79" i="9" s="1"/>
  <c r="AY79" i="9"/>
  <c r="AV79" i="9"/>
  <c r="AO79" i="9"/>
  <c r="AL79" i="9"/>
  <c r="AE79" i="9"/>
  <c r="AB79" i="9"/>
  <c r="U79" i="9"/>
  <c r="R79" i="9"/>
  <c r="BD78" i="9"/>
  <c r="BB78" i="9"/>
  <c r="BA78" i="9"/>
  <c r="AY78" i="9"/>
  <c r="AV78" i="9"/>
  <c r="AO78" i="9"/>
  <c r="AL78" i="9"/>
  <c r="AE78" i="9"/>
  <c r="AB78" i="9"/>
  <c r="U78" i="9"/>
  <c r="R78" i="9"/>
  <c r="BD77" i="9"/>
  <c r="BB77" i="9"/>
  <c r="BA77" i="9"/>
  <c r="BE77" i="9" s="1"/>
  <c r="AY77" i="9"/>
  <c r="AV77" i="9"/>
  <c r="AO77" i="9"/>
  <c r="AL77" i="9"/>
  <c r="AE77" i="9"/>
  <c r="AB77" i="9"/>
  <c r="U77" i="9"/>
  <c r="R77" i="9"/>
  <c r="BD76" i="9"/>
  <c r="BB76" i="9"/>
  <c r="BA76" i="9"/>
  <c r="AY76" i="9"/>
  <c r="AV76" i="9"/>
  <c r="AO76" i="9"/>
  <c r="AL76" i="9"/>
  <c r="AE76" i="9"/>
  <c r="AB76" i="9"/>
  <c r="U76" i="9"/>
  <c r="R76" i="9"/>
  <c r="BD75" i="9"/>
  <c r="BB75" i="9"/>
  <c r="BA75" i="9"/>
  <c r="BE75" i="9" s="1"/>
  <c r="AY75" i="9"/>
  <c r="AV75" i="9"/>
  <c r="AO75" i="9"/>
  <c r="AL75" i="9"/>
  <c r="AE75" i="9"/>
  <c r="AB75" i="9"/>
  <c r="U75" i="9"/>
  <c r="R75" i="9"/>
  <c r="BD74" i="9"/>
  <c r="BB74" i="9"/>
  <c r="BA74" i="9"/>
  <c r="AY74" i="9"/>
  <c r="AV74" i="9"/>
  <c r="AO74" i="9"/>
  <c r="AL74" i="9"/>
  <c r="AE74" i="9"/>
  <c r="AB74" i="9"/>
  <c r="U74" i="9"/>
  <c r="R74" i="9"/>
  <c r="BD68" i="9"/>
  <c r="BB68" i="9"/>
  <c r="BA68" i="9"/>
  <c r="AY68" i="9"/>
  <c r="AV68" i="9"/>
  <c r="AO68" i="9"/>
  <c r="AL68" i="9"/>
  <c r="AE68" i="9"/>
  <c r="AB68" i="9"/>
  <c r="U68" i="9"/>
  <c r="R68" i="9"/>
  <c r="BD67" i="9"/>
  <c r="BB67" i="9"/>
  <c r="BA67" i="9"/>
  <c r="AY67" i="9"/>
  <c r="AV67" i="9"/>
  <c r="AO67" i="9"/>
  <c r="AL67" i="9"/>
  <c r="AE67" i="9"/>
  <c r="AB67" i="9"/>
  <c r="U67" i="9"/>
  <c r="R67" i="9"/>
  <c r="BD66" i="9"/>
  <c r="BB66" i="9"/>
  <c r="BA66" i="9"/>
  <c r="BE66" i="9" s="1"/>
  <c r="AY66" i="9"/>
  <c r="AV66" i="9"/>
  <c r="AO66" i="9"/>
  <c r="AL66" i="9"/>
  <c r="AE66" i="9"/>
  <c r="AB66" i="9"/>
  <c r="U66" i="9"/>
  <c r="R66" i="9"/>
  <c r="BD65" i="9"/>
  <c r="BB65" i="9"/>
  <c r="BA65" i="9"/>
  <c r="AY65" i="9"/>
  <c r="AV65" i="9"/>
  <c r="AO65" i="9"/>
  <c r="AL65" i="9"/>
  <c r="AE65" i="9"/>
  <c r="AB65" i="9"/>
  <c r="U65" i="9"/>
  <c r="R65" i="9"/>
  <c r="BD64" i="9"/>
  <c r="BB64" i="9"/>
  <c r="BA64" i="9"/>
  <c r="BE64" i="9" s="1"/>
  <c r="AY64" i="9"/>
  <c r="AV64" i="9"/>
  <c r="AO64" i="9"/>
  <c r="AL64" i="9"/>
  <c r="AE64" i="9"/>
  <c r="AB64" i="9"/>
  <c r="U64" i="9"/>
  <c r="R64" i="9"/>
  <c r="BD63" i="9"/>
  <c r="BB63" i="9"/>
  <c r="BA63" i="9"/>
  <c r="AY63" i="9"/>
  <c r="AV63" i="9"/>
  <c r="AO63" i="9"/>
  <c r="AL63" i="9"/>
  <c r="AE63" i="9"/>
  <c r="AB63" i="9"/>
  <c r="U63" i="9"/>
  <c r="R63" i="9"/>
  <c r="BD62" i="9"/>
  <c r="BB62" i="9"/>
  <c r="BA62" i="9"/>
  <c r="BE62" i="9" s="1"/>
  <c r="AY62" i="9"/>
  <c r="AV62" i="9"/>
  <c r="AO62" i="9"/>
  <c r="AL62" i="9"/>
  <c r="AE62" i="9"/>
  <c r="AB62" i="9"/>
  <c r="U62" i="9"/>
  <c r="R62" i="9"/>
  <c r="S58" i="9"/>
  <c r="BC80" i="9" l="1"/>
  <c r="BC88" i="9"/>
  <c r="BC90" i="9"/>
  <c r="BC92" i="9"/>
  <c r="BE80" i="9"/>
  <c r="BC87" i="9"/>
  <c r="BC89" i="9"/>
  <c r="BE90" i="9"/>
  <c r="BC91" i="9"/>
  <c r="BE92" i="9"/>
  <c r="BE87" i="9"/>
  <c r="BE89" i="9"/>
  <c r="BE91" i="9"/>
  <c r="BE74" i="9"/>
  <c r="BC74" i="9"/>
  <c r="BC86" i="9"/>
  <c r="BG92" i="9" s="1"/>
  <c r="BE76" i="9"/>
  <c r="BE78" i="9"/>
  <c r="BC76" i="9"/>
  <c r="BC78" i="9"/>
  <c r="BC75" i="9"/>
  <c r="BC77" i="9"/>
  <c r="BC79" i="9"/>
  <c r="BE63" i="9"/>
  <c r="BE65" i="9"/>
  <c r="BC66" i="9"/>
  <c r="BE67" i="9"/>
  <c r="BC68" i="9"/>
  <c r="BC63" i="9"/>
  <c r="BC65" i="9"/>
  <c r="BC67" i="9"/>
  <c r="BE68" i="9"/>
  <c r="BC62" i="9"/>
  <c r="BC64" i="9"/>
  <c r="F26" i="4"/>
  <c r="BA14" i="9"/>
  <c r="F20" i="4"/>
  <c r="F24" i="4"/>
  <c r="BG68" i="9" l="1"/>
  <c r="BG80" i="9"/>
  <c r="AV15" i="9" l="1"/>
  <c r="M10" i="3" l="1"/>
  <c r="AX8" i="9" l="1"/>
  <c r="H11" i="13" s="1"/>
  <c r="AU8" i="9"/>
  <c r="H7" i="13" s="1"/>
  <c r="AQ8" i="9"/>
  <c r="H3" i="13" s="1"/>
  <c r="AN8" i="9"/>
  <c r="G11" i="13" s="1"/>
  <c r="AK8" i="9"/>
  <c r="G7" i="13" s="1"/>
  <c r="AG8" i="9"/>
  <c r="G3" i="13" s="1"/>
  <c r="AD8" i="9"/>
  <c r="F11" i="13" s="1"/>
  <c r="AA8" i="9"/>
  <c r="F7" i="13" s="1"/>
  <c r="W8" i="9"/>
  <c r="F3" i="13" s="1"/>
  <c r="T8" i="9"/>
  <c r="E11" i="13" s="1"/>
  <c r="Q8" i="9"/>
  <c r="E7" i="13" s="1"/>
  <c r="E3" i="13"/>
  <c r="AL33" i="3"/>
  <c r="H13" i="13" s="1"/>
  <c r="AI33" i="3"/>
  <c r="H9" i="13" s="1"/>
  <c r="AH33" i="3"/>
  <c r="H5" i="13" s="1"/>
  <c r="AE33" i="3"/>
  <c r="G13" i="13" s="1"/>
  <c r="AB33" i="3"/>
  <c r="G9" i="13" s="1"/>
  <c r="AA33" i="3"/>
  <c r="G5" i="13" s="1"/>
  <c r="X33" i="3"/>
  <c r="F13" i="13" s="1"/>
  <c r="U33" i="3"/>
  <c r="F9" i="13" s="1"/>
  <c r="T33" i="3"/>
  <c r="F5" i="13" s="1"/>
  <c r="Q33" i="3"/>
  <c r="E13" i="13" s="1"/>
  <c r="N33" i="3"/>
  <c r="E9" i="13" s="1"/>
  <c r="M33" i="3"/>
  <c r="E5" i="13" s="1"/>
  <c r="AR32" i="3"/>
  <c r="AP32" i="3"/>
  <c r="AO32" i="3"/>
  <c r="AM32" i="3"/>
  <c r="AJ32" i="3"/>
  <c r="AF32" i="3"/>
  <c r="AC32" i="3"/>
  <c r="Y32" i="3"/>
  <c r="V32" i="3"/>
  <c r="R32" i="3"/>
  <c r="O32" i="3"/>
  <c r="AR31" i="3"/>
  <c r="AP31" i="3"/>
  <c r="AO31" i="3"/>
  <c r="AM31" i="3"/>
  <c r="AJ31" i="3"/>
  <c r="AF31" i="3"/>
  <c r="AC31" i="3"/>
  <c r="Y31" i="3"/>
  <c r="V31" i="3"/>
  <c r="R31" i="3"/>
  <c r="O31" i="3"/>
  <c r="AR29" i="3"/>
  <c r="AP29" i="3"/>
  <c r="AO29" i="3"/>
  <c r="AM29" i="3"/>
  <c r="AJ29" i="3"/>
  <c r="AF29" i="3"/>
  <c r="AC29" i="3"/>
  <c r="Y29" i="3"/>
  <c r="V29" i="3"/>
  <c r="R29" i="3"/>
  <c r="O29" i="3"/>
  <c r="AR28" i="3"/>
  <c r="AP28" i="3"/>
  <c r="AO28" i="3"/>
  <c r="AM28" i="3"/>
  <c r="AJ28" i="3"/>
  <c r="AF28" i="3"/>
  <c r="AC28" i="3"/>
  <c r="Y28" i="3"/>
  <c r="V28" i="3"/>
  <c r="R28" i="3"/>
  <c r="O28" i="3"/>
  <c r="AR27" i="3"/>
  <c r="AP27" i="3"/>
  <c r="AO27" i="3"/>
  <c r="AM27" i="3"/>
  <c r="AJ27" i="3"/>
  <c r="AF27" i="3"/>
  <c r="AC27" i="3"/>
  <c r="Y27" i="3"/>
  <c r="V27" i="3"/>
  <c r="R27" i="3"/>
  <c r="O27" i="3"/>
  <c r="AR26" i="3"/>
  <c r="AP26" i="3"/>
  <c r="AO26" i="3"/>
  <c r="AM26" i="3"/>
  <c r="AJ26" i="3"/>
  <c r="AF26" i="3"/>
  <c r="AC26" i="3"/>
  <c r="Y26" i="3"/>
  <c r="V26" i="3"/>
  <c r="R26" i="3"/>
  <c r="O26" i="3"/>
  <c r="AL21" i="3"/>
  <c r="H12" i="13" s="1"/>
  <c r="AI21" i="3"/>
  <c r="H8" i="13" s="1"/>
  <c r="AH21" i="3"/>
  <c r="H4" i="13" s="1"/>
  <c r="AJ20" i="3"/>
  <c r="AJ16" i="3"/>
  <c r="AJ19" i="3"/>
  <c r="AJ18" i="3"/>
  <c r="AJ17" i="3"/>
  <c r="AJ15" i="3"/>
  <c r="AJ14" i="3"/>
  <c r="AJ13" i="3"/>
  <c r="AE21" i="3"/>
  <c r="G12" i="13" s="1"/>
  <c r="AB21" i="3"/>
  <c r="G8" i="13" s="1"/>
  <c r="AA21" i="3"/>
  <c r="G4" i="13" s="1"/>
  <c r="AC20" i="3"/>
  <c r="AC16" i="3"/>
  <c r="AC19" i="3"/>
  <c r="AC18" i="3"/>
  <c r="AC17" i="3"/>
  <c r="AC15" i="3"/>
  <c r="AC14" i="3"/>
  <c r="AC13" i="3"/>
  <c r="X21" i="3"/>
  <c r="F12" i="13" s="1"/>
  <c r="U21" i="3"/>
  <c r="F8" i="13" s="1"/>
  <c r="T21" i="3"/>
  <c r="F4" i="13" s="1"/>
  <c r="V20" i="3"/>
  <c r="V16" i="3"/>
  <c r="V19" i="3"/>
  <c r="V18" i="3"/>
  <c r="V17" i="3"/>
  <c r="V15" i="3"/>
  <c r="V14" i="3"/>
  <c r="V13" i="3"/>
  <c r="Q21" i="3"/>
  <c r="E12" i="13" s="1"/>
  <c r="N21" i="3"/>
  <c r="E8" i="13" s="1"/>
  <c r="M21" i="3"/>
  <c r="E4" i="13" s="1"/>
  <c r="O18" i="3"/>
  <c r="R18" i="3"/>
  <c r="Y18" i="3"/>
  <c r="AF18" i="3"/>
  <c r="AM18" i="3"/>
  <c r="AO18" i="3"/>
  <c r="AP18" i="3"/>
  <c r="AR18" i="3"/>
  <c r="O19" i="3"/>
  <c r="R19" i="3"/>
  <c r="Y19" i="3"/>
  <c r="AF19" i="3"/>
  <c r="AM19" i="3"/>
  <c r="AO19" i="3"/>
  <c r="AP19" i="3"/>
  <c r="AR19" i="3"/>
  <c r="S46" i="9"/>
  <c r="BD52" i="9"/>
  <c r="BB52" i="9"/>
  <c r="BA52" i="9"/>
  <c r="AY52" i="9"/>
  <c r="AV52" i="9"/>
  <c r="AO52" i="9"/>
  <c r="AL52" i="9"/>
  <c r="AE52" i="9"/>
  <c r="AB52" i="9"/>
  <c r="U52" i="9"/>
  <c r="R52" i="9"/>
  <c r="S32" i="9"/>
  <c r="S21" i="9"/>
  <c r="S10" i="9"/>
  <c r="BD56" i="9"/>
  <c r="BB56" i="9"/>
  <c r="BA56" i="9"/>
  <c r="AY56" i="9"/>
  <c r="AV56" i="9"/>
  <c r="AO56" i="9"/>
  <c r="AL56" i="9"/>
  <c r="AE56" i="9"/>
  <c r="AB56" i="9"/>
  <c r="U56" i="9"/>
  <c r="R56" i="9"/>
  <c r="BD55" i="9"/>
  <c r="BB55" i="9"/>
  <c r="BA55" i="9"/>
  <c r="AY55" i="9"/>
  <c r="AV55" i="9"/>
  <c r="AO55" i="9"/>
  <c r="AL55" i="9"/>
  <c r="AE55" i="9"/>
  <c r="AB55" i="9"/>
  <c r="U55" i="9"/>
  <c r="R55" i="9"/>
  <c r="BD54" i="9"/>
  <c r="BB54" i="9"/>
  <c r="BA54" i="9"/>
  <c r="AY54" i="9"/>
  <c r="AV54" i="9"/>
  <c r="AO54" i="9"/>
  <c r="AL54" i="9"/>
  <c r="AE54" i="9"/>
  <c r="AB54" i="9"/>
  <c r="U54" i="9"/>
  <c r="R54" i="9"/>
  <c r="BD53" i="9"/>
  <c r="BB53" i="9"/>
  <c r="BA53" i="9"/>
  <c r="AY53" i="9"/>
  <c r="AV53" i="9"/>
  <c r="AO53" i="9"/>
  <c r="AL53" i="9"/>
  <c r="AE53" i="9"/>
  <c r="AB53" i="9"/>
  <c r="U53" i="9"/>
  <c r="R53" i="9"/>
  <c r="BD51" i="9"/>
  <c r="BB51" i="9"/>
  <c r="BA51" i="9"/>
  <c r="BE51" i="9" s="1"/>
  <c r="AY51" i="9"/>
  <c r="AV51" i="9"/>
  <c r="AO51" i="9"/>
  <c r="AL51" i="9"/>
  <c r="AE51" i="9"/>
  <c r="AB51" i="9"/>
  <c r="U51" i="9"/>
  <c r="R51" i="9"/>
  <c r="BD50" i="9"/>
  <c r="BB50" i="9"/>
  <c r="BA50" i="9"/>
  <c r="AY50" i="9"/>
  <c r="AV50" i="9"/>
  <c r="AO50" i="9"/>
  <c r="AL50" i="9"/>
  <c r="AE50" i="9"/>
  <c r="AB50" i="9"/>
  <c r="U50" i="9"/>
  <c r="R50" i="9"/>
  <c r="BC52" i="9" l="1"/>
  <c r="AQ28" i="3"/>
  <c r="AQ31" i="3"/>
  <c r="AS29" i="3"/>
  <c r="AR33" i="3"/>
  <c r="I13" i="13" s="1"/>
  <c r="AS27" i="3"/>
  <c r="AQ32" i="3"/>
  <c r="AQ27" i="3"/>
  <c r="AS28" i="3"/>
  <c r="AQ29" i="3"/>
  <c r="AS31" i="3"/>
  <c r="AS32" i="3"/>
  <c r="BE54" i="9"/>
  <c r="BE52" i="9"/>
  <c r="AQ18" i="3"/>
  <c r="AO33" i="3"/>
  <c r="I5" i="13" s="1"/>
  <c r="AQ26" i="3"/>
  <c r="AP33" i="3"/>
  <c r="I9" i="13" s="1"/>
  <c r="AS26" i="3"/>
  <c r="AS19" i="3"/>
  <c r="AS18" i="3"/>
  <c r="AQ19" i="3"/>
  <c r="BC55" i="9"/>
  <c r="BE50" i="9"/>
  <c r="BC54" i="9"/>
  <c r="BE55" i="9"/>
  <c r="BC53" i="9"/>
  <c r="BC51" i="9"/>
  <c r="BE53" i="9"/>
  <c r="BC50" i="9"/>
  <c r="BC56" i="9"/>
  <c r="BE56" i="9"/>
  <c r="BD44" i="9"/>
  <c r="BB44" i="9"/>
  <c r="BA44" i="9"/>
  <c r="BE44" i="9" s="1"/>
  <c r="AY44" i="9"/>
  <c r="AV44" i="9"/>
  <c r="AO44" i="9"/>
  <c r="AL44" i="9"/>
  <c r="AE44" i="9"/>
  <c r="AB44" i="9"/>
  <c r="U44" i="9"/>
  <c r="R44" i="9"/>
  <c r="BD43" i="9"/>
  <c r="BB43" i="9"/>
  <c r="BA43" i="9"/>
  <c r="AY43" i="9"/>
  <c r="AV43" i="9"/>
  <c r="AO43" i="9"/>
  <c r="AL43" i="9"/>
  <c r="AE43" i="9"/>
  <c r="AB43" i="9"/>
  <c r="U43" i="9"/>
  <c r="R43" i="9"/>
  <c r="BD42" i="9"/>
  <c r="BB42" i="9"/>
  <c r="BA42" i="9"/>
  <c r="AY42" i="9"/>
  <c r="AV42" i="9"/>
  <c r="AO42" i="9"/>
  <c r="AL42" i="9"/>
  <c r="AE42" i="9"/>
  <c r="AB42" i="9"/>
  <c r="U42" i="9"/>
  <c r="R42" i="9"/>
  <c r="BD41" i="9"/>
  <c r="BB41" i="9"/>
  <c r="BA41" i="9"/>
  <c r="AY41" i="9"/>
  <c r="AV41" i="9"/>
  <c r="AO41" i="9"/>
  <c r="AL41" i="9"/>
  <c r="AE41" i="9"/>
  <c r="AB41" i="9"/>
  <c r="U41" i="9"/>
  <c r="R41" i="9"/>
  <c r="BD40" i="9"/>
  <c r="BB40" i="9"/>
  <c r="BA40" i="9"/>
  <c r="BA45" i="9" s="1"/>
  <c r="AY40" i="9"/>
  <c r="AV40" i="9"/>
  <c r="AO40" i="9"/>
  <c r="AL40" i="9"/>
  <c r="AE40" i="9"/>
  <c r="AB40" i="9"/>
  <c r="U40" i="9"/>
  <c r="R40" i="9"/>
  <c r="BD36" i="9"/>
  <c r="BB36" i="9"/>
  <c r="BA36" i="9"/>
  <c r="AY36" i="9"/>
  <c r="AV36" i="9"/>
  <c r="AO36" i="9"/>
  <c r="AL36" i="9"/>
  <c r="AE36" i="9"/>
  <c r="AB36" i="9"/>
  <c r="U36" i="9"/>
  <c r="R36" i="9"/>
  <c r="BD30" i="9"/>
  <c r="BB30" i="9"/>
  <c r="BA30" i="9"/>
  <c r="AY30" i="9"/>
  <c r="AV30" i="9"/>
  <c r="AO30" i="9"/>
  <c r="AL30" i="9"/>
  <c r="AE30" i="9"/>
  <c r="AB30" i="9"/>
  <c r="U30" i="9"/>
  <c r="R30" i="9"/>
  <c r="BD29" i="9"/>
  <c r="BB29" i="9"/>
  <c r="BA29" i="9"/>
  <c r="AY29" i="9"/>
  <c r="AV29" i="9"/>
  <c r="AO29" i="9"/>
  <c r="AL29" i="9"/>
  <c r="AE29" i="9"/>
  <c r="AB29" i="9"/>
  <c r="U29" i="9"/>
  <c r="R29" i="9"/>
  <c r="BD28" i="9"/>
  <c r="BB28" i="9"/>
  <c r="BA28" i="9"/>
  <c r="BE28" i="9" s="1"/>
  <c r="AY28" i="9"/>
  <c r="AV28" i="9"/>
  <c r="AO28" i="9"/>
  <c r="AL28" i="9"/>
  <c r="AE28" i="9"/>
  <c r="AB28" i="9"/>
  <c r="U28" i="9"/>
  <c r="R28" i="9"/>
  <c r="BD27" i="9"/>
  <c r="BB27" i="9"/>
  <c r="BA27" i="9"/>
  <c r="AY27" i="9"/>
  <c r="AV27" i="9"/>
  <c r="AO27" i="9"/>
  <c r="AL27" i="9"/>
  <c r="AE27" i="9"/>
  <c r="AB27" i="9"/>
  <c r="U27" i="9"/>
  <c r="R27" i="9"/>
  <c r="BD26" i="9"/>
  <c r="BB26" i="9"/>
  <c r="BA26" i="9"/>
  <c r="AY26" i="9"/>
  <c r="AV26" i="9"/>
  <c r="AO26" i="9"/>
  <c r="AL26" i="9"/>
  <c r="AE26" i="9"/>
  <c r="AB26" i="9"/>
  <c r="U26" i="9"/>
  <c r="R26" i="9"/>
  <c r="BD25" i="9"/>
  <c r="BB25" i="9"/>
  <c r="AY25" i="9"/>
  <c r="AV25" i="9"/>
  <c r="AO25" i="9"/>
  <c r="AL25" i="9"/>
  <c r="AE25" i="9"/>
  <c r="AB25" i="9"/>
  <c r="U25" i="9"/>
  <c r="R25" i="9"/>
  <c r="AU32" i="3" l="1"/>
  <c r="AR7" i="3" s="1"/>
  <c r="BE25" i="9"/>
  <c r="BC26" i="9"/>
  <c r="BE26" i="9"/>
  <c r="BC25" i="9"/>
  <c r="BC29" i="9"/>
  <c r="BC43" i="9"/>
  <c r="BC42" i="9"/>
  <c r="BE43" i="9"/>
  <c r="BC41" i="9"/>
  <c r="BG56" i="9"/>
  <c r="BE40" i="9"/>
  <c r="BE41" i="9"/>
  <c r="BE42" i="9"/>
  <c r="BC30" i="9"/>
  <c r="BE27" i="9"/>
  <c r="BC28" i="9"/>
  <c r="BC36" i="9"/>
  <c r="BC40" i="9"/>
  <c r="BC27" i="9"/>
  <c r="BE29" i="9"/>
  <c r="BE30" i="9"/>
  <c r="BE36" i="9"/>
  <c r="BC44" i="9"/>
  <c r="BG44" i="9" l="1"/>
  <c r="BG30" i="9"/>
  <c r="O17" i="3" l="1"/>
  <c r="R17" i="3"/>
  <c r="Y17" i="3"/>
  <c r="AF17" i="3"/>
  <c r="AM17" i="3"/>
  <c r="AP17" i="3"/>
  <c r="AR17" i="3"/>
  <c r="M23" i="3"/>
  <c r="H17" i="13"/>
  <c r="H16" i="13"/>
  <c r="H15" i="13"/>
  <c r="G17" i="13"/>
  <c r="G16" i="13"/>
  <c r="G15" i="13"/>
  <c r="F17" i="13"/>
  <c r="F16" i="13"/>
  <c r="F15" i="13"/>
  <c r="E17" i="13"/>
  <c r="E16" i="13"/>
  <c r="AR20" i="3"/>
  <c r="AR16" i="3"/>
  <c r="AR15" i="3"/>
  <c r="AR14" i="3"/>
  <c r="AR13" i="3"/>
  <c r="AM13" i="3"/>
  <c r="AM20" i="3"/>
  <c r="AM16" i="3"/>
  <c r="AM15" i="3"/>
  <c r="AM14" i="3"/>
  <c r="AF20" i="3"/>
  <c r="AF16" i="3"/>
  <c r="AF15" i="3"/>
  <c r="AF14" i="3"/>
  <c r="AF13" i="3"/>
  <c r="Y20" i="3"/>
  <c r="Y16" i="3"/>
  <c r="Y15" i="3"/>
  <c r="Y14" i="3"/>
  <c r="Y13" i="3"/>
  <c r="R20" i="3"/>
  <c r="R16" i="3"/>
  <c r="R15" i="3"/>
  <c r="R14" i="3"/>
  <c r="R13" i="3"/>
  <c r="O20" i="3"/>
  <c r="O16" i="3"/>
  <c r="O15" i="3"/>
  <c r="O14" i="3"/>
  <c r="O13" i="3"/>
  <c r="BV5" i="3"/>
  <c r="D3" i="3"/>
  <c r="D2" i="3"/>
  <c r="D1" i="3"/>
  <c r="D5" i="9"/>
  <c r="AR21" i="3" l="1"/>
  <c r="I12" i="13" s="1"/>
  <c r="E15" i="13"/>
  <c r="AS17" i="3"/>
  <c r="AQ17" i="3"/>
  <c r="BD19" i="9"/>
  <c r="BD18" i="9"/>
  <c r="BD17" i="9"/>
  <c r="BD16" i="9"/>
  <c r="BD15" i="9"/>
  <c r="AY19" i="9"/>
  <c r="AY18" i="9"/>
  <c r="AY17" i="9"/>
  <c r="AY16" i="9"/>
  <c r="AY15" i="9"/>
  <c r="AY14" i="9"/>
  <c r="AO19" i="9"/>
  <c r="AO18" i="9"/>
  <c r="AO17" i="9"/>
  <c r="AO16" i="9"/>
  <c r="AO15" i="9"/>
  <c r="AO14" i="9"/>
  <c r="AE19" i="9"/>
  <c r="AE18" i="9"/>
  <c r="AE17" i="9"/>
  <c r="AE16" i="9"/>
  <c r="AE15" i="9"/>
  <c r="AE14" i="9"/>
  <c r="AV19" i="9"/>
  <c r="AV18" i="9"/>
  <c r="AV17" i="9"/>
  <c r="AV16" i="9"/>
  <c r="AV14" i="9"/>
  <c r="AL19" i="9"/>
  <c r="AL18" i="9"/>
  <c r="AL17" i="9"/>
  <c r="AL16" i="9"/>
  <c r="AL15" i="9"/>
  <c r="AL14" i="9"/>
  <c r="AB19" i="9"/>
  <c r="AB18" i="9"/>
  <c r="AB17" i="9"/>
  <c r="AB16" i="9"/>
  <c r="AB15" i="9"/>
  <c r="AB14" i="9"/>
  <c r="U15" i="9"/>
  <c r="U16" i="9"/>
  <c r="U17" i="9"/>
  <c r="U18" i="9"/>
  <c r="U19" i="9"/>
  <c r="R15" i="9"/>
  <c r="R16" i="9"/>
  <c r="R17" i="9"/>
  <c r="R18" i="9"/>
  <c r="R19" i="9"/>
  <c r="R14" i="9"/>
  <c r="U14" i="9"/>
  <c r="D3" i="9"/>
  <c r="D2" i="9"/>
  <c r="D1" i="9"/>
  <c r="BD8" i="9" l="1"/>
  <c r="I11" i="13" s="1"/>
  <c r="G15" i="4"/>
  <c r="G14" i="4"/>
  <c r="I17" i="13" l="1"/>
  <c r="F35" i="4"/>
  <c r="F34" i="4"/>
  <c r="F33" i="4"/>
  <c r="F25" i="4"/>
  <c r="F27" i="4"/>
  <c r="F31" i="4"/>
  <c r="F30" i="4"/>
  <c r="F29" i="4"/>
  <c r="D7" i="9" l="1"/>
  <c r="AP14" i="3" l="1"/>
  <c r="AO14" i="3"/>
  <c r="AS14" i="3" s="1"/>
  <c r="BA18" i="9"/>
  <c r="BE18" i="9" s="1"/>
  <c r="BA19" i="9"/>
  <c r="BE19" i="9" s="1"/>
  <c r="G13" i="4"/>
  <c r="AP16" i="3"/>
  <c r="AO16" i="3"/>
  <c r="AS16" i="3" s="1"/>
  <c r="BB16" i="9"/>
  <c r="BA16" i="9"/>
  <c r="BE16" i="9" s="1"/>
  <c r="BB17" i="9"/>
  <c r="BA17" i="9"/>
  <c r="BE17" i="9" s="1"/>
  <c r="BB18" i="9"/>
  <c r="AP15" i="3"/>
  <c r="AO15" i="3"/>
  <c r="AS15" i="3" s="1"/>
  <c r="AP20" i="3"/>
  <c r="AS20" i="3"/>
  <c r="AP13" i="3"/>
  <c r="AO13" i="3"/>
  <c r="BB15" i="9"/>
  <c r="BA15" i="9"/>
  <c r="BE15" i="9" s="1"/>
  <c r="BB19" i="9"/>
  <c r="BB14" i="9"/>
  <c r="F21" i="4"/>
  <c r="F22" i="4"/>
  <c r="BA8" i="9" l="1"/>
  <c r="I3" i="13" s="1"/>
  <c r="BB8" i="9"/>
  <c r="I7" i="13" s="1"/>
  <c r="AP21" i="3"/>
  <c r="I8" i="13" s="1"/>
  <c r="AS13" i="3"/>
  <c r="I4" i="13"/>
  <c r="BE14" i="9"/>
  <c r="BC19" i="9"/>
  <c r="AQ15" i="3"/>
  <c r="AQ13" i="3"/>
  <c r="AQ20" i="3"/>
  <c r="BC18" i="9"/>
  <c r="BC15" i="9"/>
  <c r="BC16" i="9"/>
  <c r="AQ14" i="3"/>
  <c r="AQ16" i="3"/>
  <c r="BC14" i="9"/>
  <c r="BC17" i="9"/>
  <c r="I16" i="13" l="1"/>
  <c r="I15" i="13"/>
  <c r="AU20" i="3"/>
  <c r="AR5" i="3" s="1"/>
  <c r="BG19" i="9"/>
  <c r="BD5" i="9" s="1"/>
  <c r="I20" i="13" l="1"/>
  <c r="I19" i="13"/>
  <c r="F21" i="13"/>
  <c r="H20" i="13"/>
  <c r="F19" i="13"/>
  <c r="H19" i="13"/>
  <c r="G20" i="13"/>
  <c r="F20" i="13"/>
  <c r="E21" i="13"/>
  <c r="H21" i="13"/>
  <c r="G21" i="13"/>
  <c r="G19" i="13"/>
  <c r="E20" i="13"/>
  <c r="E19" i="13"/>
  <c r="I21" i="13"/>
</calcChain>
</file>

<file path=xl/comments1.xml><?xml version="1.0" encoding="utf-8"?>
<comments xmlns="http://schemas.openxmlformats.org/spreadsheetml/2006/main">
  <authors>
    <author>idpc</author>
  </authors>
  <commentList>
    <comment ref="G20"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24"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25"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26"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27"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29"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33"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34"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G35"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comments2.xml><?xml version="1.0" encoding="utf-8"?>
<comments xmlns="http://schemas.openxmlformats.org/spreadsheetml/2006/main">
  <authors>
    <author>Jose Francisco Rodriguez Tellez</author>
  </authors>
  <commentList>
    <comment ref="B10" authorId="0" shape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21" authorId="0" shape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32" authorId="0" shape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46" authorId="0" shape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58" authorId="0" shape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70" authorId="0" shape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82" authorId="0" shape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List>
</comments>
</file>

<file path=xl/sharedStrings.xml><?xml version="1.0" encoding="utf-8"?>
<sst xmlns="http://schemas.openxmlformats.org/spreadsheetml/2006/main" count="1279" uniqueCount="403">
  <si>
    <t>VIGENCIA PLAN OPERATIVO:</t>
  </si>
  <si>
    <t>DEPENDENCIA RESPONSABLE:</t>
  </si>
  <si>
    <t>COMPONENTE</t>
  </si>
  <si>
    <t>PRIMER TRIMESTRE</t>
  </si>
  <si>
    <t>SEGUNDO TRIMESTRE</t>
  </si>
  <si>
    <t>TERCER TRIMESTRE</t>
  </si>
  <si>
    <t>CUARTO TRIMESTRE</t>
  </si>
  <si>
    <t>Ejec</t>
  </si>
  <si>
    <t>Prog</t>
  </si>
  <si>
    <t xml:space="preserve">(Describa la evidencia en cumplimiento de la meta) </t>
  </si>
  <si>
    <t>ACTIVIDAD</t>
  </si>
  <si>
    <t>RESPONSABLE</t>
  </si>
  <si>
    <t>FECHA</t>
  </si>
  <si>
    <t>INICIAL</t>
  </si>
  <si>
    <t>FINAL</t>
  </si>
  <si>
    <t>Avance Cualitativo</t>
  </si>
  <si>
    <t>EQUIPO RESPONSABLE</t>
  </si>
  <si>
    <t>Procesos</t>
  </si>
  <si>
    <t>Direccionamiento Estratégico</t>
  </si>
  <si>
    <t>Gestión del Talento Humano</t>
  </si>
  <si>
    <t>Gestión Financiera</t>
  </si>
  <si>
    <t>Gestión de Sistemas de Información y Tecnología</t>
  </si>
  <si>
    <t>Gestión Jurídica</t>
  </si>
  <si>
    <t>Gestión Documental</t>
  </si>
  <si>
    <t>Administración de Bienes e Infraestructura</t>
  </si>
  <si>
    <t>Control Interno Disciplinario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</si>
  <si>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</si>
  <si>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</si>
  <si>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</si>
  <si>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</si>
  <si>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</si>
  <si>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</si>
  <si>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</si>
  <si>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</si>
  <si>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</si>
  <si>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</si>
  <si>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</si>
  <si>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</si>
  <si>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</si>
  <si>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</si>
  <si>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</si>
  <si>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</si>
  <si>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</si>
  <si>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</si>
  <si>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</si>
  <si>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</si>
  <si>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</si>
  <si>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</si>
  <si>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</si>
  <si>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</si>
  <si>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</si>
  <si>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</si>
  <si>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</si>
  <si>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</si>
  <si>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</si>
  <si>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</si>
  <si>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</si>
  <si>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</si>
  <si>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</si>
  <si>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</si>
  <si>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</si>
  <si>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</si>
  <si>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</si>
  <si>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</si>
  <si>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</si>
  <si>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</si>
  <si>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</si>
  <si>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</si>
  <si>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</si>
  <si>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</si>
  <si>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</si>
  <si>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</si>
  <si>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</si>
  <si>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</si>
  <si>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</si>
  <si>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</si>
  <si>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</si>
  <si>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</si>
  <si>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Proyecto de inversión asociado / Meta Plan de Desarrollo</t>
  </si>
  <si>
    <t>*Incrementar a un 30% la sostenibilidad del Sistema Integrado de Gestión, para prestar un mejor servicio en la atención a la ciudadanía</t>
  </si>
  <si>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</si>
  <si>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</si>
  <si>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</si>
  <si>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</si>
  <si>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</si>
  <si>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</si>
  <si>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</si>
  <si>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</si>
  <si>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t>de 90 a 100 Óptimo</t>
  </si>
  <si>
    <t xml:space="preserve">de 70 a 89 Aceptable </t>
  </si>
  <si>
    <t>SEGUIMIENTO</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</si>
  <si>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</si>
  <si>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</si>
  <si>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</si>
  <si>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</si>
  <si>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</si>
  <si>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</si>
  <si>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</si>
  <si>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</si>
  <si>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</si>
  <si>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</si>
  <si>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</si>
  <si>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</si>
  <si>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</si>
  <si>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</si>
  <si>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</si>
  <si>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</si>
  <si>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</si>
  <si>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</si>
  <si>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</si>
  <si>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</si>
  <si>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</si>
  <si>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</si>
  <si>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</si>
  <si>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</si>
  <si>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</si>
  <si>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</si>
  <si>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</si>
  <si>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</si>
  <si>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</si>
  <si>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</si>
  <si>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</si>
  <si>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</si>
  <si>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</si>
  <si>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</si>
  <si>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</si>
  <si>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</si>
  <si>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</si>
  <si>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</si>
  <si>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</si>
  <si>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</si>
  <si>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</si>
  <si>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</si>
  <si>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_ob2</t>
  </si>
  <si>
    <t>_ob1</t>
  </si>
  <si>
    <t>_ob4</t>
  </si>
  <si>
    <t>_ob5</t>
  </si>
  <si>
    <t>_ob3</t>
  </si>
  <si>
    <t>2. DEPENDENCIA RESPONSABLE:</t>
  </si>
  <si>
    <t>4. PROCESOS ASOCIADOS</t>
  </si>
  <si>
    <t>5. PROYECTOS DE INVERSIÓN ASOCIADOS</t>
  </si>
  <si>
    <t>6. OBJETIVOS PROYECTO DE INVERSIÓN</t>
  </si>
  <si>
    <t>7. OBJETIVOS ESTRATÉGICOS
(2016 - 2020)</t>
  </si>
  <si>
    <t>9. INDICADOR DE EFICACIA (Fórmula)</t>
  </si>
  <si>
    <t>10. RANGOS</t>
  </si>
  <si>
    <t>11. RESULTADO
(Cálculo del Indicador)</t>
  </si>
  <si>
    <t>EVIDENCIAS RESULTADO / OBSERVACIONES</t>
  </si>
  <si>
    <t>Acompañar y orientar la formulación de planes institucionales</t>
  </si>
  <si>
    <t>Validar y ajustar los actos administrativos</t>
  </si>
  <si>
    <t>Realizar e implementar la metodología para la revisión por la Dirección</t>
  </si>
  <si>
    <t>Realizar el diseño e implementación de la autoevaluación institucional</t>
  </si>
  <si>
    <t>Revisar y ajustar el Plan Institucional de Archivos -PINAR</t>
  </si>
  <si>
    <t>Revisar y ajustar el Programa de Gestión Documental -PGD</t>
  </si>
  <si>
    <t>Ejecutar el Plan de Acción de Gestión Ambiental</t>
  </si>
  <si>
    <t>Realizar jornadas de capacitación del SIG y Direccionamiento Estratégico</t>
  </si>
  <si>
    <t>Elaborar el informe de gestión de la vigencia 2017</t>
  </si>
  <si>
    <t>Liderar los comités que estén bajo la responsasbilidad de la Subdirección General</t>
  </si>
  <si>
    <t>Realizar monitoreos a la gestión documental a las áreas del IDPC</t>
  </si>
  <si>
    <t>Formular e implementar dos lineamientos para el seguimiento de los proyectos de inversión y medición de la gestión institucional</t>
  </si>
  <si>
    <t>Reportar y analizar los indicadores de procesos</t>
  </si>
  <si>
    <t>Realizar el seguimiento a los planes de acción de los subsistemas del SIG</t>
  </si>
  <si>
    <t>Realizar el reporte semestral de fuentes energéticas ante el Ministerio de Minas y Energía</t>
  </si>
  <si>
    <t>Realizar y presentar trimestralmente el informe de austeridad del gasto de indicadores ambientales</t>
  </si>
  <si>
    <t>Realizar el reporte al Sistema de Información del Sistema Integrado de Gestión (cuando lo solicite la Secretaría General )</t>
  </si>
  <si>
    <t>Revisar la documentación (listado maestro de documentos - Normograma)</t>
  </si>
  <si>
    <t>Asegurar la vigencia de la documentación (listado maestro de documentos - Normograma)</t>
  </si>
  <si>
    <t xml:space="preserve">Realizar monitoreos a los riesgos identificados </t>
  </si>
  <si>
    <t>Realizar la implementación de la 2da fase del sistema de correspondencia ORFEO, de acuerdo con el cronograma definido</t>
  </si>
  <si>
    <t>Formular, ejecutar y presentar el informe trimestral del Plan de Acción Interno de gestión ambiental ante la Unidad Administrativa Especial de Servicios Públicos UAESP</t>
  </si>
  <si>
    <t>Realizar seguimiento al Plan Anual de Adquisiciones y su modificaciones</t>
  </si>
  <si>
    <t>Realizar la verificación de los planes de mejoramiento de la Contraloría de Bogotá</t>
  </si>
  <si>
    <t>Realizar informes trimestrales de seguimiento al cumplimiento de metas físicas y financieras</t>
  </si>
  <si>
    <t>Realizar el reporte semestral de la gestión ambiental a la Secretaría Distrital de Ambiente</t>
  </si>
  <si>
    <t>Revisar la información de la Subdirección General que debe ser publicada según los lineamientos de la Ley de Transparencia</t>
  </si>
  <si>
    <t>Realizar la organizacción de los expedientes responsabilidad de la Subdirección General, de acuerdo con los lineamientos del Subsistema de Gestión Documental.</t>
  </si>
  <si>
    <t>Realizar seguimiento a las solicitudes internas y externas asignadas a la Subdirección General</t>
  </si>
  <si>
    <t>Tramitar la oportuna disponibilidad de usuarios, cuentas de correo institucional, equipos, elementos de oficina e insumos para el desarrollo de la gestión de la Subdirección General. (listado)</t>
  </si>
  <si>
    <t>Acompañar el ejercicio de rendición de cuentas de la entidad, a través del alistamsiento de información requerida y la estrategia de rendición de cuentas</t>
  </si>
  <si>
    <t>Definir lineamientos para la formulación y posterior consolidación del anteproyecto anual del presupuesto de inversión del IDPC</t>
  </si>
  <si>
    <t>Rediseñar el Mapa de Procesos de la entidad</t>
  </si>
  <si>
    <t>Realizar el reporte de información de los indicadores de productos, metas y resultados en el sistema PREDIS</t>
  </si>
  <si>
    <t>Realizar el reporte de información presupuestal y del Plan de Acción en el sistema SEGPLAN</t>
  </si>
  <si>
    <t>3. FUNCIONES DE LA DEPENDENCIA 
A. Acuerdo 02 de 2007
B. Decreto 07 de 2015
C. Manual de Funciones</t>
  </si>
  <si>
    <t>Formular planes y proyectos urbanos en ámbitos patrimoniales</t>
  </si>
  <si>
    <t>Estratégicas</t>
  </si>
  <si>
    <t>Gestión</t>
  </si>
  <si>
    <t>Seguimiento</t>
  </si>
  <si>
    <t xml:space="preserve">Tipo </t>
  </si>
  <si>
    <t>Actividad</t>
  </si>
  <si>
    <t>Oficina Asesora de Planeación</t>
  </si>
  <si>
    <t>3. FUNCIONES DE LA DEPENDENCIA 
A. Acuerdo 01 de enero de 2019</t>
  </si>
  <si>
    <t>INSTITUTO DISTRITAL DE PATRIMONIO CULTURAL</t>
  </si>
  <si>
    <t>FECHA INICIAL</t>
  </si>
  <si>
    <t>FECHA FINAL</t>
  </si>
  <si>
    <t>PRIMER TRIMESTRE Prog.</t>
  </si>
  <si>
    <t>PRIMER TRIMESTRE Ejec.</t>
  </si>
  <si>
    <t>SEGUNDO TRIMESTRE Prog.</t>
  </si>
  <si>
    <t>SEGUNDO TRIMESTRE  Ejec.</t>
  </si>
  <si>
    <t>TERCER TRIMESTRE Prog.</t>
  </si>
  <si>
    <t>TERCER TRIMESTRE Ejec.</t>
  </si>
  <si>
    <t>CUARTO TRIMESTRE Prog.</t>
  </si>
  <si>
    <t>CUARTO TRIMESTRE Ejec.</t>
  </si>
  <si>
    <t>ACUMULADO Prog.</t>
  </si>
  <si>
    <t>ACUMULADO Ejec.</t>
  </si>
  <si>
    <t xml:space="preserve">EVIDENCIAS RESULTADO / OBSERVACIONES
(Describa la evidencia en cumplimiento de la meta) </t>
  </si>
  <si>
    <t>Atención a la Ciudadanía</t>
  </si>
  <si>
    <t>Comunicación Estratégica</t>
  </si>
  <si>
    <t>Protección e Intervención del Patrimonio Cultural</t>
  </si>
  <si>
    <t>Divulgación y Apropiación del Patrimonio cultural</t>
  </si>
  <si>
    <t>Gestión Territorial del Patrimonio Cultural</t>
  </si>
  <si>
    <t>Gestión Contractual</t>
  </si>
  <si>
    <t>8. ESTRATEGIAS PLAN 
2016- 2020</t>
  </si>
  <si>
    <t>PROCESO DE DIRECCIONAMIENTO ESTRATEGICO</t>
  </si>
  <si>
    <t>PLAN OPERATIVO ANUAL POR DEPENDENCIAS / PROCESOS</t>
  </si>
  <si>
    <t>Fortalecimiento del Sistema Integrado de Gestión</t>
  </si>
  <si>
    <t>Dependencias</t>
  </si>
  <si>
    <t>Subdirección de Proteccion e Intervención del Patrimonio Cultural</t>
  </si>
  <si>
    <t>Subdirección de Divulgación y Apropiación del Patrimonio Cultural</t>
  </si>
  <si>
    <t>Subdirección de Gestión Territorial</t>
  </si>
  <si>
    <t>Asesoría Asesora de Planeación</t>
  </si>
  <si>
    <t>Oficina Asesora Jurídica</t>
  </si>
  <si>
    <t>Subdirección de Protección e Intervención del Patrimonio Cultural</t>
  </si>
  <si>
    <t>Meta Proyecto</t>
  </si>
  <si>
    <t>Subdirección de Gestión Territorial del Patrimonio</t>
  </si>
  <si>
    <t>Subdirectora de Protección e Intervención del Patrimonio</t>
  </si>
  <si>
    <t>*Asesorar técnicamente el 100% de las solicitudes para la protección del patrimonio cultural material del D.C - Conceptos técnicos emitidos</t>
  </si>
  <si>
    <t>Subdirectora de Gestión Territorial del Patrimonio</t>
  </si>
  <si>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t>
  </si>
  <si>
    <t>• Mediante el fortalecimiento de los sistemas de información en torno a la identificación de los Bienes y Sectores de Interés Cultural en la ciudad.</t>
  </si>
  <si>
    <t>Jefe Oficina Asesora de Planeación
Subdirector de Gestión Corporativa</t>
  </si>
  <si>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
*Incrementar a un 30% la sostenibilidad del Sistema Integrado de Gestión, para prestar un mejor servicio en la atención a la ciudadanía</t>
  </si>
  <si>
    <r>
      <rPr>
        <b/>
        <sz val="10"/>
        <color theme="1"/>
        <rFont val="Arial"/>
        <family val="2"/>
      </rPr>
      <t>Acuerdo 01 de 2019:</t>
    </r>
    <r>
      <rPr>
        <sz val="10"/>
        <color theme="1"/>
        <rFont val="Arial"/>
        <family val="2"/>
      </rPr>
      <t xml:space="preserve">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</si>
  <si>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t xml:space="preserve">1110 - Fortalecimiento y desarrollo de la gestión institucional
</t>
    </r>
    <r>
      <rPr>
        <sz val="10"/>
        <color indexed="8"/>
        <rFont val="Arial"/>
        <family val="2"/>
      </rPr>
      <t>*Incrementar a un 90% la sostenibilidad del SIG en el Gobierno Distrital</t>
    </r>
  </si>
  <si>
    <r>
      <t xml:space="preserve">1114 - Intervención y conservación de los bienes muebles e inmuebles en sectores de interés cultural del Distrito Capital
</t>
    </r>
    <r>
      <rPr>
        <sz val="10"/>
        <color theme="1"/>
        <rFont val="Arial"/>
        <family val="2"/>
      </rPr>
      <t>Meta Plan de Desarrollo: 
*1.009 Bienes de Interés Cultural (BIC) intervenidos</t>
    </r>
  </si>
  <si>
    <r>
      <rPr>
        <b/>
        <sz val="10"/>
        <color indexed="8"/>
        <rFont val="Arial"/>
        <family val="2"/>
      </rPr>
      <t>1112 - Instrumentos de planeación y gestión para la preservación y sostenibilidad del patrimonio cultural</t>
    </r>
    <r>
      <rPr>
        <sz val="10"/>
        <color indexed="8"/>
        <rFont val="Arial"/>
        <family val="2"/>
      </rPr>
      <t xml:space="preserve">
Meta Plan de Desarrollo:
*Formular el Plan Especial de Manejo y Protección PEMP del Centro Histórico</t>
    </r>
  </si>
  <si>
    <r>
      <rPr>
        <b/>
        <sz val="10"/>
        <color theme="1"/>
        <rFont val="Arial"/>
        <family val="2"/>
      </rPr>
      <t>1024 - Formación en patrimonio cultural</t>
    </r>
    <r>
      <rPr>
        <sz val="10"/>
        <color theme="1"/>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theme="1"/>
        <rFont val="Arial"/>
        <family val="2"/>
      </rPr>
      <t>1107 - Divulgación y apropiación del patrimonio cultural</t>
    </r>
    <r>
      <rPr>
        <sz val="10"/>
        <color theme="1"/>
        <rFont val="Arial"/>
        <family val="2"/>
      </rPr>
      <t xml:space="preserve">
Meta Plan de Desarrollo:
*Alcanzar 1.700.000 asistencias al Museo de Bogotá, a recorridos y rutas patrimoniales y a otras prácticas patrimoniales</t>
    </r>
  </si>
  <si>
    <r>
      <rPr>
        <b/>
        <sz val="10"/>
        <color theme="1"/>
        <rFont val="Arial"/>
        <family val="2"/>
      </rPr>
      <t>1110 - Fortalecimiento y desarrollo de la gestión institucional</t>
    </r>
    <r>
      <rPr>
        <sz val="10"/>
        <color theme="1"/>
        <rFont val="Arial"/>
        <family val="2"/>
      </rPr>
      <t xml:space="preserve">
*Incrementar a un 90% la sostenibilidad del SIG en el Gobierno Distrital</t>
    </r>
  </si>
  <si>
    <r>
      <rPr>
        <b/>
        <sz val="10"/>
        <color theme="1"/>
        <rFont val="Arial"/>
        <family val="2"/>
      </rPr>
      <t>Acuerdo 01 de 2019:</t>
    </r>
    <r>
      <rPr>
        <sz val="10"/>
        <color theme="1"/>
        <rFont val="Arial"/>
        <family val="2"/>
      </rPr>
      <t xml:space="preserve">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t>
    </r>
    <r>
      <rPr>
        <b/>
        <sz val="10"/>
        <color theme="1"/>
        <rFont val="Arial"/>
        <family val="2"/>
      </rPr>
      <t>Decreto 07 de 2015:</t>
    </r>
    <r>
      <rPr>
        <sz val="10"/>
        <color theme="1"/>
        <rFont val="Arial"/>
        <family val="2"/>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</si>
  <si>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indexed="8"/>
        <rFont val="Arial"/>
        <family val="2"/>
      </rPr>
      <t>1114 - Intervención y conservación de los bienes muebles e inmuebles en sectores de interés cultural del Distrito Capital</t>
    </r>
    <r>
      <rPr>
        <sz val="10"/>
        <color indexed="8"/>
        <rFont val="Arial"/>
        <family val="2"/>
      </rPr>
      <t xml:space="preserve">
Meta Plan de Desarrollo: 1.009 Bienes de Interés Cultural (BIC) intervenidos</t>
    </r>
  </si>
  <si>
    <r>
      <rPr>
        <b/>
        <sz val="10"/>
        <color theme="1"/>
        <rFont val="Arial"/>
        <family val="2"/>
      </rPr>
      <t>Acuerdo 01 de 2019:</t>
    </r>
    <r>
      <rPr>
        <sz val="10"/>
        <color theme="1"/>
        <rFont val="Arial"/>
        <family val="2"/>
      </rPr>
      <t xml:space="preserve">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t>
    </r>
    <r>
      <rPr>
        <b/>
        <sz val="10"/>
        <color theme="1"/>
        <rFont val="Arial"/>
        <family val="2"/>
      </rPr>
      <t>Decreto 07 de 2015</t>
    </r>
    <r>
      <rPr>
        <sz val="10"/>
        <color theme="1"/>
        <rFont val="Arial"/>
        <family val="2"/>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</si>
  <si>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indexed="8"/>
        <rFont val="Arial"/>
        <family val="2"/>
      </rPr>
      <t>1024 - Formación en patrimonio cultural</t>
    </r>
    <r>
      <rPr>
        <sz val="10"/>
        <color indexed="8"/>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Arial"/>
        <family val="2"/>
      </rPr>
      <t>1107 - Divulgación y apropiación del patrimonio cultural</t>
    </r>
    <r>
      <rPr>
        <sz val="10"/>
        <color indexed="8"/>
        <rFont val="Arial"/>
        <family val="2"/>
      </rPr>
      <t xml:space="preserve">
Meta Plan de Desarrollo:
*Alcanzar 1.700.000 asistencias al Museo de Bogotá, a recorridos y rutas patrimoniales y a otras prácticas patrimoniales</t>
    </r>
  </si>
  <si>
    <r>
      <rPr>
        <b/>
        <sz val="10"/>
        <color indexed="8"/>
        <rFont val="Arial"/>
        <family val="2"/>
      </rPr>
      <t>Formación en patrimonio cultural</t>
    </r>
    <r>
      <rPr>
        <sz val="10"/>
        <color indexed="8"/>
        <rFont val="Arial"/>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Arial"/>
        <family val="2"/>
      </rPr>
      <t>Divulgación y apropiación del patrimonio cultural</t>
    </r>
    <r>
      <rPr>
        <sz val="10"/>
        <color indexed="8"/>
        <rFont val="Arial"/>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</si>
  <si>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r>
      <rPr>
        <b/>
        <sz val="10"/>
        <color theme="1"/>
        <rFont val="Arial"/>
        <family val="2"/>
      </rPr>
      <t>Acuerdo 01 de 2019:</t>
    </r>
    <r>
      <rPr>
        <sz val="10"/>
        <color theme="1"/>
        <rFont val="Arial"/>
        <family val="2"/>
      </rPr>
      <t xml:space="preserve">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r>
  </si>
  <si>
    <r>
      <rPr>
        <b/>
        <sz val="10"/>
        <color indexed="8"/>
        <rFont val="Arial"/>
        <family val="2"/>
      </rPr>
      <t>1110 - Fortalecimiento y desarrollo de la gestión institucional</t>
    </r>
    <r>
      <rPr>
        <sz val="10"/>
        <color indexed="8"/>
        <rFont val="Arial"/>
        <family val="2"/>
      </rPr>
      <t xml:space="preserve">
Meta Plan de Desarrollo:
*Incrementar a un 90% la sostenibilidad del SIG en el Gobierno Distrital</t>
    </r>
  </si>
  <si>
    <r>
      <rPr>
        <b/>
        <sz val="10"/>
        <color theme="1"/>
        <rFont val="Arial"/>
        <family val="2"/>
      </rPr>
      <t>Acuerdo 01 de 2019:</t>
    </r>
    <r>
      <rPr>
        <sz val="10"/>
        <color theme="1"/>
        <rFont val="Arial"/>
        <family val="2"/>
      </rPr>
      <t xml:space="preserve">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</si>
  <si>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Arial"/>
        <family val="2"/>
      </rPr>
      <t>Acuerdo 01 de 2019:</t>
    </r>
    <r>
      <rPr>
        <sz val="10"/>
        <color theme="1"/>
        <rFont val="Arial"/>
        <family val="2"/>
      </rPr>
      <t xml:space="preserve">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r>
  </si>
  <si>
    <r>
      <rPr>
        <b/>
        <sz val="10"/>
        <color indexed="8"/>
        <rFont val="Arial"/>
        <family val="2"/>
      </rPr>
      <t>1110 - Fortalecimiento y desarrollo de la gestión institucional</t>
    </r>
    <r>
      <rPr>
        <sz val="10"/>
        <color indexed="8"/>
        <rFont val="Arial"/>
        <family val="2"/>
      </rPr>
      <t xml:space="preserve">
*Incrementar a un 90% la sostenibilidad del SIG en el Gobierno Distrital</t>
    </r>
  </si>
  <si>
    <t>OBJETIVO ESTRATÉGICO (2016 - 2020)</t>
  </si>
  <si>
    <t>No.</t>
  </si>
  <si>
    <t>PROCESO ASOCIADO</t>
  </si>
  <si>
    <t>INDICADOR (Fórmula)</t>
  </si>
  <si>
    <t>FECHA EJECUCIÓN</t>
  </si>
  <si>
    <t xml:space="preserve">% PONDERADO </t>
  </si>
  <si>
    <t>Eval. OCI</t>
  </si>
  <si>
    <t>%</t>
  </si>
  <si>
    <t>Observaciones Control Interno</t>
  </si>
  <si>
    <t>Inicial</t>
  </si>
  <si>
    <t>Final</t>
  </si>
  <si>
    <t>Ene</t>
  </si>
  <si>
    <t>Feb</t>
  </si>
  <si>
    <t>Mar</t>
  </si>
  <si>
    <t>Eficacia</t>
  </si>
  <si>
    <t>Abr</t>
  </si>
  <si>
    <t>May</t>
  </si>
  <si>
    <t>Jun</t>
  </si>
  <si>
    <t>Jul</t>
  </si>
  <si>
    <t>Ago</t>
  </si>
  <si>
    <t>Sep</t>
  </si>
  <si>
    <t>Oct</t>
  </si>
  <si>
    <t>Nov</t>
  </si>
  <si>
    <t>Dic</t>
  </si>
  <si>
    <t>Eficacia OCI</t>
  </si>
  <si>
    <t>AVANCE ACTIVIDADES ESTRATÉGICAS</t>
  </si>
  <si>
    <t>EQUIPO RESPONSABLe</t>
  </si>
  <si>
    <t>UNIDAD DE MEDIDA / PRODUCTO O RESULTADO ESPERADO</t>
  </si>
  <si>
    <t>&lt;Seleccione el objetivo estratégico&gt;</t>
  </si>
  <si>
    <t>OBJ</t>
  </si>
  <si>
    <t>&lt;Seleccione la estrategía&gt;</t>
  </si>
  <si>
    <t>OBJ_1</t>
  </si>
  <si>
    <t>OBJ_2</t>
  </si>
  <si>
    <t>OBJ_3</t>
  </si>
  <si>
    <t>OBJ_4</t>
  </si>
  <si>
    <t>OBJ_5</t>
  </si>
  <si>
    <t>ESTRATEGIA (mediantes)</t>
  </si>
  <si>
    <t>VERSIONAMIENTO PLAN</t>
  </si>
  <si>
    <t>&lt;Por favor seleccione el tipo de actividad&gt;</t>
  </si>
  <si>
    <t>ESTRATÉGICAS</t>
  </si>
  <si>
    <t>GESTIÓN</t>
  </si>
  <si>
    <t xml:space="preserve">No. </t>
  </si>
  <si>
    <t>INDICADOR (Fórmula</t>
  </si>
  <si>
    <t>ACUMULADO</t>
  </si>
  <si>
    <t>NO UTILIZAR ESTA FILA</t>
  </si>
  <si>
    <t>AVANCE ACTIVIDADES DE GESTIÓN</t>
  </si>
  <si>
    <t>AVANCE ACTIVIDADES DE SEGUIMIENTO</t>
  </si>
  <si>
    <t>Eval. ACI</t>
  </si>
  <si>
    <t>PROGRAMACIÓN  CONSOLIDADA ESTRATÉGICAS</t>
  </si>
  <si>
    <t>PROGRAMACIÓN  CONSOLIDADA GESTIÓN</t>
  </si>
  <si>
    <t>PROGRAMACIÓN  CONSOLIDADA SEGUIMIENTO</t>
  </si>
  <si>
    <t>EJECUCIÓN 
CONSOLIDADA ESTRATÉGICAS</t>
  </si>
  <si>
    <t>EVALUACIÓN ACI CONSOLIDADA ESTRATÉGICAS</t>
  </si>
  <si>
    <t>EVALUACIÓN ACI CONSOLIDADA GESTIÓN</t>
  </si>
  <si>
    <t>EVALUACIÓN ACI CONSOLIDADA SEGUIMIENTO</t>
  </si>
  <si>
    <t>EJECUCIÓN CONSOLIDADA GESTIÓN</t>
  </si>
  <si>
    <t>EJECUCIÓN CONSOLIDADA SEGUIMIENTO</t>
  </si>
  <si>
    <t>I TRIMESTRE</t>
  </si>
  <si>
    <t>II TRIMESTRE</t>
  </si>
  <si>
    <t>IV TRIMESTRE</t>
  </si>
  <si>
    <t>III TRIMESTRE</t>
  </si>
  <si>
    <t>PROGRAMACIÓN (#)</t>
  </si>
  <si>
    <t>EJECUCIÓN (#)</t>
  </si>
  <si>
    <t>EVALUACIÓN ACI (#)</t>
  </si>
  <si>
    <t>PROGRAMACIÓN (%)</t>
  </si>
  <si>
    <t>EJECUCIÓN (%)</t>
  </si>
  <si>
    <t>EVALUACIÓN ACI (%)</t>
  </si>
  <si>
    <t>TOTALES</t>
  </si>
  <si>
    <t>Eficacia ACI</t>
  </si>
  <si>
    <t>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t>
  </si>
  <si>
    <r>
      <t>Responsable de la Dependencia: 
MARÍA VICTORIA VILLAMIL</t>
    </r>
    <r>
      <rPr>
        <sz val="14"/>
        <rFont val="Arial"/>
        <family val="2"/>
      </rPr>
      <t xml:space="preserve"> - Subdirección de Gestión Territorial del Patrimonio</t>
    </r>
  </si>
  <si>
    <r>
      <t>Responsable consolidación del informe: 
ANDREA MAHECHA REINA</t>
    </r>
    <r>
      <rPr>
        <sz val="14"/>
        <rFont val="Arial"/>
        <family val="2"/>
      </rPr>
      <t xml:space="preserve"> - Contratista - Subdirección de Gestión Territorial del Patrimonio</t>
    </r>
  </si>
  <si>
    <t>Formulación versión 1</t>
  </si>
  <si>
    <t>Equipo de Norma e Instrumentos</t>
  </si>
  <si>
    <t>Miguel Angel Villamizar</t>
  </si>
  <si>
    <t>Evaluar las solicitudes de instrumentos de planeación y gestión (PEMP, Planes Parciales, Planes de Regularización y Manejo, etc.) para los BIC del grupo arquitectónico del Distrito Capital.</t>
  </si>
  <si>
    <t>Equipo de apoyo a la supervisión PEMP Parque Nacional</t>
  </si>
  <si>
    <t xml:space="preserve">Formular el 0,5 (restante) del plan urbano en el SIC Teusaquillo para la protección y recuperación del patrimonio cultural. </t>
  </si>
  <si>
    <t xml:space="preserve">Avance de ejecución/ Avance programado </t>
  </si>
  <si>
    <t>Avance del Plan/ Plan programado</t>
  </si>
  <si>
    <t>Equipo de Planes y Proyectos</t>
  </si>
  <si>
    <t>(N°) Plan en SIC formulado</t>
  </si>
  <si>
    <t>Formular el 0,15 (restante) de un instrumento de financiamiento para la recuperación y sostenibilidad del patrimonio cultural.</t>
  </si>
  <si>
    <t>(N°) Instrumento de financiamiento formulado</t>
  </si>
  <si>
    <t>Avance del Instrumento/ Instrumento programado</t>
  </si>
  <si>
    <t>Equipo de Valoración-Inventarios</t>
  </si>
  <si>
    <t>Equipo de SIG</t>
  </si>
  <si>
    <t>Nubia Rincón</t>
  </si>
  <si>
    <t xml:space="preserve">Equipo de Gestión de Proyectos PEMP </t>
  </si>
  <si>
    <t>Equipo de apoyo administrativo</t>
  </si>
  <si>
    <t>Andrea Mahecha</t>
  </si>
  <si>
    <t>Realizar el reporte mensual de información de los indicadores de productos, metas y resultados del proyecto de inversión a cargo de la Subdirección.</t>
  </si>
  <si>
    <t>María Cristina Fonseca</t>
  </si>
  <si>
    <t xml:space="preserve">Realizar asesorías técnicas y acompañamiento a entidades y organizaciones públicas o privadas (gestión interinstitucional) en instrumentos, planes, programas y proyectos que involucren patrimonio de la ciudad. </t>
  </si>
  <si>
    <t>Atender las solicitudes cartográficas y de georreferenciación para apoyar la misionalidad del IDPC.</t>
  </si>
  <si>
    <t>Adelantar la estructuración (fase de planeación) de los procesos de contratación responsabilidad de la Subdirección de Gestión Territorial.</t>
  </si>
  <si>
    <t>Participación activa en los comités o mesas de trabajo institucionales.</t>
  </si>
  <si>
    <t>Apoyo en el trámite de solicitudes de pago y certificados de cumplimiento de los contratistas de la Subdirección de Gestión Territorial, realizando el autocontrol y gestión mensual.</t>
  </si>
  <si>
    <t>Realizar la organización de los expedientes responsabilidad de la Subdirección de Gestión Territorial, de acuerdo con los lineamientos de Gestión Documental.</t>
  </si>
  <si>
    <t>Total participación en Comités/ Total de comités o mesas</t>
  </si>
  <si>
    <t>(%) Comités o mesas técnicas de trabajo</t>
  </si>
  <si>
    <t>Documentación actualizada/ Documentación programada o planificada</t>
  </si>
  <si>
    <t>Equipos de la Subdirección</t>
  </si>
  <si>
    <t>Líderes de Equipo</t>
  </si>
  <si>
    <t>(%) Procesos estructurados, viabilizados y registrados</t>
  </si>
  <si>
    <t>(%) Solicitudes de pago radicados en Sub. Corporativa</t>
  </si>
  <si>
    <t>Pagos radicados/ Total pagos programados</t>
  </si>
  <si>
    <t>(%) Expedientes de la Subdirección organizados</t>
  </si>
  <si>
    <t>Expedientes conformes/ Total expedientes</t>
  </si>
  <si>
    <t>(%) Solicitudes de SIG atendidas</t>
  </si>
  <si>
    <t>Reportes realizados/ Reportes totales</t>
  </si>
  <si>
    <t>(No.) Reportes en matriz de indicadores de proyectos de inversión (Formato Oficina Asesora de Planeación)</t>
  </si>
  <si>
    <t>(No.) Seguimientos a mapa de riesgos consolidado</t>
  </si>
  <si>
    <t>Realizar el monitoreo y seguimiento de riesgos institucionales de los procesos asociados a la Subdirección.</t>
  </si>
  <si>
    <t>(No.) Autoevaluación realizada</t>
  </si>
  <si>
    <t xml:space="preserve">Realizar la autoevaluación de los procesos liderados por la Subdirección. </t>
  </si>
  <si>
    <t>Seguimientos realizados/ Seguimientos programados (cuatrimestrales)</t>
  </si>
  <si>
    <t>Autoevaluación realizada/ Autoevaluación programada</t>
  </si>
  <si>
    <t>Realizar el monitoreo de los indicadores de gestión de los procesos asociados a la Subdirección.</t>
  </si>
  <si>
    <t>(No.) Hojas de vida de indicadores con monitoreo</t>
  </si>
  <si>
    <t>Monitoreo realizado/ Monitoreo programado (cuatrimestrales)</t>
  </si>
  <si>
    <t>Apoyar en la elaboración de los informes de balance de gestión de la Subdirección.</t>
  </si>
  <si>
    <t>Insumos entregados para informe/ Total de Informe de Gestión</t>
  </si>
  <si>
    <t>(No.) Informe de gestión</t>
  </si>
  <si>
    <t>Apoyar el seguimiento al Sistema de Correspondencia - ORFEO de la Subdireccion de Gestión Territorial  (Trámites y Estado).</t>
  </si>
  <si>
    <t>Avance de actualización/ Avance programado</t>
  </si>
  <si>
    <t>(%) Avance de actualización del SISBIC</t>
  </si>
  <si>
    <t>Líder de Inventarios en Sub. Territorial</t>
  </si>
  <si>
    <t>Avance de levantamiento/ Avance programado</t>
  </si>
  <si>
    <t>(N°) Levantamiento de patrimonio inmueble en SIC Teusaquillo</t>
  </si>
  <si>
    <t>(N°) Avance de ajustes de propuesta formulada</t>
  </si>
  <si>
    <t>Líder acciones, programas y proyectos</t>
  </si>
  <si>
    <t>Desarrollo, gestión y ajuste de aspectos relacionados con el fortalecimiento institucional, modelo de gestión, y proyecto de actos administrativos y jurídicos (resolución de adopción) del PEMP, en el marco de la revisión por el Ministerio de Cultura del PEMP del Centro Histórico de Bogotá D.C.</t>
  </si>
  <si>
    <t>Abogado aspectos institucionales</t>
  </si>
  <si>
    <t>Líder aspectos normativos</t>
  </si>
  <si>
    <t>Ejecutar la estrategia de comunicación y participación del PEMP CHB (encuentros presenciales de validación, diálogo y propuesta, acompañamiento a escenarios de participación local, desarrollar estrategias de divulgación y comunicación sobre el PEMP) para su divulgación, en el marco de la revisión por el Ministerio de Cultura del PEMP del Centro Histórico de Bogotá D.C.</t>
  </si>
  <si>
    <t>No. de solicitudes atendidas en el período/ No. de solicitudes radicadas y con tiempo oportuno de respuesta</t>
  </si>
  <si>
    <t xml:space="preserve">(%) Solicitudes de instrumentos de planeación y gestión atendidas con tiempo oportuno de respuesta </t>
  </si>
  <si>
    <t>Elaborar el 0,5 (restante) del documento de análisis y diagnóstico, como insumo para la formulación del Plan Especial de Manejo y Protección - PEMP del Parque Nacional Enrique Olaya Herrera.</t>
  </si>
  <si>
    <t>(N°) Documento de análisis y diagnóstico aprobado</t>
  </si>
  <si>
    <t>Desarrollar y ajustar los productos finales de la formulación integral del Plan Especial de Manejo y
Protección del Centro Histórico de Bógotá - PEMP-CHB, conforme a los aspectos revisados y observados por el Ministerio de Cultura.</t>
  </si>
  <si>
    <t>Equipo de Instrumentos Financieros</t>
  </si>
  <si>
    <t>Líder de equipo</t>
  </si>
  <si>
    <t>Adelantar el levantamiento arquitectónico para el inventario de 1.507 inmuebles BIC del área definida en SIC Teusaquillo.</t>
  </si>
  <si>
    <t xml:space="preserve">Desarrollo del SISBIC (SIGPC) con base en la información cartográfica y alfanúmerica de los bienes muebles e inmuebles de interés cultural que administra la entidad. </t>
  </si>
  <si>
    <t>Procesos viabilizados/ Procesos programados</t>
  </si>
  <si>
    <t>Apoyar la creación y actualización de la documentación de los procedimientos asociados a la Subdirección de Gestión Territorial.</t>
  </si>
  <si>
    <t>(%) Documentación del proceso actualizada o creada</t>
  </si>
  <si>
    <t>Abogado(a) del área</t>
  </si>
  <si>
    <t>Abogado(a) del área y apoyo</t>
  </si>
  <si>
    <t>Profesional de Apoyo Gestión</t>
  </si>
  <si>
    <t>Líder de Equipo</t>
  </si>
  <si>
    <t>Total de asorías brindadas/ Total de asesorías solicitadas (Correo)</t>
  </si>
  <si>
    <t>No. de solicitudes atendidas/ No. de solicitudes registradas (Correo)</t>
  </si>
  <si>
    <t>No. de solicitudes tramitadas/ No. de solicitudes asignadas con tiempo oportuno de respuesta</t>
  </si>
  <si>
    <t>(%) Solicitudes tramitadas con oportunidad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</si>
</sst>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_€_-;\-* #,##0\ _€_-;_-* &quot;-&quot;\ _€_-;_-@_-"/>
    <numFmt numFmtId="165" formatCode="_ * #,##0.00_ ;_ * \-#,##0.00_ ;_ * &quot;-&quot;??_ ;_ @_ "/>
    <numFmt numFmtId="166" formatCode="0.0%"/>
    <numFmt numFmtId="167" formatCode="_-* #,##0\ _€_-;\-* #,##0\ _€_-;_-* \-?\ _€_-;_-@_-"/>
    <numFmt numFmtId="168" formatCode="_-* #,##0.00\ _€_-;\-* #,##0.00\ _€_-;_-* \-?\ _€_-;_-@_-"/>
    <numFmt numFmtId="169" formatCode="0.0"/>
    <numFmt numFmtId="170" formatCode="0.000"/>
  </numFmts>
  <fonts count="58"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2"/>
      <name val="Arial"/>
      <family val="2"/>
    </font>
    <font>
      <b/>
      <sz val="11"/>
      <name val="Arial"/>
      <family val="2"/>
    </font>
    <font>
      <sz val="11"/>
      <name val="Arial"/>
      <family val="2"/>
    </font>
    <font>
      <b/>
      <i/>
      <sz val="11"/>
      <name val="Arial"/>
      <family val="2"/>
    </font>
    <font>
      <b/>
      <sz val="14"/>
      <name val="Arial"/>
      <family val="2"/>
    </font>
    <font>
      <b/>
      <sz val="12"/>
      <name val="Arial"/>
      <family val="2"/>
    </font>
    <font>
      <sz val="10"/>
      <color theme="1"/>
      <name val="Calibri"/>
      <family val="2"/>
      <scheme val="minor"/>
    </font>
    <font>
      <b/>
      <sz val="10"/>
      <color theme="1"/>
      <name val="Calibri"/>
      <family val="2"/>
      <scheme val="minor"/>
    </font>
    <font>
      <b/>
      <sz val="9"/>
      <name val="Arial"/>
      <family val="2"/>
    </font>
    <font>
      <u/>
      <sz val="11"/>
      <color theme="10"/>
      <name val="Calibri"/>
      <family val="2"/>
      <scheme val="minor"/>
    </font>
    <font>
      <u/>
      <sz val="11"/>
      <color theme="11"/>
      <name val="Calibri"/>
      <family val="2"/>
      <scheme val="minor"/>
    </font>
    <font>
      <b/>
      <sz val="10"/>
      <name val="Arial"/>
      <family val="2"/>
    </font>
    <font>
      <b/>
      <sz val="14"/>
      <color theme="1"/>
      <name val="Arial"/>
      <family val="2"/>
    </font>
    <font>
      <sz val="14"/>
      <name val="Arial"/>
      <family val="2"/>
    </font>
    <font>
      <b/>
      <i/>
      <sz val="10"/>
      <name val="Arial"/>
      <family val="2"/>
    </font>
    <font>
      <b/>
      <sz val="20"/>
      <name val="Arial"/>
      <family val="2"/>
    </font>
    <font>
      <b/>
      <sz val="10"/>
      <color theme="1"/>
      <name val="Arial"/>
      <family val="2"/>
    </font>
    <font>
      <sz val="10"/>
      <color theme="1"/>
      <name val="Arial"/>
      <family val="2"/>
    </font>
    <font>
      <sz val="10"/>
      <color indexed="8"/>
      <name val="Arial"/>
      <family val="2"/>
    </font>
    <font>
      <b/>
      <sz val="10"/>
      <color indexed="8"/>
      <name val="Arial"/>
      <family val="2"/>
    </font>
    <font>
      <sz val="10"/>
      <color rgb="FF000000"/>
      <name val="Arial"/>
      <family val="2"/>
    </font>
    <font>
      <sz val="10"/>
      <color theme="1" tint="0.249977111117893"/>
      <name val="Century Gothic"/>
      <family val="2"/>
    </font>
    <font>
      <sz val="11"/>
      <color theme="1" tint="0.249977111117893"/>
      <name val="Century Gothic"/>
      <family val="2"/>
    </font>
    <font>
      <b/>
      <sz val="6"/>
      <color theme="0"/>
      <name val="Century Gothic"/>
      <family val="2"/>
    </font>
    <font>
      <sz val="6"/>
      <color theme="0"/>
      <name val="Century Gothic"/>
      <family val="2"/>
    </font>
    <font>
      <sz val="9"/>
      <color theme="1" tint="0.249977111117893"/>
      <name val="Century Gothic"/>
      <family val="2"/>
    </font>
    <font>
      <b/>
      <sz val="12"/>
      <color theme="1" tint="0.249977111117893"/>
      <name val="Century Gothic"/>
      <family val="2"/>
    </font>
    <font>
      <b/>
      <sz val="10"/>
      <color theme="1" tint="0.249977111117893"/>
      <name val="Century Gothic"/>
      <family val="2"/>
    </font>
    <font>
      <b/>
      <sz val="14"/>
      <color theme="1" tint="0.249977111117893"/>
      <name val="Century Gothic"/>
      <family val="2"/>
    </font>
    <font>
      <sz val="12"/>
      <color theme="1" tint="0.249977111117893"/>
      <name val="Century Gothic"/>
      <family val="2"/>
    </font>
    <font>
      <b/>
      <sz val="11"/>
      <color theme="1" tint="0.249977111117893"/>
      <name val="Century Gothic"/>
      <family val="2"/>
    </font>
    <font>
      <b/>
      <sz val="16"/>
      <color theme="1" tint="0.249977111117893"/>
      <name val="Century Gothic"/>
      <family val="2"/>
    </font>
    <font>
      <b/>
      <sz val="8"/>
      <color theme="1" tint="0.249977111117893"/>
      <name val="Century Gothic"/>
      <family val="2"/>
    </font>
    <font>
      <sz val="8"/>
      <color theme="1" tint="0.249977111117893"/>
      <name val="Century Gothic"/>
      <family val="2"/>
    </font>
    <font>
      <b/>
      <sz val="9"/>
      <color theme="1" tint="0.249977111117893"/>
      <name val="Century Gothic"/>
      <family val="2"/>
    </font>
    <font>
      <b/>
      <sz val="12"/>
      <color theme="0"/>
      <name val="Century Gothic"/>
      <family val="2"/>
    </font>
    <font>
      <b/>
      <sz val="15"/>
      <color theme="1" tint="0.249977111117893"/>
      <name val="Century Gothic"/>
      <family val="2"/>
    </font>
    <font>
      <sz val="8"/>
      <color theme="0"/>
      <name val="Century Gothic"/>
      <family val="2"/>
    </font>
    <font>
      <sz val="9"/>
      <color theme="0"/>
      <name val="Century Gothic"/>
      <family val="2"/>
    </font>
    <font>
      <sz val="10"/>
      <color theme="1"/>
      <name val="Century Gothic"/>
      <family val="2"/>
    </font>
    <font>
      <b/>
      <sz val="10"/>
      <color theme="0"/>
      <name val="Century Gothic"/>
      <family val="2"/>
    </font>
    <font>
      <b/>
      <sz val="9"/>
      <color theme="0"/>
      <name val="Century Gothic"/>
      <family val="2"/>
    </font>
    <font>
      <b/>
      <sz val="11"/>
      <color theme="0"/>
      <name val="Century Gothic"/>
      <family val="2"/>
    </font>
    <font>
      <sz val="11"/>
      <color theme="0"/>
      <name val="Century Gothic"/>
      <family val="2"/>
    </font>
    <font>
      <b/>
      <sz val="12"/>
      <color theme="1"/>
      <name val="Century Gothic"/>
      <family val="2"/>
    </font>
    <font>
      <b/>
      <sz val="4"/>
      <color theme="0"/>
      <name val="Century Gothic"/>
      <family val="2"/>
    </font>
    <font>
      <sz val="4"/>
      <color theme="0"/>
      <name val="Century Gothic"/>
      <family val="2"/>
    </font>
    <font>
      <b/>
      <sz val="8"/>
      <color theme="0"/>
      <name val="Century Gothic"/>
      <family val="2"/>
    </font>
    <font>
      <b/>
      <sz val="16"/>
      <name val="Century Gothic"/>
      <family val="2"/>
    </font>
    <font>
      <sz val="9"/>
      <name val="Century Gothic"/>
      <family val="2"/>
    </font>
    <font>
      <sz val="11"/>
      <name val="Century Gothic"/>
      <family val="2"/>
    </font>
    <font>
      <sz val="9"/>
      <color theme="5"/>
      <name val="Century Gothic"/>
      <family val="2"/>
    </font>
    <font>
      <sz val="9"/>
      <color theme="9" tint="0.79998168889431442"/>
      <name val="Century Gothic"/>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2F2F2"/>
        <bgColor indexed="64"/>
      </patternFill>
    </fill>
    <fill>
      <patternFill patternType="solid">
        <fgColor theme="6" tint="0.79998168889431442"/>
        <bgColor indexed="64"/>
      </patternFill>
    </fill>
    <fill>
      <patternFill patternType="solid">
        <fgColor theme="0" tint="-0.249977111117893"/>
        <bgColor indexed="64"/>
      </patternFill>
    </fill>
  </fills>
  <borders count="172">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dotted">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medium">
        <color auto="1"/>
      </right>
      <top style="thin">
        <color auto="1"/>
      </top>
      <bottom style="thin">
        <color auto="1"/>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tted">
        <color auto="1"/>
      </left>
      <right style="dotted">
        <color auto="1"/>
      </right>
      <top style="dotted">
        <color auto="1"/>
      </top>
      <bottom style="dotted">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right/>
      <top style="thin">
        <color auto="1"/>
      </top>
      <bottom style="medium">
        <color auto="1"/>
      </bottom>
      <diagonal/>
    </border>
    <border>
      <left/>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medium">
        <color auto="1"/>
      </right>
      <top style="dotted">
        <color auto="1"/>
      </top>
      <bottom/>
      <diagonal/>
    </border>
    <border>
      <left style="medium">
        <color auto="1"/>
      </left>
      <right/>
      <top style="dotted">
        <color auto="1"/>
      </top>
      <bottom/>
      <diagonal/>
    </border>
    <border>
      <left style="medium">
        <color auto="1"/>
      </left>
      <right/>
      <top/>
      <bottom style="dotted">
        <color auto="1"/>
      </bottom>
      <diagonal/>
    </border>
    <border>
      <left/>
      <right/>
      <top style="medium">
        <color theme="1" tint="0.24994659260841701"/>
      </top>
      <bottom style="medium">
        <color theme="1" tint="0.24994659260841701"/>
      </bottom>
      <diagonal/>
    </border>
    <border>
      <left style="medium">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medium">
        <color theme="1" tint="0.24994659260841701"/>
      </left>
      <right style="dotted">
        <color auto="1"/>
      </right>
      <top style="medium">
        <color theme="1" tint="0.24994659260841701"/>
      </top>
      <bottom style="dotted">
        <color auto="1"/>
      </bottom>
      <diagonal/>
    </border>
    <border>
      <left style="dotted">
        <color auto="1"/>
      </left>
      <right style="dotted">
        <color auto="1"/>
      </right>
      <top style="medium">
        <color theme="1" tint="0.24994659260841701"/>
      </top>
      <bottom style="dotted">
        <color auto="1"/>
      </bottom>
      <diagonal/>
    </border>
    <border>
      <left style="dotted">
        <color auto="1"/>
      </left>
      <right style="medium">
        <color theme="1" tint="0.24994659260841701"/>
      </right>
      <top style="medium">
        <color theme="1" tint="0.24994659260841701"/>
      </top>
      <bottom style="dotted">
        <color auto="1"/>
      </bottom>
      <diagonal/>
    </border>
    <border>
      <left style="medium">
        <color theme="1" tint="0.24994659260841701"/>
      </left>
      <right style="dotted">
        <color auto="1"/>
      </right>
      <top style="dotted">
        <color auto="1"/>
      </top>
      <bottom style="dotted">
        <color auto="1"/>
      </bottom>
      <diagonal/>
    </border>
    <border>
      <left style="dotted">
        <color auto="1"/>
      </left>
      <right style="medium">
        <color theme="1" tint="0.24994659260841701"/>
      </right>
      <top style="dotted">
        <color auto="1"/>
      </top>
      <bottom style="dotted">
        <color auto="1"/>
      </bottom>
      <diagonal/>
    </border>
    <border>
      <left style="medium">
        <color theme="1" tint="0.24994659260841701"/>
      </left>
      <right style="dotted">
        <color auto="1"/>
      </right>
      <top style="dotted">
        <color auto="1"/>
      </top>
      <bottom style="medium">
        <color theme="1" tint="0.24994659260841701"/>
      </bottom>
      <diagonal/>
    </border>
    <border>
      <left style="dotted">
        <color auto="1"/>
      </left>
      <right style="dotted">
        <color auto="1"/>
      </right>
      <top style="dotted">
        <color auto="1"/>
      </top>
      <bottom style="medium">
        <color theme="1" tint="0.24994659260841701"/>
      </bottom>
      <diagonal/>
    </border>
    <border>
      <left style="dotted">
        <color auto="1"/>
      </left>
      <right style="medium">
        <color theme="1" tint="0.24994659260841701"/>
      </right>
      <top style="dotted">
        <color auto="1"/>
      </top>
      <bottom style="medium">
        <color theme="1" tint="0.24994659260841701"/>
      </bottom>
      <diagonal/>
    </border>
    <border>
      <left/>
      <right style="medium">
        <color auto="1"/>
      </right>
      <top/>
      <bottom style="dotted">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right/>
      <top style="medium">
        <color theme="1" tint="0.24994659260841701"/>
      </top>
      <bottom/>
      <diagonal/>
    </border>
    <border>
      <left/>
      <right/>
      <top/>
      <bottom style="medium">
        <color theme="1" tint="0.24994659260841701"/>
      </bottom>
      <diagonal/>
    </border>
    <border>
      <left style="medium">
        <color theme="1" tint="0.24994659260841701"/>
      </left>
      <right/>
      <top/>
      <bottom/>
      <diagonal/>
    </border>
    <border>
      <left style="medium">
        <color theme="1" tint="0.24994659260841701"/>
      </left>
      <right style="hair">
        <color theme="1" tint="0.24994659260841701"/>
      </right>
      <top style="medium">
        <color theme="1" tint="0.24994659260841701"/>
      </top>
      <bottom style="hair">
        <color theme="1" tint="0.24994659260841701"/>
      </bottom>
      <diagonal/>
    </border>
    <border>
      <left style="hair">
        <color theme="1" tint="0.24994659260841701"/>
      </left>
      <right style="hair">
        <color theme="1" tint="0.24994659260841701"/>
      </right>
      <top style="medium">
        <color theme="1" tint="0.24994659260841701"/>
      </top>
      <bottom style="hair">
        <color theme="1" tint="0.24994659260841701"/>
      </bottom>
      <diagonal/>
    </border>
    <border>
      <left style="medium">
        <color theme="1" tint="0.24994659260841701"/>
      </left>
      <right style="hair">
        <color theme="1" tint="0.24994659260841701"/>
      </right>
      <top style="hair">
        <color theme="1" tint="0.24994659260841701"/>
      </top>
      <bottom/>
      <diagonal/>
    </border>
    <border>
      <left style="hair">
        <color theme="1" tint="0.24994659260841701"/>
      </left>
      <right style="hair">
        <color theme="1" tint="0.24994659260841701"/>
      </right>
      <top style="hair">
        <color theme="1" tint="0.24994659260841701"/>
      </top>
      <bottom/>
      <diagonal/>
    </border>
    <border>
      <left style="medium">
        <color theme="1" tint="0.24994659260841701"/>
      </left>
      <right style="thin">
        <color auto="1"/>
      </right>
      <top style="medium">
        <color theme="1" tint="0.24994659260841701"/>
      </top>
      <bottom/>
      <diagonal/>
    </border>
    <border>
      <left style="thin">
        <color auto="1"/>
      </left>
      <right/>
      <top style="medium">
        <color theme="1" tint="0.24994659260841701"/>
      </top>
      <bottom/>
      <diagonal/>
    </border>
    <border>
      <left/>
      <right style="thin">
        <color auto="1"/>
      </right>
      <top style="medium">
        <color theme="1" tint="0.24994659260841701"/>
      </top>
      <bottom/>
      <diagonal/>
    </border>
    <border>
      <left style="thin">
        <color auto="1"/>
      </left>
      <right style="thin">
        <color auto="1"/>
      </right>
      <top style="medium">
        <color theme="1" tint="0.24994659260841701"/>
      </top>
      <bottom/>
      <diagonal/>
    </border>
    <border>
      <left style="thin">
        <color auto="1"/>
      </left>
      <right/>
      <top style="medium">
        <color theme="1" tint="0.24994659260841701"/>
      </top>
      <bottom style="thin">
        <color auto="1"/>
      </bottom>
      <diagonal/>
    </border>
    <border>
      <left/>
      <right/>
      <top style="medium">
        <color theme="1" tint="0.24994659260841701"/>
      </top>
      <bottom style="thin">
        <color auto="1"/>
      </bottom>
      <diagonal/>
    </border>
    <border>
      <left style="medium">
        <color theme="1" tint="0.24994659260841701"/>
      </left>
      <right style="thin">
        <color auto="1"/>
      </right>
      <top/>
      <bottom style="thin">
        <color auto="1"/>
      </bottom>
      <diagonal/>
    </border>
    <border>
      <left style="hair">
        <color theme="1" tint="0.24994659260841701"/>
      </left>
      <right style="hair">
        <color theme="1" tint="0.24994659260841701"/>
      </right>
      <top style="thin">
        <color auto="1"/>
      </top>
      <bottom style="dotted">
        <color theme="1" tint="0.24994659260841701"/>
      </bottom>
      <diagonal/>
    </border>
    <border>
      <left style="hair">
        <color theme="1" tint="0.24994659260841701"/>
      </left>
      <right style="hair">
        <color theme="1" tint="0.24994659260841701"/>
      </right>
      <top style="dotted">
        <color theme="1" tint="0.24994659260841701"/>
      </top>
      <bottom style="dotted">
        <color theme="1" tint="0.24994659260841701"/>
      </bottom>
      <diagonal/>
    </border>
    <border>
      <left style="medium">
        <color theme="1" tint="0.24994659260841701"/>
      </left>
      <right style="hair">
        <color theme="1" tint="0.24994659260841701"/>
      </right>
      <top style="thin">
        <color auto="1"/>
      </top>
      <bottom style="dotted">
        <color theme="1" tint="0.24994659260841701"/>
      </bottom>
      <diagonal/>
    </border>
    <border>
      <left style="medium">
        <color theme="1" tint="0.24994659260841701"/>
      </left>
      <right style="hair">
        <color theme="1" tint="0.24994659260841701"/>
      </right>
      <top style="dotted">
        <color theme="1" tint="0.24994659260841701"/>
      </top>
      <bottom style="dotted">
        <color theme="1" tint="0.24994659260841701"/>
      </bottom>
      <diagonal/>
    </border>
    <border>
      <left style="medium">
        <color theme="1" tint="0.24994659260841701"/>
      </left>
      <right style="hair">
        <color theme="1" tint="0.24994659260841701"/>
      </right>
      <top style="dotted">
        <color theme="1" tint="0.24994659260841701"/>
      </top>
      <bottom style="medium">
        <color theme="1" tint="0.24994659260841701"/>
      </bottom>
      <diagonal/>
    </border>
    <border>
      <left style="hair">
        <color theme="1" tint="0.24994659260841701"/>
      </left>
      <right style="hair">
        <color theme="1" tint="0.24994659260841701"/>
      </right>
      <top style="dotted">
        <color theme="1" tint="0.24994659260841701"/>
      </top>
      <bottom style="medium">
        <color theme="1" tint="0.24994659260841701"/>
      </bottom>
      <diagonal/>
    </border>
    <border>
      <left style="hair">
        <color theme="1" tint="0.24994659260841701"/>
      </left>
      <right/>
      <top style="thin">
        <color auto="1"/>
      </top>
      <bottom style="dotted">
        <color theme="1" tint="0.24994659260841701"/>
      </bottom>
      <diagonal/>
    </border>
    <border>
      <left style="hair">
        <color theme="1" tint="0.24994659260841701"/>
      </left>
      <right/>
      <top style="dotted">
        <color theme="1" tint="0.24994659260841701"/>
      </top>
      <bottom style="dotted">
        <color theme="1" tint="0.24994659260841701"/>
      </bottom>
      <diagonal/>
    </border>
    <border>
      <left style="hair">
        <color theme="1" tint="0.24994659260841701"/>
      </left>
      <right/>
      <top style="dotted">
        <color theme="1" tint="0.24994659260841701"/>
      </top>
      <bottom style="medium">
        <color theme="1" tint="0.24994659260841701"/>
      </bottom>
      <diagonal/>
    </border>
    <border>
      <left/>
      <right style="hair">
        <color theme="1" tint="0.24994659260841701"/>
      </right>
      <top style="thin">
        <color auto="1"/>
      </top>
      <bottom style="dotted">
        <color theme="1" tint="0.24994659260841701"/>
      </bottom>
      <diagonal/>
    </border>
    <border>
      <left/>
      <right style="hair">
        <color theme="1" tint="0.24994659260841701"/>
      </right>
      <top style="dotted">
        <color theme="1" tint="0.24994659260841701"/>
      </top>
      <bottom style="dotted">
        <color theme="1" tint="0.24994659260841701"/>
      </bottom>
      <diagonal/>
    </border>
    <border>
      <left/>
      <right style="hair">
        <color theme="1" tint="0.24994659260841701"/>
      </right>
      <top style="dotted">
        <color theme="1" tint="0.24994659260841701"/>
      </top>
      <bottom style="medium">
        <color theme="1" tint="0.24994659260841701"/>
      </bottom>
      <diagonal/>
    </border>
    <border>
      <left style="thin">
        <color theme="1" tint="0.24994659260841701"/>
      </left>
      <right/>
      <top style="medium">
        <color theme="1" tint="0.24994659260841701"/>
      </top>
      <bottom style="thin">
        <color auto="1"/>
      </bottom>
      <diagonal/>
    </border>
    <border>
      <left/>
      <right style="thin">
        <color theme="1" tint="0.24994659260841701"/>
      </right>
      <top style="medium">
        <color theme="1" tint="0.24994659260841701"/>
      </top>
      <bottom style="thin">
        <color auto="1"/>
      </bottom>
      <diagonal/>
    </border>
    <border>
      <left style="thin">
        <color theme="1" tint="0.24994659260841701"/>
      </left>
      <right style="thin">
        <color auto="1"/>
      </right>
      <top style="thin">
        <color auto="1"/>
      </top>
      <bottom style="thin">
        <color auto="1"/>
      </bottom>
      <diagonal/>
    </border>
    <border>
      <left style="thin">
        <color auto="1"/>
      </left>
      <right style="thin">
        <color theme="1" tint="0.24994659260841701"/>
      </right>
      <top style="thin">
        <color auto="1"/>
      </top>
      <bottom style="thin">
        <color auto="1"/>
      </bottom>
      <diagonal/>
    </border>
    <border>
      <left style="thin">
        <color theme="1" tint="0.24994659260841701"/>
      </left>
      <right style="hair">
        <color theme="1" tint="0.24994659260841701"/>
      </right>
      <top style="thin">
        <color auto="1"/>
      </top>
      <bottom style="dotted">
        <color theme="1" tint="0.24994659260841701"/>
      </bottom>
      <diagonal/>
    </border>
    <border>
      <left style="hair">
        <color theme="1" tint="0.24994659260841701"/>
      </left>
      <right style="thin">
        <color theme="1" tint="0.24994659260841701"/>
      </right>
      <top style="thin">
        <color auto="1"/>
      </top>
      <bottom style="dotted">
        <color theme="1" tint="0.24994659260841701"/>
      </bottom>
      <diagonal/>
    </border>
    <border>
      <left style="thin">
        <color theme="1" tint="0.24994659260841701"/>
      </left>
      <right style="hair">
        <color theme="1" tint="0.24994659260841701"/>
      </right>
      <top style="dotted">
        <color theme="1" tint="0.24994659260841701"/>
      </top>
      <bottom style="dotted">
        <color theme="1" tint="0.24994659260841701"/>
      </bottom>
      <diagonal/>
    </border>
    <border>
      <left style="hair">
        <color theme="1" tint="0.24994659260841701"/>
      </left>
      <right style="thin">
        <color theme="1" tint="0.24994659260841701"/>
      </right>
      <top style="dotted">
        <color theme="1" tint="0.24994659260841701"/>
      </top>
      <bottom style="dotted">
        <color theme="1" tint="0.24994659260841701"/>
      </bottom>
      <diagonal/>
    </border>
    <border>
      <left style="thin">
        <color theme="1" tint="0.24994659260841701"/>
      </left>
      <right style="hair">
        <color theme="1" tint="0.24994659260841701"/>
      </right>
      <top style="dotted">
        <color theme="1" tint="0.24994659260841701"/>
      </top>
      <bottom style="medium">
        <color theme="1" tint="0.24994659260841701"/>
      </bottom>
      <diagonal/>
    </border>
    <border>
      <left style="hair">
        <color theme="1" tint="0.24994659260841701"/>
      </left>
      <right style="thin">
        <color theme="1" tint="0.24994659260841701"/>
      </right>
      <top style="dotted">
        <color theme="1" tint="0.24994659260841701"/>
      </top>
      <bottom style="medium">
        <color theme="1" tint="0.24994659260841701"/>
      </bottom>
      <diagonal/>
    </border>
    <border>
      <left/>
      <right style="medium">
        <color theme="1" tint="0.24994659260841701"/>
      </right>
      <top style="medium">
        <color theme="1" tint="0.24994659260841701"/>
      </top>
      <bottom style="thin">
        <color auto="1"/>
      </bottom>
      <diagonal/>
    </border>
    <border>
      <left/>
      <right style="medium">
        <color theme="1" tint="0.24994659260841701"/>
      </right>
      <top style="thin">
        <color auto="1"/>
      </top>
      <bottom style="thin">
        <color auto="1"/>
      </bottom>
      <diagonal/>
    </border>
    <border>
      <left/>
      <right style="medium">
        <color theme="1" tint="0.24994659260841701"/>
      </right>
      <top style="thin">
        <color auto="1"/>
      </top>
      <bottom style="dotted">
        <color theme="1" tint="0.24994659260841701"/>
      </bottom>
      <diagonal/>
    </border>
    <border>
      <left/>
      <right style="medium">
        <color theme="1" tint="0.24994659260841701"/>
      </right>
      <top style="dotted">
        <color theme="1" tint="0.24994659260841701"/>
      </top>
      <bottom style="dotted">
        <color theme="1" tint="0.24994659260841701"/>
      </bottom>
      <diagonal/>
    </border>
    <border>
      <left/>
      <right style="medium">
        <color theme="1" tint="0.24994659260841701"/>
      </right>
      <top style="dotted">
        <color theme="1" tint="0.24994659260841701"/>
      </top>
      <bottom style="medium">
        <color theme="1" tint="0.24994659260841701"/>
      </bottom>
      <diagonal/>
    </border>
    <border>
      <left style="thin">
        <color theme="1" tint="0.24994659260841701"/>
      </left>
      <right style="thin">
        <color theme="1" tint="0.24994659260841701"/>
      </right>
      <top style="thin">
        <color auto="1"/>
      </top>
      <bottom style="medium">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medium">
        <color theme="1" tint="0.24994659260841701"/>
      </left>
      <right style="thin">
        <color theme="1" tint="0.24994659260841701"/>
      </right>
      <top style="medium">
        <color theme="1" tint="0.24994659260841701"/>
      </top>
      <bottom style="thin">
        <color auto="1"/>
      </bottom>
      <diagonal/>
    </border>
    <border>
      <left style="thin">
        <color theme="1" tint="0.24994659260841701"/>
      </left>
      <right style="thin">
        <color theme="1" tint="0.24994659260841701"/>
      </right>
      <top style="medium">
        <color theme="1" tint="0.24994659260841701"/>
      </top>
      <bottom style="thin">
        <color auto="1"/>
      </bottom>
      <diagonal/>
    </border>
    <border>
      <left style="thin">
        <color theme="1" tint="0.24994659260841701"/>
      </left>
      <right style="medium">
        <color theme="1" tint="0.24994659260841701"/>
      </right>
      <top style="medium">
        <color theme="1" tint="0.24994659260841701"/>
      </top>
      <bottom style="thin">
        <color auto="1"/>
      </bottom>
      <diagonal/>
    </border>
    <border>
      <left style="medium">
        <color theme="1" tint="0.24994659260841701"/>
      </left>
      <right style="thin">
        <color theme="1" tint="0.24994659260841701"/>
      </right>
      <top style="thin">
        <color auto="1"/>
      </top>
      <bottom style="thin">
        <color auto="1"/>
      </bottom>
      <diagonal/>
    </border>
    <border>
      <left style="thin">
        <color theme="1" tint="0.24994659260841701"/>
      </left>
      <right style="thin">
        <color theme="1" tint="0.24994659260841701"/>
      </right>
      <top style="thin">
        <color auto="1"/>
      </top>
      <bottom style="thin">
        <color auto="1"/>
      </bottom>
      <diagonal/>
    </border>
    <border>
      <left style="thin">
        <color theme="1" tint="0.24994659260841701"/>
      </left>
      <right style="medium">
        <color theme="1" tint="0.24994659260841701"/>
      </right>
      <top style="thin">
        <color auto="1"/>
      </top>
      <bottom style="thin">
        <color auto="1"/>
      </bottom>
      <diagonal/>
    </border>
    <border>
      <left style="medium">
        <color theme="1" tint="0.24994659260841701"/>
      </left>
      <right style="thin">
        <color theme="1" tint="0.24994659260841701"/>
      </right>
      <top style="thin">
        <color auto="1"/>
      </top>
      <bottom style="medium">
        <color theme="1" tint="0.24994659260841701"/>
      </bottom>
      <diagonal/>
    </border>
    <border>
      <left style="thin">
        <color theme="1" tint="0.24994659260841701"/>
      </left>
      <right style="medium">
        <color theme="1" tint="0.24994659260841701"/>
      </right>
      <top style="thin">
        <color auto="1"/>
      </top>
      <bottom style="medium">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hair">
        <color theme="1" tint="0.24994659260841701"/>
      </left>
      <right/>
      <top style="medium">
        <color theme="1" tint="0.24994659260841701"/>
      </top>
      <bottom style="hair">
        <color theme="1" tint="0.24994659260841701"/>
      </bottom>
      <diagonal/>
    </border>
    <border>
      <left/>
      <right/>
      <top style="medium">
        <color theme="1" tint="0.24994659260841701"/>
      </top>
      <bottom style="hair">
        <color theme="1" tint="0.24994659260841701"/>
      </bottom>
      <diagonal/>
    </border>
    <border>
      <left/>
      <right style="medium">
        <color theme="1" tint="0.24994659260841701"/>
      </right>
      <top style="medium">
        <color theme="1" tint="0.24994659260841701"/>
      </top>
      <bottom style="hair">
        <color theme="1" tint="0.24994659260841701"/>
      </bottom>
      <diagonal/>
    </border>
    <border>
      <left style="hair">
        <color theme="1" tint="0.24994659260841701"/>
      </left>
      <right/>
      <top style="hair">
        <color theme="1" tint="0.24994659260841701"/>
      </top>
      <bottom style="medium">
        <color theme="1" tint="0.24994659260841701"/>
      </bottom>
      <diagonal/>
    </border>
    <border>
      <left/>
      <right/>
      <top style="hair">
        <color theme="1" tint="0.24994659260841701"/>
      </top>
      <bottom style="medium">
        <color theme="1" tint="0.24994659260841701"/>
      </bottom>
      <diagonal/>
    </border>
    <border>
      <left style="thin">
        <color theme="1" tint="0.24994659260841701"/>
      </left>
      <right/>
      <top/>
      <bottom/>
      <diagonal/>
    </border>
    <border>
      <left style="medium">
        <color theme="1" tint="0.24994659260841701"/>
      </left>
      <right/>
      <top style="medium">
        <color theme="1" tint="0.24994659260841701"/>
      </top>
      <bottom/>
      <diagonal/>
    </border>
    <border>
      <left/>
      <right style="thin">
        <color theme="1" tint="0.24994659260841701"/>
      </right>
      <top style="medium">
        <color theme="1" tint="0.24994659260841701"/>
      </top>
      <bottom/>
      <diagonal/>
    </border>
    <border>
      <left style="thin">
        <color theme="1" tint="0.24994659260841701"/>
      </left>
      <right style="medium">
        <color theme="1" tint="0.24994659260841701"/>
      </right>
      <top style="medium">
        <color theme="1" tint="0.24994659260841701"/>
      </top>
      <bottom/>
      <diagonal/>
    </border>
    <border>
      <left style="medium">
        <color theme="1" tint="0.24994659260841701"/>
      </left>
      <right style="dashed">
        <color theme="1" tint="0.24994659260841701"/>
      </right>
      <top style="medium">
        <color theme="1" tint="0.24994659260841701"/>
      </top>
      <bottom style="dashed">
        <color theme="1" tint="0.24994659260841701"/>
      </bottom>
      <diagonal/>
    </border>
    <border>
      <left style="dashed">
        <color theme="1" tint="0.24994659260841701"/>
      </left>
      <right style="dashed">
        <color theme="1" tint="0.24994659260841701"/>
      </right>
      <top style="medium">
        <color theme="1" tint="0.24994659260841701"/>
      </top>
      <bottom style="dashed">
        <color theme="1" tint="0.24994659260841701"/>
      </bottom>
      <diagonal/>
    </border>
    <border>
      <left style="dashed">
        <color theme="1" tint="0.24994659260841701"/>
      </left>
      <right style="medium">
        <color theme="1" tint="0.24994659260841701"/>
      </right>
      <top style="medium">
        <color theme="1" tint="0.24994659260841701"/>
      </top>
      <bottom style="dashed">
        <color theme="1" tint="0.24994659260841701"/>
      </bottom>
      <diagonal/>
    </border>
    <border>
      <left style="medium">
        <color theme="1" tint="0.24994659260841701"/>
      </left>
      <right style="dashed">
        <color theme="1" tint="0.24994659260841701"/>
      </right>
      <top style="dashed">
        <color theme="1" tint="0.24994659260841701"/>
      </top>
      <bottom style="dashed">
        <color theme="1" tint="0.24994659260841701"/>
      </bottom>
      <diagonal/>
    </border>
    <border>
      <left style="dashed">
        <color theme="1" tint="0.24994659260841701"/>
      </left>
      <right style="dashed">
        <color theme="1" tint="0.24994659260841701"/>
      </right>
      <top style="dashed">
        <color theme="1" tint="0.24994659260841701"/>
      </top>
      <bottom style="dashed">
        <color theme="1" tint="0.24994659260841701"/>
      </bottom>
      <diagonal/>
    </border>
    <border>
      <left style="dashed">
        <color theme="1" tint="0.24994659260841701"/>
      </left>
      <right style="medium">
        <color theme="1" tint="0.24994659260841701"/>
      </right>
      <top style="dashed">
        <color theme="1" tint="0.24994659260841701"/>
      </top>
      <bottom style="dashed">
        <color theme="1" tint="0.24994659260841701"/>
      </bottom>
      <diagonal/>
    </border>
    <border>
      <left style="medium">
        <color theme="1" tint="0.24994659260841701"/>
      </left>
      <right style="dashed">
        <color theme="1" tint="0.24994659260841701"/>
      </right>
      <top style="dashed">
        <color theme="1" tint="0.24994659260841701"/>
      </top>
      <bottom style="medium">
        <color theme="1" tint="0.24994659260841701"/>
      </bottom>
      <diagonal/>
    </border>
    <border>
      <left style="dashed">
        <color theme="1" tint="0.24994659260841701"/>
      </left>
      <right style="dashed">
        <color theme="1" tint="0.24994659260841701"/>
      </right>
      <top style="dashed">
        <color theme="1" tint="0.24994659260841701"/>
      </top>
      <bottom style="medium">
        <color theme="1" tint="0.24994659260841701"/>
      </bottom>
      <diagonal/>
    </border>
    <border>
      <left style="dashed">
        <color theme="1" tint="0.24994659260841701"/>
      </left>
      <right style="medium">
        <color theme="1" tint="0.24994659260841701"/>
      </right>
      <top style="dashed">
        <color theme="1" tint="0.24994659260841701"/>
      </top>
      <bottom style="medium">
        <color theme="1" tint="0.24994659260841701"/>
      </bottom>
      <diagonal/>
    </border>
    <border>
      <left/>
      <right style="medium">
        <color theme="1" tint="0.24994659260841701"/>
      </right>
      <top style="hair">
        <color theme="1" tint="0.24994659260841701"/>
      </top>
      <bottom style="medium">
        <color theme="1" tint="0.24994659260841701"/>
      </bottom>
      <diagonal/>
    </border>
    <border>
      <left style="medium">
        <color auto="1"/>
      </left>
      <right style="thin">
        <color auto="1"/>
      </right>
      <top/>
      <bottom style="thin">
        <color auto="1"/>
      </bottom>
      <diagonal/>
    </border>
    <border>
      <left style="thin">
        <color theme="1" tint="0.24994659260841701"/>
      </left>
      <right/>
      <top style="thin">
        <color auto="1"/>
      </top>
      <bottom style="thin">
        <color auto="1"/>
      </bottom>
      <diagonal/>
    </border>
    <border>
      <left style="medium">
        <color auto="1"/>
      </left>
      <right style="thin">
        <color auto="1"/>
      </right>
      <top/>
      <bottom/>
      <diagonal/>
    </border>
    <border>
      <left style="medium">
        <color theme="1" tint="0.24994659260841701"/>
      </left>
      <right style="thin">
        <color theme="1" tint="0.24994659260841701"/>
      </right>
      <top style="medium">
        <color auto="1"/>
      </top>
      <bottom style="medium">
        <color theme="1" tint="0.24994659260841701"/>
      </bottom>
      <diagonal/>
    </border>
    <border>
      <left style="thin">
        <color theme="1" tint="0.24994659260841701"/>
      </left>
      <right style="thin">
        <color theme="1" tint="0.24994659260841701"/>
      </right>
      <top style="medium">
        <color auto="1"/>
      </top>
      <bottom style="medium">
        <color theme="1" tint="0.24994659260841701"/>
      </bottom>
      <diagonal/>
    </border>
    <border>
      <left style="thin">
        <color theme="1" tint="0.24994659260841701"/>
      </left>
      <right style="medium">
        <color theme="1" tint="0.24994659260841701"/>
      </right>
      <top style="medium">
        <color auto="1"/>
      </top>
      <bottom style="medium">
        <color theme="1" tint="0.24994659260841701"/>
      </bottom>
      <diagonal/>
    </border>
    <border>
      <left style="medium">
        <color auto="1"/>
      </left>
      <right style="hair">
        <color theme="1" tint="0.24994659260841701"/>
      </right>
      <top style="dotted">
        <color theme="1" tint="0.24994659260841701"/>
      </top>
      <bottom style="medium">
        <color theme="1" tint="0.24994659260841701"/>
      </bottom>
      <diagonal/>
    </border>
    <border>
      <left/>
      <right style="medium">
        <color auto="1"/>
      </right>
      <top style="dotted">
        <color theme="1" tint="0.24994659260841701"/>
      </top>
      <bottom style="dotted">
        <color theme="1" tint="0.24994659260841701"/>
      </bottom>
      <diagonal/>
    </border>
    <border>
      <left/>
      <right style="medium">
        <color auto="1"/>
      </right>
      <top style="dotted">
        <color theme="1" tint="0.24994659260841701"/>
      </top>
      <bottom style="medium">
        <color theme="1" tint="0.24994659260841701"/>
      </bottom>
      <diagonal/>
    </border>
    <border>
      <left/>
      <right style="thin">
        <color theme="1" tint="0.24994659260841701"/>
      </right>
      <top/>
      <bottom style="thin">
        <color auto="1"/>
      </bottom>
      <diagonal/>
    </border>
    <border>
      <left/>
      <right style="thin">
        <color theme="1" tint="0.24994659260841701"/>
      </right>
      <top style="dotted">
        <color theme="1" tint="0.24994659260841701"/>
      </top>
      <bottom style="medium">
        <color theme="1" tint="0.24994659260841701"/>
      </bottom>
      <diagonal/>
    </border>
    <border>
      <left style="hair">
        <color theme="1" tint="0.24994659260841701"/>
      </left>
      <right style="hair">
        <color theme="1" tint="0.24994659260841701"/>
      </right>
      <top style="thin">
        <color auto="1"/>
      </top>
      <bottom style="thin">
        <color auto="1"/>
      </bottom>
      <diagonal/>
    </border>
    <border>
      <left style="hair">
        <color theme="1" tint="0.24994659260841701"/>
      </left>
      <right style="thin">
        <color theme="1" tint="0.24994659260841701"/>
      </right>
      <top style="thin">
        <color auto="1"/>
      </top>
      <bottom style="thin">
        <color auto="1"/>
      </bottom>
      <diagonal/>
    </border>
    <border>
      <left/>
      <right style="thin">
        <color theme="1" tint="0.24994659260841701"/>
      </right>
      <top style="thin">
        <color auto="1"/>
      </top>
      <bottom style="thin">
        <color auto="1"/>
      </bottom>
      <diagonal/>
    </border>
    <border>
      <left/>
      <right style="hair">
        <color theme="1" tint="0.24994659260841701"/>
      </right>
      <top style="thin">
        <color auto="1"/>
      </top>
      <bottom style="thin">
        <color auto="1"/>
      </bottom>
      <diagonal/>
    </border>
    <border>
      <left/>
      <right style="thin">
        <color theme="1" tint="0.24994659260841701"/>
      </right>
      <top style="dotted">
        <color theme="1" tint="0.24994659260841701"/>
      </top>
      <bottom style="dotted">
        <color theme="1" tint="0.24994659260841701"/>
      </bottom>
      <diagonal/>
    </border>
    <border>
      <left style="thin">
        <color theme="1" tint="0.24994659260841701"/>
      </left>
      <right style="medium">
        <color auto="1"/>
      </right>
      <top style="medium">
        <color theme="1" tint="0.24994659260841701"/>
      </top>
      <bottom style="thin">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auto="1"/>
      </left>
      <right style="hair">
        <color theme="1" tint="0.24994659260841701"/>
      </right>
      <top style="dotted">
        <color auto="1"/>
      </top>
      <bottom style="medium">
        <color theme="1" tint="0.24994659260841701"/>
      </bottom>
      <diagonal/>
    </border>
    <border>
      <left style="medium">
        <color auto="1"/>
      </left>
      <right style="hair">
        <color theme="1" tint="0.24994659260841701"/>
      </right>
      <top style="dotted">
        <color auto="1"/>
      </top>
      <bottom style="dotted">
        <color auto="1"/>
      </bottom>
      <diagonal/>
    </border>
    <border>
      <left style="medium">
        <color auto="1"/>
      </left>
      <right style="hair">
        <color theme="1" tint="0.24994659260841701"/>
      </right>
      <top/>
      <bottom style="dotted">
        <color auto="1"/>
      </bottom>
      <diagonal/>
    </border>
    <border>
      <left style="medium">
        <color auto="1"/>
      </left>
      <right style="thin">
        <color auto="1"/>
      </right>
      <top style="medium">
        <color theme="1" tint="0.24994659260841701"/>
      </top>
      <bottom/>
      <diagonal/>
    </border>
    <border>
      <left style="thin">
        <color theme="1" tint="0.24994659260841701"/>
      </left>
      <right style="hair">
        <color theme="1" tint="0.24994659260841701"/>
      </right>
      <top style="dotted">
        <color theme="1" tint="0.24994659260841701"/>
      </top>
      <bottom/>
      <diagonal/>
    </border>
    <border>
      <left style="hair">
        <color theme="1" tint="0.24994659260841701"/>
      </left>
      <right style="hair">
        <color theme="1" tint="0.24994659260841701"/>
      </right>
      <top style="dotted">
        <color theme="1" tint="0.24994659260841701"/>
      </top>
      <bottom/>
      <diagonal/>
    </border>
  </borders>
  <cellStyleXfs count="59808">
    <xf numFmtId="0" fontId="0" fillId="0" borderId="0"/>
    <xf numFmtId="164"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634">
    <xf numFmtId="0" fontId="0" fillId="0" borderId="0" xfId="0"/>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7" fillId="0" borderId="33" xfId="0" applyFont="1" applyBorder="1" applyAlignment="1">
      <alignment vertical="center" wrapText="1"/>
    </xf>
    <xf numFmtId="0" fontId="0" fillId="0" borderId="0" xfId="0"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1" fillId="0" borderId="1" xfId="0" applyFont="1" applyBorder="1" applyAlignment="1">
      <alignment horizontal="center"/>
    </xf>
    <xf numFmtId="0" fontId="6" fillId="2" borderId="0" xfId="0" applyFont="1" applyFill="1" applyBorder="1" applyAlignment="1">
      <alignment vertical="center"/>
    </xf>
    <xf numFmtId="0" fontId="7" fillId="0" borderId="33" xfId="0" applyFont="1" applyBorder="1" applyAlignment="1" applyProtection="1">
      <alignment horizontal="left" vertical="center" wrapText="1"/>
      <protection locked="0"/>
    </xf>
    <xf numFmtId="0" fontId="6"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14" xfId="0" applyFont="1" applyFill="1" applyBorder="1" applyAlignment="1">
      <alignment horizontal="center" vertical="center" wrapText="1"/>
    </xf>
    <xf numFmtId="0" fontId="6" fillId="2" borderId="14"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center" vertical="center"/>
    </xf>
    <xf numFmtId="0" fontId="5" fillId="0" borderId="0" xfId="0" applyFont="1" applyAlignment="1">
      <alignment vertical="center"/>
    </xf>
    <xf numFmtId="0" fontId="1" fillId="0" borderId="0" xfId="0" applyFont="1"/>
    <xf numFmtId="0" fontId="19" fillId="2" borderId="0"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2" fillId="0" borderId="0" xfId="0" applyFont="1"/>
    <xf numFmtId="0" fontId="22" fillId="0" borderId="1" xfId="0" applyFont="1" applyBorder="1" applyAlignment="1">
      <alignment vertical="center" wrapText="1"/>
    </xf>
    <xf numFmtId="0" fontId="22" fillId="0" borderId="1" xfId="0" applyFont="1" applyBorder="1" applyAlignment="1">
      <alignment horizontal="left" vertical="center" wrapText="1"/>
    </xf>
    <xf numFmtId="0" fontId="22" fillId="0" borderId="13" xfId="0" applyFont="1" applyBorder="1" applyAlignment="1">
      <alignment horizontal="left" vertical="center" wrapText="1"/>
    </xf>
    <xf numFmtId="0" fontId="21" fillId="0" borderId="1" xfId="0" applyFont="1" applyBorder="1" applyAlignment="1">
      <alignment horizontal="left" vertical="center" wrapText="1"/>
    </xf>
    <xf numFmtId="0" fontId="22" fillId="0" borderId="4" xfId="0" applyFont="1" applyBorder="1" applyAlignment="1">
      <alignment horizontal="left" vertical="center" wrapText="1"/>
    </xf>
    <xf numFmtId="0" fontId="22" fillId="0" borderId="37" xfId="0" applyFont="1" applyBorder="1" applyAlignment="1">
      <alignment horizontal="left" vertical="center" wrapText="1"/>
    </xf>
    <xf numFmtId="0" fontId="22" fillId="0" borderId="37" xfId="0" applyFont="1" applyBorder="1" applyAlignment="1">
      <alignment horizontal="center" vertical="center" wrapText="1"/>
    </xf>
    <xf numFmtId="0" fontId="25" fillId="0" borderId="1" xfId="0" applyFont="1" applyBorder="1" applyAlignment="1">
      <alignment vertical="center" wrapText="1"/>
    </xf>
    <xf numFmtId="0" fontId="22" fillId="0" borderId="9" xfId="0" applyFont="1" applyBorder="1" applyAlignment="1">
      <alignment vertical="center" wrapText="1"/>
    </xf>
    <xf numFmtId="0" fontId="22" fillId="0" borderId="0" xfId="0" applyFont="1" applyAlignment="1">
      <alignment wrapText="1"/>
    </xf>
    <xf numFmtId="0" fontId="22" fillId="0" borderId="0" xfId="0" applyFont="1" applyAlignment="1"/>
    <xf numFmtId="0" fontId="16" fillId="0" borderId="10" xfId="0" applyFont="1" applyBorder="1" applyAlignment="1">
      <alignment horizontal="center"/>
    </xf>
    <xf numFmtId="0" fontId="22" fillId="0" borderId="1" xfId="0" applyFont="1" applyBorder="1" applyAlignment="1">
      <alignment vertical="center"/>
    </xf>
    <xf numFmtId="0" fontId="22" fillId="5" borderId="1" xfId="0" applyFont="1" applyFill="1" applyBorder="1" applyAlignment="1">
      <alignment vertical="center"/>
    </xf>
    <xf numFmtId="0" fontId="16" fillId="0" borderId="1" xfId="0" applyFont="1" applyBorder="1" applyAlignment="1">
      <alignment horizontal="center"/>
    </xf>
    <xf numFmtId="0" fontId="1" fillId="0" borderId="15" xfId="0" applyFont="1" applyBorder="1" applyAlignment="1">
      <alignment horizontal="center"/>
    </xf>
    <xf numFmtId="0" fontId="1" fillId="0" borderId="0" xfId="0" applyFont="1" applyAlignment="1">
      <alignment horizontal="center"/>
    </xf>
    <xf numFmtId="0" fontId="22" fillId="0" borderId="11" xfId="0" applyFont="1" applyBorder="1" applyAlignment="1">
      <alignment vertical="center" wrapText="1"/>
    </xf>
    <xf numFmtId="0" fontId="22" fillId="5" borderId="12" xfId="0" applyFont="1" applyFill="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5" fillId="0" borderId="0" xfId="0" applyFont="1" applyBorder="1" applyAlignment="1">
      <alignment horizontal="center" vertical="center"/>
    </xf>
    <xf numFmtId="0" fontId="6" fillId="2" borderId="3" xfId="0" applyFont="1" applyFill="1" applyBorder="1" applyAlignment="1">
      <alignment vertical="center"/>
    </xf>
    <xf numFmtId="0" fontId="6" fillId="2" borderId="45" xfId="0" applyFont="1" applyFill="1" applyBorder="1" applyAlignment="1">
      <alignment horizontal="center" vertical="center"/>
    </xf>
    <xf numFmtId="0" fontId="19" fillId="2" borderId="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13" fillId="2" borderId="0" xfId="0" applyFont="1" applyFill="1" applyBorder="1" applyAlignment="1" applyProtection="1">
      <alignment vertical="center" wrapText="1"/>
      <protection locked="0"/>
    </xf>
    <xf numFmtId="0" fontId="7" fillId="0" borderId="50" xfId="0" applyFont="1" applyBorder="1" applyAlignment="1">
      <alignment vertical="center" wrapText="1"/>
    </xf>
    <xf numFmtId="0" fontId="6" fillId="3" borderId="53"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7" fillId="0" borderId="56" xfId="0" applyFont="1" applyBorder="1" applyAlignment="1">
      <alignment vertical="center" wrapText="1"/>
    </xf>
    <xf numFmtId="0" fontId="6" fillId="3" borderId="61" xfId="0" applyFont="1" applyFill="1" applyBorder="1" applyAlignment="1">
      <alignment horizontal="center" vertical="center" wrapText="1"/>
    </xf>
    <xf numFmtId="0" fontId="7" fillId="0" borderId="61" xfId="0" applyFont="1" applyBorder="1" applyAlignment="1">
      <alignment vertical="center" wrapText="1"/>
    </xf>
    <xf numFmtId="0" fontId="7" fillId="0" borderId="50" xfId="0" applyFont="1" applyBorder="1" applyAlignment="1" applyProtection="1">
      <alignment horizontal="left" vertical="center" wrapText="1"/>
      <protection locked="0"/>
    </xf>
    <xf numFmtId="0" fontId="6" fillId="3" borderId="50"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2" borderId="48" xfId="0" applyFont="1" applyFill="1" applyBorder="1" applyAlignment="1">
      <alignment horizontal="left" vertical="center"/>
    </xf>
    <xf numFmtId="0" fontId="6" fillId="2" borderId="48" xfId="0" applyFont="1" applyFill="1" applyBorder="1" applyAlignment="1">
      <alignment vertical="center"/>
    </xf>
    <xf numFmtId="0" fontId="7" fillId="0" borderId="50" xfId="0"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7" fillId="0" borderId="53" xfId="0" applyFont="1" applyBorder="1" applyAlignment="1" applyProtection="1">
      <alignment horizontal="left" vertical="center" wrapText="1"/>
      <protection locked="0"/>
    </xf>
    <xf numFmtId="0" fontId="6" fillId="0" borderId="48" xfId="0" applyFont="1" applyBorder="1" applyAlignment="1">
      <alignment vertical="center"/>
    </xf>
    <xf numFmtId="0" fontId="6" fillId="2" borderId="67" xfId="0" applyFont="1" applyFill="1" applyBorder="1" applyAlignment="1" applyProtection="1">
      <alignment horizontal="center" vertical="center" wrapText="1"/>
      <protection locked="0"/>
    </xf>
    <xf numFmtId="0" fontId="6" fillId="3" borderId="67" xfId="0" applyFont="1" applyFill="1" applyBorder="1" applyAlignment="1">
      <alignment horizontal="center" vertical="center" wrapText="1"/>
    </xf>
    <xf numFmtId="0" fontId="16" fillId="2" borderId="48" xfId="0" applyFont="1" applyFill="1" applyBorder="1" applyAlignment="1">
      <alignment horizontal="left" vertical="center"/>
    </xf>
    <xf numFmtId="0" fontId="16" fillId="2" borderId="69" xfId="0" applyFont="1" applyFill="1" applyBorder="1" applyAlignment="1">
      <alignment horizontal="left" vertical="center"/>
    </xf>
    <xf numFmtId="0" fontId="16" fillId="2" borderId="69" xfId="0" applyFont="1" applyFill="1" applyBorder="1" applyAlignment="1">
      <alignment horizontal="center" vertical="center"/>
    </xf>
    <xf numFmtId="0" fontId="10" fillId="2" borderId="69" xfId="0" applyFont="1" applyFill="1" applyBorder="1" applyAlignment="1">
      <alignment vertical="center"/>
    </xf>
    <xf numFmtId="0" fontId="16" fillId="2" borderId="70" xfId="0" applyFont="1" applyFill="1" applyBorder="1" applyAlignment="1">
      <alignment horizontal="left" vertical="center"/>
    </xf>
    <xf numFmtId="0" fontId="16" fillId="2" borderId="70" xfId="0" applyFont="1" applyFill="1" applyBorder="1" applyAlignment="1">
      <alignment horizontal="center" vertical="center"/>
    </xf>
    <xf numFmtId="0" fontId="10" fillId="2" borderId="70" xfId="0" applyFont="1" applyFill="1" applyBorder="1" applyAlignment="1">
      <alignment vertical="center"/>
    </xf>
    <xf numFmtId="0" fontId="5" fillId="2" borderId="71" xfId="0" applyFont="1" applyFill="1" applyBorder="1" applyAlignment="1">
      <alignment horizontal="center" vertical="center"/>
    </xf>
    <xf numFmtId="166" fontId="30" fillId="0" borderId="88" xfId="6" applyNumberFormat="1" applyFont="1" applyFill="1" applyBorder="1" applyAlignment="1" applyProtection="1">
      <alignment vertical="center" wrapText="1"/>
    </xf>
    <xf numFmtId="169" fontId="30" fillId="0" borderId="103" xfId="0" applyNumberFormat="1" applyFont="1" applyFill="1" applyBorder="1" applyAlignment="1" applyProtection="1">
      <alignment vertical="center" wrapText="1"/>
    </xf>
    <xf numFmtId="166" fontId="30" fillId="0" borderId="104" xfId="6" applyNumberFormat="1" applyFont="1" applyFill="1" applyBorder="1" applyAlignment="1" applyProtection="1">
      <alignment vertical="center" wrapText="1"/>
    </xf>
    <xf numFmtId="0" fontId="12" fillId="0" borderId="1" xfId="0" applyFont="1" applyBorder="1" applyAlignment="1"/>
    <xf numFmtId="0" fontId="12" fillId="0" borderId="1" xfId="0" applyFont="1" applyBorder="1" applyAlignment="1">
      <alignment horizontal="center"/>
    </xf>
    <xf numFmtId="0" fontId="11" fillId="0" borderId="10" xfId="0" applyFont="1" applyFill="1" applyBorder="1" applyAlignment="1">
      <alignment vertical="center"/>
    </xf>
    <xf numFmtId="0" fontId="11" fillId="0" borderId="15" xfId="0" applyFont="1" applyFill="1" applyBorder="1" applyAlignment="1">
      <alignment vertical="center"/>
    </xf>
    <xf numFmtId="0" fontId="11" fillId="0" borderId="10" xfId="0" applyFont="1" applyBorder="1" applyAlignment="1">
      <alignment vertical="center"/>
    </xf>
    <xf numFmtId="0" fontId="11" fillId="0" borderId="15" xfId="0" applyFont="1" applyBorder="1" applyAlignment="1">
      <alignment vertical="center"/>
    </xf>
    <xf numFmtId="0" fontId="26" fillId="0" borderId="141" xfId="0" applyFont="1" applyBorder="1" applyAlignment="1" applyProtection="1">
      <alignment vertical="center" wrapText="1"/>
      <protection locked="0"/>
    </xf>
    <xf numFmtId="0" fontId="26" fillId="0" borderId="144" xfId="0" applyFont="1" applyBorder="1" applyAlignment="1" applyProtection="1">
      <alignment vertical="center" wrapText="1"/>
      <protection locked="0"/>
    </xf>
    <xf numFmtId="0" fontId="32" fillId="8" borderId="135" xfId="0" applyFont="1" applyFill="1" applyBorder="1" applyAlignment="1" applyProtection="1">
      <alignment horizontal="center" vertical="center" wrapText="1"/>
    </xf>
    <xf numFmtId="0" fontId="27" fillId="0" borderId="0" xfId="0" applyFont="1" applyAlignment="1" applyProtection="1">
      <alignment horizontal="center" vertical="center"/>
      <protection locked="0"/>
    </xf>
    <xf numFmtId="0" fontId="27" fillId="0" borderId="0" xfId="0" applyFont="1" applyAlignment="1" applyProtection="1">
      <alignment horizontal="center"/>
      <protection locked="0"/>
    </xf>
    <xf numFmtId="0" fontId="35" fillId="0" borderId="0" xfId="0" applyFont="1" applyAlignment="1" applyProtection="1">
      <alignment horizontal="center"/>
      <protection locked="0"/>
    </xf>
    <xf numFmtId="0" fontId="26" fillId="0" borderId="0" xfId="0" applyFont="1" applyProtection="1">
      <protection locked="0"/>
    </xf>
    <xf numFmtId="0" fontId="27" fillId="0" borderId="0" xfId="0" applyFont="1" applyProtection="1">
      <protection locked="0"/>
    </xf>
    <xf numFmtId="0" fontId="34" fillId="0" borderId="0" xfId="0" applyFont="1" applyAlignment="1" applyProtection="1">
      <alignment vertical="center"/>
      <protection locked="0"/>
    </xf>
    <xf numFmtId="0" fontId="32" fillId="4" borderId="1" xfId="0" applyFont="1" applyFill="1" applyBorder="1" applyAlignment="1" applyProtection="1">
      <alignment horizontal="center" vertical="center" wrapText="1"/>
      <protection locked="0"/>
    </xf>
    <xf numFmtId="167" fontId="32" fillId="4" borderId="97" xfId="0" applyNumberFormat="1" applyFont="1" applyFill="1" applyBorder="1" applyAlignment="1" applyProtection="1">
      <alignment horizontal="center" vertical="center" wrapText="1"/>
      <protection locked="0"/>
    </xf>
    <xf numFmtId="167" fontId="32" fillId="4" borderId="98" xfId="0" applyNumberFormat="1" applyFont="1" applyFill="1" applyBorder="1" applyAlignment="1" applyProtection="1">
      <alignment horizontal="center" vertical="center" wrapText="1"/>
      <protection locked="0"/>
    </xf>
    <xf numFmtId="0" fontId="32" fillId="4" borderId="81" xfId="0" applyFont="1" applyFill="1" applyBorder="1" applyAlignment="1" applyProtection="1">
      <alignment horizontal="center" vertical="center" wrapText="1"/>
      <protection locked="0"/>
    </xf>
    <xf numFmtId="9" fontId="30" fillId="0" borderId="83" xfId="4" applyFont="1" applyFill="1" applyBorder="1" applyAlignment="1" applyProtection="1">
      <alignment horizontal="center" vertical="center" wrapText="1"/>
      <protection locked="0"/>
    </xf>
    <xf numFmtId="166" fontId="30" fillId="0" borderId="100" xfId="4" applyNumberFormat="1" applyFont="1" applyFill="1" applyBorder="1" applyAlignment="1" applyProtection="1">
      <alignment horizontal="center" vertical="center" wrapText="1"/>
      <protection locked="0"/>
    </xf>
    <xf numFmtId="168" fontId="30" fillId="0" borderId="107" xfId="0" applyNumberFormat="1" applyFont="1" applyFill="1" applyBorder="1" applyAlignment="1" applyProtection="1">
      <alignment horizontal="center" vertical="center" wrapText="1"/>
      <protection locked="0"/>
    </xf>
    <xf numFmtId="0" fontId="30" fillId="0" borderId="101" xfId="0" applyNumberFormat="1" applyFont="1" applyFill="1" applyBorder="1" applyAlignment="1" applyProtection="1">
      <alignment horizontal="center" vertical="center" wrapText="1"/>
      <protection locked="0"/>
    </xf>
    <xf numFmtId="0" fontId="30" fillId="0" borderId="84" xfId="0" applyNumberFormat="1" applyFont="1" applyFill="1" applyBorder="1" applyAlignment="1" applyProtection="1">
      <alignment horizontal="center" vertical="center" wrapText="1"/>
      <protection locked="0"/>
    </xf>
    <xf numFmtId="166" fontId="30" fillId="0" borderId="102" xfId="4" applyNumberFormat="1" applyFont="1" applyFill="1" applyBorder="1" applyAlignment="1" applyProtection="1">
      <alignment horizontal="center" vertical="center" wrapText="1"/>
      <protection locked="0"/>
    </xf>
    <xf numFmtId="168" fontId="30" fillId="0" borderId="108" xfId="0" applyNumberFormat="1" applyFont="1" applyFill="1" applyBorder="1" applyAlignment="1" applyProtection="1">
      <alignment horizontal="center" vertical="center" wrapText="1"/>
      <protection locked="0"/>
    </xf>
    <xf numFmtId="0" fontId="26" fillId="0" borderId="0" xfId="0" applyFont="1" applyAlignment="1" applyProtection="1">
      <alignment vertical="center"/>
      <protection locked="0"/>
    </xf>
    <xf numFmtId="0" fontId="32" fillId="0" borderId="70"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168" fontId="32" fillId="4" borderId="105" xfId="0" applyNumberFormat="1" applyFont="1" applyFill="1" applyBorder="1"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wrapText="1"/>
      <protection locked="0"/>
    </xf>
    <xf numFmtId="0" fontId="32" fillId="4" borderId="97" xfId="0" applyFont="1" applyFill="1" applyBorder="1" applyAlignment="1" applyProtection="1">
      <alignment horizontal="center" vertical="center" wrapText="1"/>
      <protection locked="0"/>
    </xf>
    <xf numFmtId="0" fontId="32" fillId="4" borderId="98" xfId="0" applyFont="1" applyFill="1" applyBorder="1" applyAlignment="1" applyProtection="1">
      <alignment horizontal="center" vertical="center" wrapText="1"/>
      <protection locked="0"/>
    </xf>
    <xf numFmtId="0" fontId="32" fillId="4" borderId="15" xfId="0" applyFont="1" applyFill="1" applyBorder="1" applyAlignment="1" applyProtection="1">
      <alignment horizontal="center" vertical="center" wrapText="1"/>
      <protection locked="0"/>
    </xf>
    <xf numFmtId="167" fontId="32" fillId="4" borderId="1" xfId="0" applyNumberFormat="1" applyFont="1" applyFill="1" applyBorder="1" applyAlignment="1" applyProtection="1">
      <alignment horizontal="center" vertical="center" wrapText="1"/>
      <protection locked="0"/>
    </xf>
    <xf numFmtId="168" fontId="32" fillId="4" borderId="106" xfId="0" applyNumberFormat="1" applyFont="1" applyFill="1" applyBorder="1" applyAlignment="1" applyProtection="1">
      <alignment horizontal="center" vertical="center" wrapText="1"/>
      <protection locked="0"/>
    </xf>
    <xf numFmtId="0" fontId="30" fillId="0" borderId="85" xfId="0" applyFont="1" applyFill="1" applyBorder="1" applyAlignment="1" applyProtection="1">
      <alignment horizontal="center" vertical="center" wrapText="1"/>
      <protection locked="0"/>
    </xf>
    <xf numFmtId="0" fontId="30" fillId="0" borderId="83" xfId="0" applyFont="1" applyFill="1" applyBorder="1" applyAlignment="1" applyProtection="1">
      <alignment horizontal="center" vertical="center" wrapText="1"/>
      <protection locked="0"/>
    </xf>
    <xf numFmtId="10" fontId="30" fillId="0" borderId="83" xfId="4" applyNumberFormat="1" applyFont="1" applyFill="1" applyBorder="1" applyAlignment="1" applyProtection="1">
      <alignment horizontal="center" vertical="center" wrapText="1"/>
      <protection locked="0"/>
    </xf>
    <xf numFmtId="14" fontId="30" fillId="0" borderId="83" xfId="0" applyNumberFormat="1" applyFont="1" applyFill="1" applyBorder="1" applyAlignment="1" applyProtection="1">
      <alignment horizontal="center" vertical="center"/>
      <protection locked="0"/>
    </xf>
    <xf numFmtId="14" fontId="30" fillId="0" borderId="89" xfId="0" applyNumberFormat="1" applyFont="1" applyFill="1" applyBorder="1" applyAlignment="1" applyProtection="1">
      <alignment horizontal="center" vertical="center"/>
      <protection locked="0"/>
    </xf>
    <xf numFmtId="0" fontId="30" fillId="0" borderId="89" xfId="0" applyFont="1" applyFill="1" applyBorder="1" applyAlignment="1" applyProtection="1">
      <alignment horizontal="center" vertical="center" wrapText="1"/>
      <protection locked="0"/>
    </xf>
    <xf numFmtId="0" fontId="30" fillId="7" borderId="99" xfId="0" applyFont="1" applyFill="1" applyBorder="1" applyAlignment="1" applyProtection="1">
      <alignment horizontal="center" vertical="center" wrapText="1"/>
      <protection locked="0"/>
    </xf>
    <xf numFmtId="0" fontId="30" fillId="7" borderId="100" xfId="0" applyFont="1" applyFill="1" applyBorder="1" applyAlignment="1" applyProtection="1">
      <alignment horizontal="center" vertical="center" wrapText="1"/>
      <protection locked="0"/>
    </xf>
    <xf numFmtId="9" fontId="30" fillId="0" borderId="89" xfId="4" applyFont="1" applyFill="1" applyBorder="1" applyAlignment="1" applyProtection="1">
      <alignment horizontal="center" vertical="center" wrapText="1"/>
      <protection locked="0"/>
    </xf>
    <xf numFmtId="0" fontId="30" fillId="0" borderId="100" xfId="0" applyFont="1" applyFill="1" applyBorder="1" applyAlignment="1" applyProtection="1">
      <alignment horizontal="center" vertical="center" wrapText="1"/>
      <protection locked="0"/>
    </xf>
    <xf numFmtId="0" fontId="30" fillId="7" borderId="92" xfId="0" applyFont="1" applyFill="1" applyBorder="1" applyAlignment="1" applyProtection="1">
      <alignment horizontal="center" vertical="center" wrapText="1"/>
      <protection locked="0"/>
    </xf>
    <xf numFmtId="0" fontId="30" fillId="7" borderId="89" xfId="0" applyFont="1" applyFill="1" applyBorder="1" applyAlignment="1" applyProtection="1">
      <alignment horizontal="center" vertical="center" wrapText="1"/>
      <protection locked="0"/>
    </xf>
    <xf numFmtId="0" fontId="30" fillId="0" borderId="0" xfId="0" applyFont="1" applyFill="1" applyAlignment="1" applyProtection="1">
      <alignment horizontal="center" vertical="center"/>
      <protection locked="0"/>
    </xf>
    <xf numFmtId="0" fontId="30" fillId="0" borderId="86" xfId="0" applyFont="1" applyFill="1" applyBorder="1" applyAlignment="1" applyProtection="1">
      <alignment vertical="center" wrapText="1"/>
      <protection locked="0"/>
    </xf>
    <xf numFmtId="0" fontId="30" fillId="0" borderId="84" xfId="0" applyFont="1" applyFill="1" applyBorder="1" applyAlignment="1" applyProtection="1">
      <alignment horizontal="left" vertical="center" wrapText="1"/>
      <protection locked="0"/>
    </xf>
    <xf numFmtId="10" fontId="30" fillId="0" borderId="84" xfId="4" applyNumberFormat="1" applyFont="1" applyFill="1" applyBorder="1" applyAlignment="1" applyProtection="1">
      <alignment horizontal="center" vertical="center" wrapText="1"/>
      <protection locked="0"/>
    </xf>
    <xf numFmtId="0" fontId="30" fillId="0" borderId="84" xfId="0" applyFont="1" applyFill="1" applyBorder="1" applyAlignment="1" applyProtection="1">
      <alignment horizontal="center" vertical="center" wrapText="1"/>
      <protection locked="0"/>
    </xf>
    <xf numFmtId="14" fontId="30" fillId="0" borderId="84" xfId="0" applyNumberFormat="1" applyFont="1" applyFill="1" applyBorder="1" applyAlignment="1" applyProtection="1">
      <alignment horizontal="center" vertical="center"/>
      <protection locked="0"/>
    </xf>
    <xf numFmtId="14" fontId="30" fillId="0" borderId="90" xfId="0" applyNumberFormat="1" applyFont="1" applyFill="1" applyBorder="1" applyAlignment="1" applyProtection="1">
      <alignment horizontal="center" vertical="center"/>
      <protection locked="0"/>
    </xf>
    <xf numFmtId="2" fontId="30" fillId="0" borderId="90" xfId="0" applyNumberFormat="1" applyFont="1" applyFill="1" applyBorder="1" applyAlignment="1" applyProtection="1">
      <alignment vertical="center" wrapText="1"/>
      <protection locked="0"/>
    </xf>
    <xf numFmtId="2" fontId="30" fillId="7" borderId="101" xfId="0" applyNumberFormat="1" applyFont="1" applyFill="1" applyBorder="1" applyAlignment="1" applyProtection="1">
      <alignment vertical="center" wrapText="1"/>
      <protection locked="0"/>
    </xf>
    <xf numFmtId="2" fontId="30" fillId="7" borderId="102" xfId="0" applyNumberFormat="1" applyFont="1" applyFill="1" applyBorder="1" applyAlignment="1" applyProtection="1">
      <alignment vertical="center" wrapText="1"/>
      <protection locked="0"/>
    </xf>
    <xf numFmtId="0" fontId="30" fillId="0" borderId="101" xfId="4" applyNumberFormat="1" applyFont="1" applyFill="1" applyBorder="1" applyAlignment="1" applyProtection="1">
      <alignment horizontal="center" vertical="center" wrapText="1"/>
      <protection locked="0"/>
    </xf>
    <xf numFmtId="0" fontId="30" fillId="0" borderId="84" xfId="4" applyNumberFormat="1" applyFont="1" applyFill="1" applyBorder="1" applyAlignment="1" applyProtection="1">
      <alignment horizontal="center" vertical="center" wrapText="1"/>
      <protection locked="0"/>
    </xf>
    <xf numFmtId="9" fontId="30" fillId="0" borderId="90" xfId="4" applyFont="1" applyFill="1" applyBorder="1" applyAlignment="1" applyProtection="1">
      <alignment horizontal="left" vertical="center" wrapText="1"/>
      <protection locked="0"/>
    </xf>
    <xf numFmtId="0" fontId="30" fillId="0" borderId="102" xfId="0" applyNumberFormat="1" applyFont="1" applyFill="1" applyBorder="1" applyAlignment="1" applyProtection="1">
      <alignment horizontal="center" vertical="center" wrapText="1"/>
      <protection locked="0"/>
    </xf>
    <xf numFmtId="2" fontId="30" fillId="7" borderId="93" xfId="0" applyNumberFormat="1" applyFont="1" applyFill="1" applyBorder="1" applyAlignment="1" applyProtection="1">
      <alignment vertical="center" wrapText="1"/>
      <protection locked="0"/>
    </xf>
    <xf numFmtId="2" fontId="30" fillId="7" borderId="90" xfId="0" applyNumberFormat="1" applyFont="1" applyFill="1" applyBorder="1" applyAlignment="1" applyProtection="1">
      <alignment vertical="center" wrapText="1"/>
      <protection locked="0"/>
    </xf>
    <xf numFmtId="0" fontId="30" fillId="0" borderId="0" xfId="0" applyFont="1" applyFill="1" applyAlignment="1" applyProtection="1">
      <alignment vertical="center"/>
      <protection locked="0"/>
    </xf>
    <xf numFmtId="9" fontId="30" fillId="0" borderId="84" xfId="4" applyFont="1" applyFill="1" applyBorder="1" applyAlignment="1" applyProtection="1">
      <alignment horizontal="center" vertical="center" wrapText="1"/>
      <protection locked="0"/>
    </xf>
    <xf numFmtId="0" fontId="30" fillId="0" borderId="90" xfId="0" applyFont="1" applyFill="1" applyBorder="1" applyAlignment="1" applyProtection="1">
      <alignment horizontal="left" vertical="center" wrapText="1"/>
      <protection locked="0"/>
    </xf>
    <xf numFmtId="0" fontId="30" fillId="7" borderId="101" xfId="0" applyFont="1" applyFill="1" applyBorder="1" applyAlignment="1" applyProtection="1">
      <alignment horizontal="left" vertical="center" wrapText="1"/>
      <protection locked="0"/>
    </xf>
    <xf numFmtId="0" fontId="30" fillId="7" borderId="102" xfId="0" applyFont="1" applyFill="1" applyBorder="1" applyAlignment="1" applyProtection="1">
      <alignment horizontal="left" vertical="center" wrapText="1"/>
      <protection locked="0"/>
    </xf>
    <xf numFmtId="0" fontId="30" fillId="0" borderId="102" xfId="0" applyFont="1" applyFill="1" applyBorder="1" applyAlignment="1" applyProtection="1">
      <alignment horizontal="center" vertical="center" wrapText="1"/>
      <protection locked="0"/>
    </xf>
    <xf numFmtId="0" fontId="30" fillId="7" borderId="93" xfId="0" applyFont="1" applyFill="1" applyBorder="1" applyAlignment="1" applyProtection="1">
      <alignment horizontal="left" vertical="center" wrapText="1"/>
      <protection locked="0"/>
    </xf>
    <xf numFmtId="0" fontId="30" fillId="7" borderId="90" xfId="0" applyFont="1" applyFill="1" applyBorder="1" applyAlignment="1" applyProtection="1">
      <alignment horizontal="left" vertical="center" wrapText="1"/>
      <protection locked="0"/>
    </xf>
    <xf numFmtId="14" fontId="30" fillId="0" borderId="90" xfId="0" applyNumberFormat="1" applyFont="1" applyFill="1" applyBorder="1" applyAlignment="1" applyProtection="1">
      <alignment horizontal="center" vertical="center" wrapText="1"/>
      <protection locked="0"/>
    </xf>
    <xf numFmtId="0" fontId="30" fillId="0" borderId="90" xfId="0" applyNumberFormat="1" applyFont="1" applyFill="1" applyBorder="1" applyAlignment="1" applyProtection="1">
      <alignment horizontal="left" vertical="center" wrapText="1"/>
      <protection locked="0"/>
    </xf>
    <xf numFmtId="0" fontId="30" fillId="7" borderId="101" xfId="0" applyNumberFormat="1" applyFont="1" applyFill="1" applyBorder="1" applyAlignment="1" applyProtection="1">
      <alignment horizontal="left" vertical="center" wrapText="1"/>
      <protection locked="0"/>
    </xf>
    <xf numFmtId="0" fontId="30" fillId="7" borderId="102" xfId="0" applyNumberFormat="1" applyFont="1" applyFill="1" applyBorder="1" applyAlignment="1" applyProtection="1">
      <alignment horizontal="left" vertical="center" wrapText="1"/>
      <protection locked="0"/>
    </xf>
    <xf numFmtId="0" fontId="30" fillId="7" borderId="93" xfId="0" applyNumberFormat="1" applyFont="1" applyFill="1" applyBorder="1" applyAlignment="1" applyProtection="1">
      <alignment horizontal="left" vertical="center" wrapText="1"/>
      <protection locked="0"/>
    </xf>
    <xf numFmtId="0" fontId="30" fillId="7" borderId="90" xfId="0" applyNumberFormat="1" applyFont="1" applyFill="1" applyBorder="1" applyAlignment="1" applyProtection="1">
      <alignment horizontal="left" vertical="center" wrapText="1"/>
      <protection locked="0"/>
    </xf>
    <xf numFmtId="0" fontId="27" fillId="0" borderId="69"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168" fontId="35" fillId="0" borderId="0" xfId="0" applyNumberFormat="1" applyFont="1" applyBorder="1" applyAlignment="1" applyProtection="1">
      <alignment vertical="center"/>
      <protection locked="0"/>
    </xf>
    <xf numFmtId="0" fontId="38"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168" fontId="31" fillId="0" borderId="0" xfId="0" applyNumberFormat="1" applyFont="1" applyBorder="1" applyAlignment="1" applyProtection="1">
      <alignment vertical="center"/>
      <protection locked="0"/>
    </xf>
    <xf numFmtId="0" fontId="31" fillId="0" borderId="0" xfId="0" applyFont="1" applyAlignment="1" applyProtection="1">
      <alignment vertical="center"/>
      <protection locked="0"/>
    </xf>
    <xf numFmtId="0" fontId="31" fillId="0" borderId="0" xfId="0" applyFont="1" applyFill="1" applyAlignment="1" applyProtection="1">
      <alignment vertical="center"/>
      <protection locked="0"/>
    </xf>
    <xf numFmtId="0" fontId="34" fillId="0" borderId="0" xfId="0" applyFont="1" applyFill="1" applyAlignment="1" applyProtection="1">
      <alignment vertical="center"/>
      <protection locked="0"/>
    </xf>
    <xf numFmtId="0" fontId="34" fillId="2" borderId="0" xfId="0" applyFont="1" applyFill="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0" xfId="0" applyFont="1" applyFill="1" applyAlignment="1" applyProtection="1">
      <alignment horizontal="center" vertical="center"/>
      <protection locked="0"/>
    </xf>
    <xf numFmtId="0" fontId="30" fillId="2" borderId="0" xfId="0" applyFont="1" applyFill="1" applyAlignment="1" applyProtection="1">
      <alignment horizontal="center" vertical="center"/>
      <protection locked="0"/>
    </xf>
    <xf numFmtId="0" fontId="38" fillId="2" borderId="0" xfId="0" applyFont="1" applyFill="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37" fillId="2" borderId="0" xfId="0" applyFont="1" applyFill="1" applyAlignment="1" applyProtection="1">
      <alignment horizontal="center" vertical="center"/>
      <protection locked="0"/>
    </xf>
    <xf numFmtId="168" fontId="31" fillId="2" borderId="0" xfId="0" applyNumberFormat="1" applyFont="1" applyFill="1" applyAlignment="1" applyProtection="1">
      <alignment vertical="center"/>
      <protection locked="0"/>
    </xf>
    <xf numFmtId="0" fontId="38" fillId="2" borderId="0" xfId="0" applyFont="1" applyFill="1" applyAlignment="1" applyProtection="1">
      <alignment vertical="center"/>
      <protection locked="0"/>
    </xf>
    <xf numFmtId="0" fontId="34"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8"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7" fillId="0" borderId="0" xfId="0" applyFont="1" applyAlignment="1" applyProtection="1">
      <alignment horizontal="center" vertical="center"/>
      <protection locked="0"/>
    </xf>
    <xf numFmtId="168" fontId="31" fillId="0" borderId="0" xfId="0" applyNumberFormat="1" applyFont="1" applyAlignment="1" applyProtection="1">
      <alignment vertical="center"/>
      <protection locked="0"/>
    </xf>
    <xf numFmtId="0" fontId="30" fillId="0" borderId="89" xfId="0" applyFont="1" applyFill="1" applyBorder="1" applyAlignment="1" applyProtection="1">
      <alignment horizontal="left" vertical="center" wrapText="1"/>
      <protection locked="0"/>
    </xf>
    <xf numFmtId="0" fontId="30" fillId="0" borderId="0" xfId="0" applyFont="1" applyFill="1" applyProtection="1">
      <protection locked="0"/>
    </xf>
    <xf numFmtId="166" fontId="30" fillId="0" borderId="84" xfId="4" applyNumberFormat="1" applyFont="1" applyFill="1" applyBorder="1" applyAlignment="1" applyProtection="1">
      <alignment horizontal="center" vertical="center" wrapText="1"/>
      <protection locked="0"/>
    </xf>
    <xf numFmtId="167" fontId="30" fillId="0" borderId="153" xfId="0" applyNumberFormat="1" applyFont="1" applyFill="1" applyBorder="1" applyAlignment="1" applyProtection="1">
      <alignment horizontal="center" vertical="center" wrapText="1"/>
      <protection locked="0"/>
    </xf>
    <xf numFmtId="0" fontId="32" fillId="0" borderId="0" xfId="0" applyFont="1" applyAlignment="1" applyProtection="1">
      <alignment horizontal="right" vertical="center" wrapText="1"/>
    </xf>
    <xf numFmtId="0" fontId="30" fillId="0" borderId="99" xfId="4" applyNumberFormat="1" applyFont="1" applyFill="1" applyBorder="1" applyAlignment="1" applyProtection="1">
      <alignment horizontal="center" vertical="center" wrapText="1"/>
      <protection locked="0"/>
    </xf>
    <xf numFmtId="0" fontId="30" fillId="0" borderId="83" xfId="4" applyNumberFormat="1" applyFont="1" applyFill="1" applyBorder="1" applyAlignment="1" applyProtection="1">
      <alignment horizontal="center" vertical="center" wrapText="1"/>
      <protection locked="0"/>
    </xf>
    <xf numFmtId="0" fontId="30" fillId="0" borderId="83" xfId="0" applyNumberFormat="1" applyFont="1" applyFill="1" applyBorder="1" applyAlignment="1" applyProtection="1">
      <alignment horizontal="center" vertical="center" wrapText="1"/>
      <protection locked="0"/>
    </xf>
    <xf numFmtId="0" fontId="30" fillId="7" borderId="101" xfId="0" applyNumberFormat="1" applyFont="1" applyFill="1" applyBorder="1" applyAlignment="1" applyProtection="1">
      <alignment horizontal="center" vertical="center" wrapText="1"/>
      <protection locked="0"/>
    </xf>
    <xf numFmtId="0" fontId="30" fillId="7" borderId="99" xfId="0" applyNumberFormat="1" applyFont="1" applyFill="1" applyBorder="1" applyAlignment="1" applyProtection="1">
      <alignment horizontal="center" vertical="center" wrapText="1"/>
      <protection locked="0"/>
    </xf>
    <xf numFmtId="0" fontId="40" fillId="0" borderId="0" xfId="0" applyFont="1" applyAlignment="1" applyProtection="1">
      <alignment vertical="center"/>
      <protection locked="0"/>
    </xf>
    <xf numFmtId="0" fontId="32" fillId="4" borderId="157" xfId="0" applyFont="1" applyFill="1" applyBorder="1" applyAlignment="1" applyProtection="1">
      <alignment horizontal="center" vertical="center" wrapText="1"/>
      <protection locked="0"/>
    </xf>
    <xf numFmtId="0" fontId="42" fillId="0" borderId="0" xfId="0" applyFont="1" applyAlignment="1" applyProtection="1">
      <alignment vertical="center"/>
      <protection locked="0"/>
    </xf>
    <xf numFmtId="0" fontId="34" fillId="0" borderId="0" xfId="0" applyFont="1" applyAlignment="1" applyProtection="1">
      <alignment vertical="center"/>
    </xf>
    <xf numFmtId="0" fontId="35" fillId="2" borderId="0" xfId="0" applyFont="1" applyFill="1" applyBorder="1" applyAlignment="1" applyProtection="1">
      <alignment horizontal="center" vertical="center" wrapText="1"/>
    </xf>
    <xf numFmtId="0" fontId="39" fillId="2" borderId="0"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wrapText="1"/>
    </xf>
    <xf numFmtId="168" fontId="35" fillId="2" borderId="0" xfId="0" applyNumberFormat="1" applyFont="1" applyFill="1" applyBorder="1" applyAlignment="1" applyProtection="1">
      <alignment vertical="center" wrapText="1"/>
    </xf>
    <xf numFmtId="0" fontId="34" fillId="2" borderId="0" xfId="0" applyFont="1" applyFill="1" applyBorder="1" applyAlignment="1" applyProtection="1">
      <alignment vertical="center"/>
    </xf>
    <xf numFmtId="0" fontId="28"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xf>
    <xf numFmtId="167" fontId="28" fillId="0" borderId="0" xfId="0" applyNumberFormat="1" applyFont="1" applyFill="1" applyBorder="1" applyAlignment="1" applyProtection="1">
      <alignment horizontal="center" vertical="center" wrapText="1"/>
    </xf>
    <xf numFmtId="168" fontId="28" fillId="0" borderId="0" xfId="0"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xf>
    <xf numFmtId="0" fontId="43" fillId="0" borderId="0" xfId="0" applyFont="1" applyBorder="1" applyAlignment="1" applyProtection="1">
      <alignment horizontal="left" vertical="center"/>
    </xf>
    <xf numFmtId="0" fontId="32" fillId="0" borderId="0" xfId="0" applyFont="1" applyAlignment="1" applyProtection="1">
      <alignment vertical="center"/>
    </xf>
    <xf numFmtId="0" fontId="32" fillId="0" borderId="0" xfId="0" applyFont="1" applyAlignment="1" applyProtection="1">
      <alignment horizontal="center" vertical="center"/>
    </xf>
    <xf numFmtId="0" fontId="30" fillId="0" borderId="87" xfId="0" applyFont="1" applyFill="1" applyBorder="1" applyAlignment="1" applyProtection="1">
      <alignment vertical="center" wrapText="1"/>
    </xf>
    <xf numFmtId="0" fontId="30" fillId="0" borderId="94" xfId="0" applyFont="1" applyFill="1" applyBorder="1" applyAlignment="1" applyProtection="1">
      <alignment horizontal="left" vertical="center" wrapText="1"/>
    </xf>
    <xf numFmtId="10" fontId="30" fillId="0" borderId="88" xfId="4" applyNumberFormat="1" applyFont="1" applyFill="1" applyBorder="1" applyAlignment="1" applyProtection="1">
      <alignment horizontal="center" vertical="center" wrapText="1"/>
    </xf>
    <xf numFmtId="0" fontId="30" fillId="0" borderId="88" xfId="0" applyFont="1" applyFill="1" applyBorder="1" applyAlignment="1" applyProtection="1">
      <alignment horizontal="left" vertical="center" wrapText="1"/>
    </xf>
    <xf numFmtId="0" fontId="30" fillId="0" borderId="88" xfId="0" applyFont="1" applyFill="1" applyBorder="1" applyAlignment="1" applyProtection="1">
      <alignment horizontal="center" vertical="center" wrapText="1"/>
    </xf>
    <xf numFmtId="14" fontId="30" fillId="0" borderId="88" xfId="0" applyNumberFormat="1" applyFont="1" applyFill="1" applyBorder="1" applyAlignment="1" applyProtection="1">
      <alignment horizontal="center" vertical="center"/>
    </xf>
    <xf numFmtId="14" fontId="30" fillId="0" borderId="91" xfId="0" applyNumberFormat="1" applyFont="1" applyFill="1" applyBorder="1" applyAlignment="1" applyProtection="1">
      <alignment horizontal="center" vertical="center"/>
    </xf>
    <xf numFmtId="0" fontId="30" fillId="0" borderId="103" xfId="4" applyNumberFormat="1" applyFont="1" applyFill="1" applyBorder="1" applyAlignment="1" applyProtection="1">
      <alignment horizontal="center" vertical="center" wrapText="1"/>
    </xf>
    <xf numFmtId="0" fontId="30" fillId="0" borderId="88" xfId="4" applyNumberFormat="1" applyFont="1" applyFill="1" applyBorder="1" applyAlignment="1" applyProtection="1">
      <alignment horizontal="center" vertical="center" wrapText="1"/>
    </xf>
    <xf numFmtId="0" fontId="30" fillId="0" borderId="88" xfId="0" applyNumberFormat="1" applyFont="1" applyFill="1" applyBorder="1" applyAlignment="1" applyProtection="1">
      <alignment horizontal="center" vertical="center" wrapText="1"/>
    </xf>
    <xf numFmtId="2" fontId="30" fillId="0" borderId="91" xfId="0" applyNumberFormat="1" applyFont="1" applyFill="1" applyBorder="1" applyAlignment="1" applyProtection="1">
      <alignment vertical="center" wrapText="1"/>
    </xf>
    <xf numFmtId="0" fontId="30" fillId="7" borderId="103" xfId="0" applyNumberFormat="1" applyFont="1" applyFill="1" applyBorder="1" applyAlignment="1" applyProtection="1">
      <alignment horizontal="center" vertical="center" wrapText="1"/>
    </xf>
    <xf numFmtId="2" fontId="30" fillId="7" borderId="104" xfId="0" applyNumberFormat="1" applyFont="1" applyFill="1" applyBorder="1" applyAlignment="1" applyProtection="1">
      <alignment vertical="center" wrapText="1"/>
    </xf>
    <xf numFmtId="2" fontId="30" fillId="7" borderId="103" xfId="0" applyNumberFormat="1" applyFont="1" applyFill="1" applyBorder="1" applyAlignment="1" applyProtection="1">
      <alignment vertical="center" wrapText="1"/>
    </xf>
    <xf numFmtId="0" fontId="30" fillId="0" borderId="91" xfId="0" applyFont="1" applyFill="1" applyBorder="1" applyAlignment="1" applyProtection="1">
      <alignment horizontal="left" vertical="center" wrapText="1"/>
    </xf>
    <xf numFmtId="0" fontId="30" fillId="0" borderId="104" xfId="0" applyFont="1" applyFill="1" applyBorder="1" applyAlignment="1" applyProtection="1">
      <alignment horizontal="center" vertical="center" wrapText="1"/>
    </xf>
    <xf numFmtId="2" fontId="30" fillId="7" borderId="94" xfId="0" applyNumberFormat="1" applyFont="1" applyFill="1" applyBorder="1" applyAlignment="1" applyProtection="1">
      <alignment vertical="center" wrapText="1"/>
    </xf>
    <xf numFmtId="2" fontId="30" fillId="7" borderId="91" xfId="0" applyNumberFormat="1" applyFont="1" applyFill="1" applyBorder="1" applyAlignment="1" applyProtection="1">
      <alignment vertical="center" wrapText="1"/>
    </xf>
    <xf numFmtId="0" fontId="30" fillId="0" borderId="103" xfId="0" applyNumberFormat="1" applyFont="1" applyFill="1" applyBorder="1" applyAlignment="1" applyProtection="1">
      <alignment horizontal="center" vertical="center" wrapText="1"/>
    </xf>
    <xf numFmtId="0" fontId="30" fillId="2" borderId="88" xfId="0" applyNumberFormat="1" applyFont="1" applyFill="1" applyBorder="1" applyAlignment="1" applyProtection="1">
      <alignment horizontal="center" vertical="center" wrapText="1"/>
    </xf>
    <xf numFmtId="166" fontId="30" fillId="2" borderId="104" xfId="4" applyNumberFormat="1" applyFont="1" applyFill="1" applyBorder="1" applyAlignment="1" applyProtection="1">
      <alignment horizontal="center" vertical="center" wrapText="1"/>
    </xf>
    <xf numFmtId="168" fontId="30" fillId="2" borderId="109" xfId="0" applyNumberFormat="1" applyFont="1" applyFill="1" applyBorder="1" applyAlignment="1" applyProtection="1">
      <alignment horizontal="center" vertical="center" wrapText="1"/>
    </xf>
    <xf numFmtId="0" fontId="30" fillId="2" borderId="0" xfId="0" applyFont="1" applyFill="1" applyAlignment="1" applyProtection="1">
      <alignment vertical="center"/>
    </xf>
    <xf numFmtId="0" fontId="40" fillId="0" borderId="0" xfId="0" applyFont="1" applyAlignment="1" applyProtection="1">
      <alignment vertical="center"/>
    </xf>
    <xf numFmtId="0" fontId="43" fillId="0" borderId="0" xfId="0" applyFont="1" applyFill="1" applyBorder="1" applyAlignment="1" applyProtection="1">
      <alignment horizontal="left" vertical="center"/>
    </xf>
    <xf numFmtId="14" fontId="30" fillId="0" borderId="99" xfId="0" applyNumberFormat="1" applyFont="1" applyFill="1" applyBorder="1" applyAlignment="1" applyProtection="1">
      <alignment horizontal="center" vertical="center"/>
      <protection locked="0"/>
    </xf>
    <xf numFmtId="14" fontId="30" fillId="0" borderId="100" xfId="0" applyNumberFormat="1" applyFont="1" applyFill="1" applyBorder="1" applyAlignment="1" applyProtection="1">
      <alignment horizontal="center" vertical="center"/>
      <protection locked="0"/>
    </xf>
    <xf numFmtId="14" fontId="30" fillId="0" borderId="101" xfId="0" applyNumberFormat="1" applyFont="1" applyFill="1" applyBorder="1" applyAlignment="1" applyProtection="1">
      <alignment horizontal="center" vertical="center"/>
      <protection locked="0"/>
    </xf>
    <xf numFmtId="14" fontId="30" fillId="0" borderId="102" xfId="0" applyNumberFormat="1" applyFont="1" applyFill="1" applyBorder="1" applyAlignment="1" applyProtection="1">
      <alignment horizontal="center" vertical="center"/>
      <protection locked="0"/>
    </xf>
    <xf numFmtId="0" fontId="32" fillId="0" borderId="0" xfId="0" applyFont="1" applyAlignment="1" applyProtection="1">
      <alignment horizontal="right" vertical="center"/>
    </xf>
    <xf numFmtId="0" fontId="26" fillId="0" borderId="0" xfId="0" applyFont="1" applyAlignment="1" applyProtection="1">
      <alignment horizontal="right" vertical="center"/>
    </xf>
    <xf numFmtId="0" fontId="26" fillId="0" borderId="0" xfId="0" applyFont="1" applyAlignment="1" applyProtection="1">
      <alignment horizontal="right" vertical="center" wrapText="1"/>
    </xf>
    <xf numFmtId="0" fontId="44" fillId="0" borderId="0" xfId="0" applyFont="1" applyAlignment="1">
      <alignment vertical="center"/>
    </xf>
    <xf numFmtId="0" fontId="35" fillId="0" borderId="0" xfId="0" applyFont="1" applyFill="1" applyBorder="1" applyAlignment="1" applyProtection="1">
      <alignment horizontal="center" vertical="center" wrapText="1"/>
      <protection locked="0"/>
    </xf>
    <xf numFmtId="166" fontId="30" fillId="0" borderId="83" xfId="6" applyNumberFormat="1" applyFont="1" applyFill="1" applyBorder="1" applyAlignment="1" applyProtection="1">
      <alignment vertical="center" wrapText="1"/>
      <protection locked="0"/>
    </xf>
    <xf numFmtId="169" fontId="30" fillId="0" borderId="99" xfId="0" applyNumberFormat="1" applyFont="1" applyFill="1" applyBorder="1" applyAlignment="1" applyProtection="1">
      <alignment vertical="center" wrapText="1"/>
      <protection locked="0"/>
    </xf>
    <xf numFmtId="166" fontId="30" fillId="0" borderId="100" xfId="6" applyNumberFormat="1" applyFont="1" applyFill="1" applyBorder="1" applyAlignment="1" applyProtection="1">
      <alignment vertical="center" wrapText="1"/>
      <protection locked="0"/>
    </xf>
    <xf numFmtId="166" fontId="30" fillId="0" borderId="84" xfId="6" applyNumberFormat="1" applyFont="1" applyFill="1" applyBorder="1" applyAlignment="1" applyProtection="1">
      <alignment vertical="center" wrapText="1"/>
      <protection locked="0"/>
    </xf>
    <xf numFmtId="169" fontId="30" fillId="0" borderId="101" xfId="0" applyNumberFormat="1" applyFont="1" applyFill="1" applyBorder="1" applyAlignment="1" applyProtection="1">
      <alignment vertical="center" wrapText="1"/>
      <protection locked="0"/>
    </xf>
    <xf numFmtId="166" fontId="30" fillId="0" borderId="102" xfId="6" applyNumberFormat="1" applyFont="1" applyFill="1" applyBorder="1" applyAlignment="1" applyProtection="1">
      <alignment vertical="center" wrapText="1"/>
      <protection locked="0"/>
    </xf>
    <xf numFmtId="0" fontId="31" fillId="0" borderId="0" xfId="0" applyFont="1" applyAlignment="1" applyProtection="1">
      <alignment horizontal="right" vertical="center"/>
      <protection locked="0"/>
    </xf>
    <xf numFmtId="0" fontId="40" fillId="2" borderId="0" xfId="0" applyFont="1" applyFill="1" applyBorder="1" applyAlignment="1" applyProtection="1">
      <alignment vertical="center"/>
    </xf>
    <xf numFmtId="0" fontId="45" fillId="0" borderId="0" xfId="0" applyFont="1" applyAlignment="1" applyProtection="1">
      <alignment vertical="center"/>
    </xf>
    <xf numFmtId="0" fontId="45" fillId="0" borderId="0" xfId="0" applyFont="1" applyAlignment="1" applyProtection="1">
      <alignment horizontal="center" vertical="center"/>
    </xf>
    <xf numFmtId="0" fontId="46" fillId="0" borderId="0" xfId="0" applyFont="1" applyFill="1" applyAlignment="1" applyProtection="1">
      <alignment horizontal="center" vertical="center"/>
    </xf>
    <xf numFmtId="0" fontId="46" fillId="0" borderId="0" xfId="0" applyFont="1" applyFill="1" applyAlignment="1" applyProtection="1">
      <alignment vertical="center"/>
    </xf>
    <xf numFmtId="0" fontId="46" fillId="2" borderId="0" xfId="0" applyFont="1" applyFill="1" applyAlignment="1" applyProtection="1">
      <alignment vertical="center"/>
    </xf>
    <xf numFmtId="0" fontId="40" fillId="0" borderId="0" xfId="0" applyFont="1" applyBorder="1" applyAlignment="1" applyProtection="1">
      <alignment vertical="center"/>
    </xf>
    <xf numFmtId="0" fontId="40" fillId="0" borderId="0" xfId="0" applyFont="1" applyFill="1" applyAlignment="1" applyProtection="1">
      <alignment vertical="center"/>
    </xf>
    <xf numFmtId="0" fontId="40" fillId="0" borderId="0" xfId="0" applyFont="1" applyFill="1" applyAlignment="1" applyProtection="1">
      <alignment vertical="center"/>
      <protection locked="0"/>
    </xf>
    <xf numFmtId="0" fontId="48" fillId="0" borderId="0" xfId="0" applyFont="1" applyFill="1" applyBorder="1" applyAlignment="1" applyProtection="1">
      <alignment horizontal="center" vertical="center" wrapText="1"/>
    </xf>
    <xf numFmtId="0" fontId="48" fillId="0" borderId="0" xfId="0" applyFont="1" applyFill="1" applyBorder="1" applyAlignment="1" applyProtection="1">
      <alignment horizontal="left" vertical="center" wrapText="1"/>
    </xf>
    <xf numFmtId="0" fontId="47" fillId="0" borderId="0"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xf>
    <xf numFmtId="0" fontId="45" fillId="0" borderId="0" xfId="0" applyNumberFormat="1" applyFont="1" applyFill="1" applyBorder="1" applyAlignment="1" applyProtection="1">
      <alignment horizontal="center" vertical="center" wrapText="1"/>
    </xf>
    <xf numFmtId="167" fontId="47" fillId="0" borderId="0" xfId="0" applyNumberFormat="1" applyFont="1" applyFill="1" applyBorder="1" applyAlignment="1" applyProtection="1">
      <alignment horizontal="center" vertical="center" wrapText="1"/>
    </xf>
    <xf numFmtId="168" fontId="40" fillId="0" borderId="0" xfId="0" applyNumberFormat="1" applyFont="1" applyFill="1" applyBorder="1" applyAlignment="1" applyProtection="1">
      <alignment horizontal="center" vertical="center" wrapText="1"/>
    </xf>
    <xf numFmtId="0" fontId="45" fillId="0" borderId="0" xfId="0" applyFont="1" applyFill="1" applyBorder="1" applyProtection="1"/>
    <xf numFmtId="0" fontId="48" fillId="0" borderId="0" xfId="0" applyFont="1" applyFill="1" applyBorder="1" applyProtection="1"/>
    <xf numFmtId="0" fontId="48" fillId="0" borderId="0" xfId="0" applyFont="1" applyAlignment="1" applyProtection="1">
      <alignment horizontal="center" vertical="center"/>
    </xf>
    <xf numFmtId="0" fontId="47" fillId="0" borderId="0" xfId="0" applyFont="1" applyAlignment="1" applyProtection="1">
      <alignment horizontal="center"/>
    </xf>
    <xf numFmtId="0" fontId="45" fillId="0" borderId="0" xfId="0" applyFont="1" applyFill="1" applyProtection="1"/>
    <xf numFmtId="0" fontId="48" fillId="0" borderId="0" xfId="0" applyFont="1" applyProtection="1"/>
    <xf numFmtId="0" fontId="47" fillId="0" borderId="0" xfId="0" applyFont="1" applyFill="1" applyProtection="1"/>
    <xf numFmtId="0" fontId="46" fillId="0" borderId="0" xfId="0" applyFont="1" applyFill="1" applyProtection="1"/>
    <xf numFmtId="0" fontId="27" fillId="0" borderId="0" xfId="0" applyFont="1" applyFill="1" applyBorder="1" applyProtection="1">
      <protection locked="0"/>
    </xf>
    <xf numFmtId="0" fontId="31" fillId="4" borderId="15" xfId="0" applyFont="1" applyFill="1" applyBorder="1" applyAlignment="1" applyProtection="1">
      <alignment horizontal="center" vertical="center" wrapText="1"/>
      <protection locked="0"/>
    </xf>
    <xf numFmtId="0" fontId="31" fillId="4" borderId="10" xfId="0" applyFont="1" applyFill="1" applyBorder="1" applyAlignment="1" applyProtection="1">
      <alignment horizontal="center" vertical="center" wrapText="1"/>
      <protection locked="0"/>
    </xf>
    <xf numFmtId="0" fontId="32" fillId="4" borderId="162" xfId="0" applyFont="1" applyFill="1" applyBorder="1" applyAlignment="1" applyProtection="1">
      <alignment horizontal="center" vertical="center" wrapText="1"/>
      <protection locked="0"/>
    </xf>
    <xf numFmtId="0" fontId="32" fillId="4" borderId="160" xfId="0" applyFont="1" applyFill="1" applyBorder="1" applyAlignment="1" applyProtection="1">
      <alignment horizontal="center" vertical="center" wrapText="1"/>
      <protection locked="0"/>
    </xf>
    <xf numFmtId="0" fontId="32" fillId="4" borderId="158" xfId="0" applyFont="1" applyFill="1" applyBorder="1" applyAlignment="1" applyProtection="1">
      <alignment horizontal="center" vertical="center" wrapText="1"/>
      <protection locked="0"/>
    </xf>
    <xf numFmtId="167" fontId="32" fillId="4" borderId="21" xfId="0" applyNumberFormat="1" applyFont="1" applyFill="1" applyBorder="1" applyAlignment="1" applyProtection="1">
      <alignment horizontal="center" vertical="center" wrapText="1"/>
      <protection locked="0"/>
    </xf>
    <xf numFmtId="0" fontId="30" fillId="7" borderId="99" xfId="0" applyNumberFormat="1" applyFont="1" applyFill="1" applyBorder="1" applyAlignment="1" applyProtection="1">
      <alignment vertical="center" wrapText="1"/>
      <protection locked="0"/>
    </xf>
    <xf numFmtId="0" fontId="30" fillId="7" borderId="100" xfId="0" applyFont="1" applyFill="1" applyBorder="1" applyAlignment="1" applyProtection="1">
      <alignment vertical="center" wrapText="1"/>
      <protection locked="0"/>
    </xf>
    <xf numFmtId="0" fontId="30" fillId="7" borderId="89" xfId="0" applyFont="1" applyFill="1" applyBorder="1" applyAlignment="1" applyProtection="1">
      <alignment vertical="center" wrapText="1"/>
      <protection locked="0"/>
    </xf>
    <xf numFmtId="0" fontId="30" fillId="0" borderId="0" xfId="0" applyFont="1" applyProtection="1">
      <protection locked="0"/>
    </xf>
    <xf numFmtId="0" fontId="27"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center" vertical="center"/>
      <protection locked="0"/>
    </xf>
    <xf numFmtId="167" fontId="35" fillId="0" borderId="0" xfId="0" applyNumberFormat="1" applyFont="1" applyFill="1" applyBorder="1" applyAlignment="1" applyProtection="1">
      <alignment horizontal="center" vertical="center" wrapText="1"/>
      <protection locked="0"/>
    </xf>
    <xf numFmtId="168" fontId="31" fillId="0" borderId="0" xfId="0" applyNumberFormat="1" applyFont="1" applyFill="1" applyBorder="1" applyAlignment="1" applyProtection="1">
      <alignment horizontal="center" vertical="center" wrapText="1"/>
      <protection locked="0"/>
    </xf>
    <xf numFmtId="0" fontId="30" fillId="0" borderId="152" xfId="0" applyFont="1" applyFill="1" applyBorder="1" applyAlignment="1" applyProtection="1">
      <alignment vertical="center" wrapText="1"/>
    </xf>
    <xf numFmtId="9" fontId="30" fillId="0" borderId="88" xfId="4" applyFont="1" applyFill="1" applyBorder="1" applyAlignment="1" applyProtection="1">
      <alignment horizontal="center" vertical="center" wrapText="1"/>
    </xf>
    <xf numFmtId="0" fontId="30" fillId="0" borderId="88" xfId="0" applyFont="1" applyFill="1" applyBorder="1" applyAlignment="1" applyProtection="1">
      <alignment vertical="center" wrapText="1"/>
    </xf>
    <xf numFmtId="14" fontId="30" fillId="0" borderId="103" xfId="0" applyNumberFormat="1" applyFont="1" applyFill="1" applyBorder="1" applyAlignment="1" applyProtection="1">
      <alignment horizontal="center" vertical="center"/>
    </xf>
    <xf numFmtId="14" fontId="30" fillId="0" borderId="104" xfId="0" applyNumberFormat="1" applyFont="1" applyFill="1" applyBorder="1" applyAlignment="1" applyProtection="1">
      <alignment horizontal="center" vertical="center"/>
    </xf>
    <xf numFmtId="0" fontId="30" fillId="7" borderId="103" xfId="0" applyNumberFormat="1" applyFont="1" applyFill="1" applyBorder="1" applyAlignment="1" applyProtection="1">
      <alignment horizontal="left" vertical="center" wrapText="1"/>
    </xf>
    <xf numFmtId="0" fontId="30" fillId="7" borderId="104" xfId="0" applyFont="1" applyFill="1" applyBorder="1" applyAlignment="1" applyProtection="1">
      <alignment horizontal="left" vertical="center" wrapText="1"/>
    </xf>
    <xf numFmtId="0" fontId="30" fillId="7" borderId="91" xfId="0" applyFont="1" applyFill="1" applyBorder="1" applyAlignment="1" applyProtection="1">
      <alignment horizontal="left" vertical="center" wrapText="1"/>
    </xf>
    <xf numFmtId="166" fontId="30" fillId="0" borderId="88" xfId="4" applyNumberFormat="1" applyFont="1" applyFill="1" applyBorder="1" applyAlignment="1" applyProtection="1">
      <alignment horizontal="center" vertical="center" wrapText="1"/>
    </xf>
    <xf numFmtId="166" fontId="30" fillId="0" borderId="104" xfId="4" applyNumberFormat="1" applyFont="1" applyFill="1" applyBorder="1" applyAlignment="1" applyProtection="1">
      <alignment horizontal="center" vertical="center" wrapText="1"/>
    </xf>
    <xf numFmtId="0" fontId="30" fillId="0" borderId="154" xfId="0" applyNumberFormat="1" applyFont="1" applyFill="1" applyBorder="1" applyAlignment="1" applyProtection="1">
      <alignment horizontal="center" vertical="center" wrapText="1"/>
    </xf>
    <xf numFmtId="0" fontId="30" fillId="0" borderId="0" xfId="0" applyFont="1" applyFill="1" applyProtection="1"/>
    <xf numFmtId="0" fontId="32" fillId="4" borderId="95" xfId="0" applyFont="1" applyFill="1" applyBorder="1" applyAlignment="1" applyProtection="1">
      <alignment vertical="center" wrapText="1"/>
      <protection locked="0"/>
    </xf>
    <xf numFmtId="0" fontId="32" fillId="4" borderId="81" xfId="0" applyFont="1" applyFill="1" applyBorder="1" applyAlignment="1" applyProtection="1">
      <alignment vertical="center" wrapText="1"/>
      <protection locked="0"/>
    </xf>
    <xf numFmtId="0" fontId="32" fillId="4" borderId="96" xfId="0" applyFont="1" applyFill="1" applyBorder="1" applyAlignment="1" applyProtection="1">
      <alignment vertical="center" wrapText="1"/>
      <protection locked="0"/>
    </xf>
    <xf numFmtId="9" fontId="49" fillId="0" borderId="0" xfId="4" applyFont="1" applyAlignment="1">
      <alignment vertical="center"/>
    </xf>
    <xf numFmtId="0" fontId="50" fillId="0" borderId="0" xfId="0" applyFont="1" applyFill="1" applyAlignment="1" applyProtection="1">
      <alignment horizontal="center"/>
    </xf>
    <xf numFmtId="0" fontId="47" fillId="2" borderId="0" xfId="0" applyFont="1" applyFill="1" applyBorder="1" applyAlignment="1" applyProtection="1">
      <alignment horizontal="center" vertical="center" wrapText="1"/>
    </xf>
    <xf numFmtId="0" fontId="52" fillId="2" borderId="0" xfId="0" applyFont="1" applyFill="1" applyBorder="1" applyAlignment="1" applyProtection="1">
      <alignment horizontal="center" vertical="center" wrapText="1"/>
    </xf>
    <xf numFmtId="168" fontId="47" fillId="2" borderId="0" xfId="0" applyNumberFormat="1" applyFont="1" applyFill="1" applyBorder="1" applyAlignment="1" applyProtection="1">
      <alignment vertical="center" wrapText="1"/>
    </xf>
    <xf numFmtId="0" fontId="40" fillId="2" borderId="0" xfId="0" applyFont="1" applyFill="1" applyAlignment="1" applyProtection="1">
      <alignment vertical="center"/>
      <protection locked="0"/>
    </xf>
    <xf numFmtId="0" fontId="40" fillId="2" borderId="0" xfId="0" applyFont="1" applyFill="1" applyBorder="1" applyAlignment="1" applyProtection="1">
      <alignment vertical="center"/>
      <protection locked="0"/>
    </xf>
    <xf numFmtId="0" fontId="30" fillId="0" borderId="90" xfId="0" applyFont="1" applyFill="1" applyBorder="1" applyAlignment="1" applyProtection="1">
      <alignment horizontal="left" vertical="center" wrapText="1"/>
      <protection locked="0"/>
    </xf>
    <xf numFmtId="0" fontId="31" fillId="4" borderId="1" xfId="0" applyFont="1" applyFill="1" applyBorder="1" applyAlignment="1" applyProtection="1">
      <alignment horizontal="center" vertical="center" wrapText="1"/>
      <protection locked="0"/>
    </xf>
    <xf numFmtId="166" fontId="30" fillId="0" borderId="132" xfId="6" applyNumberFormat="1" applyFont="1" applyFill="1" applyBorder="1" applyAlignment="1" applyProtection="1">
      <alignment vertical="center" wrapText="1"/>
      <protection locked="0"/>
    </xf>
    <xf numFmtId="0" fontId="34" fillId="0" borderId="0" xfId="0" applyFont="1" applyProtection="1"/>
    <xf numFmtId="0" fontId="35"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0" xfId="0" applyFont="1" applyFill="1" applyBorder="1" applyProtection="1"/>
    <xf numFmtId="0" fontId="31" fillId="0" borderId="0" xfId="0" applyFont="1" applyAlignment="1" applyProtection="1">
      <alignment vertical="center"/>
    </xf>
    <xf numFmtId="0" fontId="31" fillId="2" borderId="0" xfId="0" applyFont="1" applyFill="1" applyBorder="1" applyAlignment="1" applyProtection="1">
      <alignment vertical="center"/>
    </xf>
    <xf numFmtId="0" fontId="50" fillId="0" borderId="40" xfId="0" applyFont="1" applyFill="1" applyBorder="1" applyAlignment="1" applyProtection="1">
      <alignment horizontal="center" vertical="center" wrapText="1"/>
    </xf>
    <xf numFmtId="0" fontId="50" fillId="0" borderId="40" xfId="0" applyFont="1" applyFill="1" applyBorder="1" applyAlignment="1" applyProtection="1">
      <alignment horizontal="center" vertical="center"/>
    </xf>
    <xf numFmtId="0" fontId="50" fillId="0" borderId="0" xfId="0" applyFont="1" applyFill="1" applyBorder="1" applyAlignment="1" applyProtection="1">
      <alignment horizontal="center" vertical="center" wrapText="1"/>
    </xf>
    <xf numFmtId="167" fontId="50" fillId="0" borderId="0" xfId="0" applyNumberFormat="1" applyFont="1" applyFill="1" applyBorder="1" applyAlignment="1" applyProtection="1">
      <alignment horizontal="center" vertical="center" wrapText="1"/>
    </xf>
    <xf numFmtId="0" fontId="51" fillId="0" borderId="0" xfId="0" applyFont="1" applyFill="1" applyAlignment="1" applyProtection="1">
      <alignment horizontal="center"/>
    </xf>
    <xf numFmtId="166" fontId="30" fillId="0" borderId="71" xfId="6" applyNumberFormat="1" applyFont="1" applyFill="1" applyBorder="1" applyAlignment="1" applyProtection="1">
      <alignment vertical="center" wrapText="1"/>
    </xf>
    <xf numFmtId="0" fontId="27" fillId="0" borderId="0" xfId="0" applyFont="1" applyBorder="1" applyAlignment="1" applyProtection="1">
      <alignment horizontal="center"/>
    </xf>
    <xf numFmtId="0" fontId="27" fillId="0" borderId="0" xfId="0" applyFont="1" applyProtection="1"/>
    <xf numFmtId="0" fontId="30" fillId="0" borderId="84" xfId="0" applyFont="1" applyFill="1" applyBorder="1" applyAlignment="1" applyProtection="1">
      <alignment horizontal="left" vertical="center" wrapText="1"/>
      <protection locked="0"/>
    </xf>
    <xf numFmtId="0" fontId="30" fillId="0" borderId="90" xfId="0" applyFont="1" applyFill="1" applyBorder="1" applyAlignment="1" applyProtection="1">
      <alignment horizontal="left" vertical="center" wrapText="1"/>
      <protection locked="0"/>
    </xf>
    <xf numFmtId="0" fontId="32" fillId="4" borderId="81"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xf>
    <xf numFmtId="0" fontId="32" fillId="4" borderId="8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7" fillId="3" borderId="47"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center" vertical="center" wrapText="1"/>
      <protection locked="0"/>
    </xf>
    <xf numFmtId="0" fontId="7" fillId="3" borderId="43" xfId="0" applyFont="1" applyFill="1" applyBorder="1" applyAlignment="1" applyProtection="1">
      <alignment vertical="center" wrapText="1"/>
      <protection locked="0"/>
    </xf>
    <xf numFmtId="0" fontId="7" fillId="3" borderId="33" xfId="0" applyFont="1" applyFill="1" applyBorder="1" applyAlignment="1" applyProtection="1">
      <alignment vertical="center" wrapText="1"/>
      <protection locked="0"/>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14" fontId="26" fillId="0" borderId="138" xfId="0" applyNumberFormat="1" applyFont="1" applyBorder="1" applyAlignment="1" applyProtection="1">
      <alignment vertical="center" wrapText="1"/>
      <protection locked="0"/>
    </xf>
    <xf numFmtId="9" fontId="30" fillId="0" borderId="99" xfId="4" applyFont="1" applyFill="1" applyBorder="1" applyAlignment="1" applyProtection="1">
      <alignment horizontal="center" vertical="center" wrapText="1"/>
      <protection locked="0"/>
    </xf>
    <xf numFmtId="9" fontId="30" fillId="0" borderId="99" xfId="4" applyNumberFormat="1" applyFont="1" applyFill="1" applyBorder="1" applyAlignment="1" applyProtection="1">
      <alignment horizontal="center" vertical="center" wrapText="1"/>
      <protection locked="0"/>
    </xf>
    <xf numFmtId="14" fontId="30" fillId="0" borderId="83" xfId="0" applyNumberFormat="1" applyFont="1" applyFill="1" applyBorder="1" applyAlignment="1" applyProtection="1">
      <alignment horizontal="center" vertical="center" wrapText="1"/>
      <protection locked="0"/>
    </xf>
    <xf numFmtId="14" fontId="30" fillId="0" borderId="89" xfId="0" applyNumberFormat="1" applyFont="1" applyFill="1" applyBorder="1" applyAlignment="1" applyProtection="1">
      <alignment horizontal="center" vertical="center" wrapText="1"/>
      <protection locked="0"/>
    </xf>
    <xf numFmtId="0" fontId="46" fillId="0" borderId="0" xfId="0" applyFont="1" applyFill="1" applyAlignment="1" applyProtection="1">
      <alignment horizontal="center" vertical="center" wrapText="1"/>
    </xf>
    <xf numFmtId="0" fontId="30" fillId="0" borderId="0" xfId="0" applyFont="1" applyFill="1" applyAlignment="1" applyProtection="1">
      <alignment horizontal="center" vertical="center" wrapText="1"/>
      <protection locked="0"/>
    </xf>
    <xf numFmtId="0" fontId="32" fillId="0" borderId="0" xfId="0" applyFont="1" applyBorder="1" applyAlignment="1" applyProtection="1">
      <alignment horizontal="center" vertical="center" wrapText="1"/>
      <protection locked="0"/>
    </xf>
    <xf numFmtId="169" fontId="30" fillId="0" borderId="99" xfId="0" applyNumberFormat="1" applyFont="1" applyFill="1" applyBorder="1" applyAlignment="1" applyProtection="1">
      <alignment horizontal="center" vertical="center" wrapText="1"/>
      <protection locked="0"/>
    </xf>
    <xf numFmtId="169" fontId="30" fillId="0" borderId="101" xfId="0" applyNumberFormat="1" applyFont="1" applyFill="1" applyBorder="1" applyAlignment="1" applyProtection="1">
      <alignment horizontal="center" vertical="center" wrapText="1"/>
      <protection locked="0"/>
    </xf>
    <xf numFmtId="169" fontId="30" fillId="0" borderId="103" xfId="0" applyNumberFormat="1" applyFont="1" applyFill="1" applyBorder="1" applyAlignment="1" applyProtection="1">
      <alignment horizontal="center" vertical="center" wrapText="1"/>
    </xf>
    <xf numFmtId="0" fontId="31" fillId="0" borderId="0" xfId="0" applyFont="1" applyFill="1" applyAlignment="1" applyProtection="1">
      <alignment horizontal="center" vertical="center"/>
      <protection locked="0"/>
    </xf>
    <xf numFmtId="9" fontId="34" fillId="0" borderId="0" xfId="4" applyFont="1" applyAlignment="1" applyProtection="1">
      <alignment horizontal="center" vertical="center"/>
      <protection locked="0"/>
    </xf>
    <xf numFmtId="9" fontId="35" fillId="2" borderId="0" xfId="4" applyFont="1" applyFill="1" applyBorder="1" applyAlignment="1" applyProtection="1">
      <alignment horizontal="center" vertical="center" wrapText="1"/>
    </xf>
    <xf numFmtId="9" fontId="34" fillId="0" borderId="0" xfId="4" applyFont="1" applyAlignment="1" applyProtection="1">
      <alignment vertical="center"/>
    </xf>
    <xf numFmtId="9" fontId="30" fillId="0" borderId="132" xfId="4" applyFont="1" applyFill="1" applyBorder="1" applyAlignment="1" applyProtection="1">
      <alignment vertical="center" wrapText="1"/>
    </xf>
    <xf numFmtId="9" fontId="28" fillId="0" borderId="0" xfId="4" applyFont="1" applyFill="1" applyBorder="1" applyAlignment="1" applyProtection="1">
      <alignment horizontal="center" vertical="center" wrapText="1"/>
    </xf>
    <xf numFmtId="9" fontId="30" fillId="0" borderId="92" xfId="4" applyFont="1" applyFill="1" applyBorder="1" applyAlignment="1" applyProtection="1">
      <alignment horizontal="center" vertical="center" wrapText="1"/>
      <protection locked="0"/>
    </xf>
    <xf numFmtId="9" fontId="30" fillId="0" borderId="93" xfId="4" applyFont="1" applyFill="1" applyBorder="1" applyAlignment="1" applyProtection="1">
      <alignment horizontal="left" vertical="center" wrapText="1"/>
      <protection locked="0"/>
    </xf>
    <xf numFmtId="9" fontId="30" fillId="0" borderId="94" xfId="4" applyFont="1" applyFill="1" applyBorder="1" applyAlignment="1" applyProtection="1">
      <alignment horizontal="left" vertical="center" wrapText="1"/>
    </xf>
    <xf numFmtId="9" fontId="27" fillId="0" borderId="0" xfId="4" applyFont="1" applyBorder="1" applyAlignment="1" applyProtection="1">
      <alignment horizontal="center" vertical="center"/>
      <protection locked="0"/>
    </xf>
    <xf numFmtId="9" fontId="34" fillId="0" borderId="0" xfId="4" applyFont="1" applyAlignment="1" applyProtection="1">
      <alignment vertical="center"/>
      <protection locked="0"/>
    </xf>
    <xf numFmtId="9" fontId="31" fillId="0" borderId="0" xfId="4" applyFont="1" applyAlignment="1" applyProtection="1">
      <alignment vertical="center"/>
      <protection locked="0"/>
    </xf>
    <xf numFmtId="9" fontId="34" fillId="2" borderId="0" xfId="4" applyFont="1" applyFill="1" applyAlignment="1" applyProtection="1">
      <alignment horizontal="center" vertical="center"/>
      <protection locked="0"/>
    </xf>
    <xf numFmtId="0" fontId="30" fillId="0" borderId="86" xfId="0" applyFont="1" applyFill="1" applyBorder="1" applyAlignment="1" applyProtection="1">
      <alignment horizontal="center" vertical="center" wrapText="1"/>
      <protection locked="0"/>
    </xf>
    <xf numFmtId="169" fontId="54" fillId="0" borderId="0" xfId="0" applyNumberFormat="1" applyFont="1" applyBorder="1" applyAlignment="1" applyProtection="1">
      <alignment horizontal="left" vertical="center"/>
    </xf>
    <xf numFmtId="0" fontId="30" fillId="0" borderId="167" xfId="0" applyFont="1" applyFill="1" applyBorder="1" applyAlignment="1" applyProtection="1">
      <alignment vertical="center" wrapText="1"/>
      <protection locked="0"/>
    </xf>
    <xf numFmtId="0" fontId="30" fillId="0" borderId="166" xfId="0" applyFont="1" applyFill="1" applyBorder="1" applyAlignment="1" applyProtection="1">
      <alignment vertical="center" wrapText="1"/>
    </xf>
    <xf numFmtId="0" fontId="30" fillId="0" borderId="168" xfId="0" applyFont="1" applyFill="1" applyBorder="1" applyAlignment="1" applyProtection="1">
      <alignment vertical="center" wrapText="1"/>
      <protection locked="0"/>
    </xf>
    <xf numFmtId="0" fontId="50" fillId="0" borderId="40" xfId="0" applyFont="1" applyFill="1" applyBorder="1" applyAlignment="1" applyProtection="1">
      <alignment horizontal="center" vertical="center" wrapText="1"/>
    </xf>
    <xf numFmtId="9" fontId="30" fillId="0" borderId="93" xfId="4" applyFont="1" applyFill="1" applyBorder="1" applyAlignment="1" applyProtection="1">
      <alignment horizontal="center" vertical="center" wrapText="1"/>
      <protection locked="0"/>
    </xf>
    <xf numFmtId="0" fontId="30" fillId="0" borderId="90"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xf>
    <xf numFmtId="0" fontId="34" fillId="0" borderId="0" xfId="0" applyFont="1" applyAlignment="1" applyProtection="1">
      <alignment horizontal="center" vertical="center"/>
    </xf>
    <xf numFmtId="0" fontId="30" fillId="0" borderId="90" xfId="0" applyFont="1" applyFill="1" applyBorder="1" applyAlignment="1" applyProtection="1">
      <alignment horizontal="center" vertical="center" wrapText="1"/>
      <protection locked="0"/>
    </xf>
    <xf numFmtId="0" fontId="30" fillId="0" borderId="91" xfId="0" applyFont="1" applyFill="1" applyBorder="1" applyAlignment="1" applyProtection="1">
      <alignment horizontal="center" vertical="center" wrapText="1"/>
    </xf>
    <xf numFmtId="9" fontId="30" fillId="0" borderId="101" xfId="4" applyFont="1" applyFill="1" applyBorder="1" applyAlignment="1" applyProtection="1">
      <alignment horizontal="center" vertical="center" wrapText="1"/>
      <protection locked="0"/>
    </xf>
    <xf numFmtId="0" fontId="55" fillId="0" borderId="0" xfId="0" applyFont="1" applyAlignment="1" applyProtection="1">
      <alignment horizontal="center" vertical="center"/>
    </xf>
    <xf numFmtId="10" fontId="30" fillId="0" borderId="92" xfId="0" applyNumberFormat="1" applyFont="1" applyFill="1" applyBorder="1" applyAlignment="1" applyProtection="1">
      <alignment horizontal="center" vertical="center" wrapText="1"/>
      <protection locked="0"/>
    </xf>
    <xf numFmtId="10" fontId="30" fillId="0" borderId="93" xfId="0" applyNumberFormat="1" applyFont="1" applyFill="1" applyBorder="1" applyAlignment="1" applyProtection="1">
      <alignment horizontal="center" vertical="center" wrapText="1"/>
      <protection locked="0"/>
    </xf>
    <xf numFmtId="9" fontId="30" fillId="0" borderId="101" xfId="4" applyNumberFormat="1" applyFont="1" applyFill="1" applyBorder="1" applyAlignment="1" applyProtection="1">
      <alignment horizontal="center" vertical="center" wrapText="1"/>
      <protection locked="0"/>
    </xf>
    <xf numFmtId="9" fontId="30" fillId="0" borderId="103" xfId="4" applyNumberFormat="1" applyFont="1" applyFill="1" applyBorder="1" applyAlignment="1" applyProtection="1">
      <alignment horizontal="center" vertical="center" wrapText="1"/>
      <protection locked="0"/>
    </xf>
    <xf numFmtId="9" fontId="30" fillId="0" borderId="88" xfId="4" applyFont="1" applyFill="1" applyBorder="1" applyAlignment="1" applyProtection="1">
      <alignment horizontal="center" vertical="center" wrapText="1"/>
      <protection locked="0"/>
    </xf>
    <xf numFmtId="0" fontId="55" fillId="0" borderId="0" xfId="0" applyFont="1" applyFill="1" applyBorder="1" applyAlignment="1" applyProtection="1">
      <alignment horizontal="center" vertical="center" wrapText="1"/>
    </xf>
    <xf numFmtId="0" fontId="30" fillId="0" borderId="94" xfId="0" applyFont="1" applyFill="1" applyBorder="1" applyAlignment="1" applyProtection="1">
      <alignment horizontal="center" vertical="center" wrapText="1"/>
    </xf>
    <xf numFmtId="10" fontId="30" fillId="0" borderId="93" xfId="4" applyNumberFormat="1" applyFont="1" applyFill="1" applyBorder="1" applyAlignment="1" applyProtection="1">
      <alignment horizontal="center" vertical="center" wrapText="1"/>
      <protection locked="0"/>
    </xf>
    <xf numFmtId="0" fontId="30" fillId="0" borderId="170" xfId="0" applyNumberFormat="1" applyFont="1" applyFill="1" applyBorder="1" applyAlignment="1" applyProtection="1">
      <alignment horizontal="center" vertical="center" wrapText="1"/>
      <protection locked="0"/>
    </xf>
    <xf numFmtId="0" fontId="30" fillId="0" borderId="171" xfId="0" applyNumberFormat="1" applyFont="1" applyFill="1" applyBorder="1" applyAlignment="1" applyProtection="1">
      <alignment horizontal="center" vertical="center" wrapText="1"/>
      <protection locked="0"/>
    </xf>
    <xf numFmtId="166" fontId="55" fillId="0" borderId="0" xfId="4" applyNumberFormat="1" applyFont="1" applyAlignment="1" applyProtection="1">
      <alignment horizontal="center" vertical="center"/>
      <protection locked="0"/>
    </xf>
    <xf numFmtId="10" fontId="47" fillId="0" borderId="0" xfId="0" applyNumberFormat="1" applyFont="1" applyAlignment="1" applyProtection="1">
      <alignment horizontal="center" vertical="center"/>
    </xf>
    <xf numFmtId="170" fontId="47" fillId="0" borderId="0" xfId="0" applyNumberFormat="1" applyFont="1" applyFill="1" applyBorder="1" applyAlignment="1" applyProtection="1">
      <alignment horizontal="center" vertical="center" wrapText="1"/>
    </xf>
    <xf numFmtId="0" fontId="27" fillId="0" borderId="0" xfId="0" applyFont="1" applyBorder="1" applyAlignment="1" applyProtection="1">
      <alignment horizontal="left" vertical="center"/>
      <protection locked="0"/>
    </xf>
    <xf numFmtId="0" fontId="57" fillId="0" borderId="0" xfId="0" applyFont="1" applyAlignment="1" applyProtection="1">
      <alignment horizontal="center" vertical="center"/>
      <protection locked="0"/>
    </xf>
    <xf numFmtId="0" fontId="23" fillId="0" borderId="4" xfId="0" applyFont="1" applyBorder="1" applyAlignment="1">
      <alignment horizontal="left" vertical="center" wrapText="1"/>
    </xf>
    <xf numFmtId="0" fontId="22" fillId="0" borderId="4" xfId="0" applyFont="1" applyBorder="1" applyAlignment="1">
      <alignment horizontal="left" vertical="center" wrapText="1"/>
    </xf>
    <xf numFmtId="0" fontId="21" fillId="0" borderId="18"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 xfId="0" applyFont="1" applyBorder="1" applyAlignment="1">
      <alignment horizontal="left" vertical="center" wrapText="1"/>
    </xf>
    <xf numFmtId="0" fontId="23" fillId="0" borderId="1" xfId="0" applyFont="1" applyBorder="1" applyAlignment="1">
      <alignment horizontal="left" vertical="center" wrapText="1"/>
    </xf>
    <xf numFmtId="0" fontId="21" fillId="0" borderId="1" xfId="0" applyFont="1" applyBorder="1" applyAlignment="1">
      <alignment horizontal="left"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22" fillId="0" borderId="4" xfId="0" applyFont="1" applyBorder="1" applyAlignment="1">
      <alignment horizontal="left" vertical="center"/>
    </xf>
    <xf numFmtId="0" fontId="22" fillId="0" borderId="1" xfId="0" applyFont="1" applyBorder="1" applyAlignment="1">
      <alignment horizontal="left" vertical="center"/>
    </xf>
    <xf numFmtId="0" fontId="22" fillId="0" borderId="17" xfId="0" applyFont="1" applyBorder="1" applyAlignment="1">
      <alignment horizontal="left" vertical="center" wrapText="1"/>
    </xf>
    <xf numFmtId="0" fontId="21" fillId="0" borderId="19" xfId="0" applyFont="1" applyBorder="1" applyAlignment="1">
      <alignment horizontal="center" vertical="center" wrapText="1"/>
    </xf>
    <xf numFmtId="0" fontId="22" fillId="0" borderId="20" xfId="0" applyFont="1" applyBorder="1" applyAlignment="1">
      <alignment horizontal="left" vertical="center"/>
    </xf>
    <xf numFmtId="0" fontId="22" fillId="0" borderId="9" xfId="0" applyFont="1" applyBorder="1" applyAlignment="1">
      <alignment horizontal="left" vertical="center" wrapText="1"/>
    </xf>
    <xf numFmtId="0" fontId="22" fillId="0" borderId="20" xfId="0" applyFont="1" applyBorder="1" applyAlignment="1">
      <alignment horizontal="left" vertical="center"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64" xfId="0" applyFont="1" applyBorder="1" applyAlignment="1">
      <alignment horizontal="center" vertical="center"/>
    </xf>
    <xf numFmtId="0" fontId="1" fillId="0" borderId="11" xfId="0" applyFont="1" applyBorder="1" applyAlignment="1">
      <alignment horizontal="center" vertical="center"/>
    </xf>
    <xf numFmtId="0" fontId="6" fillId="3" borderId="66"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17" fillId="6" borderId="38"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17" fillId="6" borderId="65" xfId="0" applyFont="1" applyFill="1" applyBorder="1" applyAlignment="1">
      <alignment horizontal="center" vertical="center" wrapText="1"/>
    </xf>
    <xf numFmtId="0" fontId="1" fillId="0" borderId="67" xfId="0" applyFont="1" applyBorder="1" applyAlignment="1" applyProtection="1">
      <alignment horizontal="left" vertical="center" wrapText="1"/>
    </xf>
    <xf numFmtId="0" fontId="1" fillId="0" borderId="68" xfId="0" applyFont="1" applyBorder="1" applyAlignment="1" applyProtection="1">
      <alignment horizontal="left" vertical="center" wrapText="1"/>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7" fillId="3" borderId="43" xfId="0" applyFont="1" applyFill="1" applyBorder="1" applyAlignment="1" applyProtection="1">
      <alignment horizontal="center" vertical="center" wrapText="1"/>
      <protection locked="0"/>
    </xf>
    <xf numFmtId="0" fontId="7" fillId="3" borderId="33" xfId="0" applyFont="1" applyFill="1" applyBorder="1" applyAlignment="1" applyProtection="1">
      <alignment horizontal="center" vertical="center" wrapText="1"/>
      <protection locked="0"/>
    </xf>
    <xf numFmtId="0" fontId="1" fillId="0" borderId="50"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7" fillId="3" borderId="46"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0" fontId="7" fillId="3" borderId="47"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center" vertical="center" wrapText="1"/>
      <protection locked="0"/>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63" xfId="0" applyFont="1" applyFill="1" applyBorder="1" applyAlignment="1">
      <alignment horizontal="center" vertical="center"/>
    </xf>
    <xf numFmtId="0" fontId="7" fillId="0" borderId="53" xfId="0" applyFont="1" applyBorder="1" applyAlignment="1" applyProtection="1">
      <alignment horizontal="center" vertical="center" wrapText="1"/>
      <protection locked="0"/>
    </xf>
    <xf numFmtId="0" fontId="7" fillId="0" borderId="5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1" xfId="0" applyFont="1" applyBorder="1" applyAlignment="1" applyProtection="1">
      <alignment horizontal="center" vertical="center" wrapText="1"/>
      <protection locked="0"/>
    </xf>
    <xf numFmtId="0" fontId="7" fillId="0" borderId="53" xfId="0" applyFont="1" applyBorder="1" applyAlignment="1">
      <alignment horizontal="left" vertical="center" wrapText="1"/>
    </xf>
    <xf numFmtId="0" fontId="7" fillId="0" borderId="54" xfId="0" applyFont="1" applyBorder="1" applyAlignment="1">
      <alignment horizontal="left" vertical="center" wrapText="1"/>
    </xf>
    <xf numFmtId="0" fontId="6" fillId="3" borderId="4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7" fillId="0" borderId="33" xfId="0" applyFont="1" applyBorder="1" applyAlignment="1">
      <alignment horizontal="left" vertical="center" wrapText="1"/>
    </xf>
    <xf numFmtId="0" fontId="7" fillId="0" borderId="44" xfId="0" applyFont="1" applyBorder="1" applyAlignment="1">
      <alignment horizontal="left" vertical="center"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6" fillId="3" borderId="52"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7" fillId="3" borderId="163" xfId="0" applyFont="1" applyFill="1" applyBorder="1" applyAlignment="1" applyProtection="1">
      <alignment horizontal="center" vertical="center" wrapText="1"/>
      <protection locked="0"/>
    </xf>
    <xf numFmtId="0" fontId="7" fillId="3" borderId="164" xfId="0" applyFont="1" applyFill="1" applyBorder="1" applyAlignment="1" applyProtection="1">
      <alignment horizontal="center" vertical="center" wrapText="1"/>
      <protection locked="0"/>
    </xf>
    <xf numFmtId="0" fontId="7" fillId="3" borderId="165"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6" fillId="3" borderId="56" xfId="0" applyFont="1" applyFill="1" applyBorder="1" applyAlignment="1">
      <alignment horizontal="center" vertical="center" wrapText="1"/>
    </xf>
    <xf numFmtId="0" fontId="6" fillId="3" borderId="61" xfId="0" applyFont="1" applyFill="1" applyBorder="1" applyAlignment="1">
      <alignment horizontal="center" vertical="center" wrapText="1"/>
    </xf>
    <xf numFmtId="10" fontId="20" fillId="0" borderId="56" xfId="4" applyNumberFormat="1" applyFont="1" applyBorder="1" applyAlignment="1" applyProtection="1">
      <alignment horizontal="center" vertical="center" wrapText="1"/>
      <protection locked="0"/>
    </xf>
    <xf numFmtId="10" fontId="20" fillId="0" borderId="57" xfId="4" applyNumberFormat="1" applyFont="1" applyBorder="1" applyAlignment="1" applyProtection="1">
      <alignment horizontal="center" vertical="center" wrapText="1"/>
      <protection locked="0"/>
    </xf>
    <xf numFmtId="10" fontId="20" fillId="0" borderId="33" xfId="4" applyNumberFormat="1" applyFont="1" applyBorder="1" applyAlignment="1" applyProtection="1">
      <alignment horizontal="center" vertical="center" wrapText="1"/>
      <protection locked="0"/>
    </xf>
    <xf numFmtId="10" fontId="20" fillId="0" borderId="59" xfId="4" applyNumberFormat="1" applyFont="1" applyBorder="1" applyAlignment="1" applyProtection="1">
      <alignment horizontal="center" vertical="center" wrapText="1"/>
      <protection locked="0"/>
    </xf>
    <xf numFmtId="10" fontId="20" fillId="0" borderId="61" xfId="4" applyNumberFormat="1" applyFont="1" applyBorder="1" applyAlignment="1" applyProtection="1">
      <alignment horizontal="center" vertical="center" wrapText="1"/>
      <protection locked="0"/>
    </xf>
    <xf numFmtId="10" fontId="20" fillId="0" borderId="62" xfId="4" applyNumberFormat="1" applyFont="1" applyBorder="1" applyAlignment="1" applyProtection="1">
      <alignment horizontal="center" vertical="center" wrapText="1"/>
      <protection locked="0"/>
    </xf>
    <xf numFmtId="0" fontId="7" fillId="3" borderId="49" xfId="0" applyFont="1" applyFill="1" applyBorder="1" applyAlignment="1" applyProtection="1">
      <alignment horizontal="center" vertical="center" wrapText="1"/>
      <protection locked="0"/>
    </xf>
    <xf numFmtId="0" fontId="7" fillId="3" borderId="50" xfId="0" applyFont="1" applyFill="1" applyBorder="1" applyAlignment="1" applyProtection="1">
      <alignment horizontal="center" vertical="center" wrapText="1"/>
      <protection locked="0"/>
    </xf>
    <xf numFmtId="0" fontId="6" fillId="3" borderId="55"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5" fillId="0" borderId="56"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32" fillId="8" borderId="133" xfId="0" applyFont="1" applyFill="1" applyBorder="1" applyAlignment="1" applyProtection="1">
      <alignment horizontal="center" vertical="center" wrapText="1"/>
    </xf>
    <xf numFmtId="0" fontId="32" fillId="8" borderId="69" xfId="0" applyFont="1" applyFill="1" applyBorder="1" applyAlignment="1" applyProtection="1">
      <alignment horizontal="center" vertical="center" wrapText="1"/>
    </xf>
    <xf numFmtId="0" fontId="32" fillId="8" borderId="134" xfId="0" applyFont="1" applyFill="1" applyBorder="1" applyAlignment="1" applyProtection="1">
      <alignment horizontal="center" vertical="center" wrapText="1"/>
    </xf>
    <xf numFmtId="0" fontId="26" fillId="0" borderId="136" xfId="0" applyFont="1" applyBorder="1" applyAlignment="1" applyProtection="1">
      <alignment horizontal="left" vertical="center" wrapText="1"/>
    </xf>
    <xf numFmtId="0" fontId="26" fillId="0" borderId="137" xfId="0" applyFont="1" applyBorder="1" applyAlignment="1" applyProtection="1">
      <alignment horizontal="left" vertical="center" wrapText="1"/>
    </xf>
    <xf numFmtId="0" fontId="26" fillId="0" borderId="139" xfId="0" applyFont="1" applyBorder="1" applyAlignment="1" applyProtection="1">
      <alignment horizontal="center" vertical="center" wrapText="1"/>
    </xf>
    <xf numFmtId="0" fontId="26" fillId="0" borderId="140" xfId="0" applyFont="1" applyBorder="1" applyAlignment="1" applyProtection="1">
      <alignment horizontal="center" vertical="center" wrapText="1"/>
    </xf>
    <xf numFmtId="0" fontId="26" fillId="0" borderId="142" xfId="0" applyFont="1" applyBorder="1" applyAlignment="1" applyProtection="1">
      <alignment horizontal="center" vertical="center" wrapText="1"/>
    </xf>
    <xf numFmtId="0" fontId="26" fillId="0" borderId="143" xfId="0" applyFont="1" applyBorder="1" applyAlignment="1" applyProtection="1">
      <alignment horizontal="center" vertical="center" wrapText="1"/>
    </xf>
    <xf numFmtId="0" fontId="39" fillId="0" borderId="88" xfId="0" applyFont="1" applyFill="1" applyBorder="1" applyAlignment="1" applyProtection="1">
      <alignment horizontal="left" vertical="center" wrapText="1"/>
    </xf>
    <xf numFmtId="0" fontId="39" fillId="0" borderId="104" xfId="0" applyFont="1" applyFill="1" applyBorder="1" applyAlignment="1" applyProtection="1">
      <alignment horizontal="left" vertical="center" wrapText="1"/>
    </xf>
    <xf numFmtId="0" fontId="30" fillId="0" borderId="84" xfId="0" applyFont="1" applyFill="1" applyBorder="1" applyAlignment="1" applyProtection="1">
      <alignment horizontal="left" vertical="center" wrapText="1"/>
      <protection locked="0"/>
    </xf>
    <xf numFmtId="0" fontId="30" fillId="0" borderId="102" xfId="0" applyFont="1" applyFill="1" applyBorder="1" applyAlignment="1" applyProtection="1">
      <alignment horizontal="left" vertical="center" wrapText="1"/>
      <protection locked="0"/>
    </xf>
    <xf numFmtId="0" fontId="30" fillId="0" borderId="90" xfId="0" applyFont="1" applyFill="1" applyBorder="1" applyAlignment="1" applyProtection="1">
      <alignment horizontal="left" vertical="center" wrapText="1"/>
      <protection locked="0"/>
    </xf>
    <xf numFmtId="0" fontId="30" fillId="0" borderId="161" xfId="0" applyFont="1" applyFill="1" applyBorder="1" applyAlignment="1" applyProtection="1">
      <alignment horizontal="left" vertical="center" wrapText="1"/>
      <protection locked="0"/>
    </xf>
    <xf numFmtId="0" fontId="32" fillId="4" borderId="79" xfId="0" applyFont="1" applyFill="1" applyBorder="1" applyAlignment="1" applyProtection="1">
      <alignment horizontal="center" vertical="center" wrapText="1"/>
      <protection locked="0"/>
    </xf>
    <xf numFmtId="0" fontId="32" fillId="4" borderId="13" xfId="0" applyFont="1" applyFill="1" applyBorder="1" applyAlignment="1" applyProtection="1">
      <alignment horizontal="center" vertical="center" wrapText="1"/>
      <protection locked="0"/>
    </xf>
    <xf numFmtId="0" fontId="32" fillId="4" borderId="80" xfId="0" applyFont="1" applyFill="1" applyBorder="1" applyAlignment="1" applyProtection="1">
      <alignment horizontal="center" vertical="center"/>
      <protection locked="0"/>
    </xf>
    <xf numFmtId="0" fontId="32" fillId="4" borderId="81" xfId="0" applyFont="1" applyFill="1" applyBorder="1" applyAlignment="1" applyProtection="1">
      <alignment horizontal="center" vertical="center"/>
      <protection locked="0"/>
    </xf>
    <xf numFmtId="0" fontId="30" fillId="0" borderId="83" xfId="0" applyFont="1" applyFill="1" applyBorder="1" applyAlignment="1" applyProtection="1">
      <alignment horizontal="left" vertical="center" wrapText="1"/>
      <protection locked="0"/>
    </xf>
    <xf numFmtId="0" fontId="30" fillId="0" borderId="100" xfId="0" applyFont="1" applyFill="1" applyBorder="1" applyAlignment="1" applyProtection="1">
      <alignment horizontal="left" vertical="center" wrapText="1"/>
      <protection locked="0"/>
    </xf>
    <xf numFmtId="0" fontId="32" fillId="4" borderId="76" xfId="0" applyFont="1" applyFill="1" applyBorder="1" applyAlignment="1" applyProtection="1">
      <alignment horizontal="center" vertical="center"/>
      <protection locked="0"/>
    </xf>
    <xf numFmtId="0" fontId="32" fillId="4" borderId="82" xfId="0" applyFont="1" applyFill="1" applyBorder="1" applyAlignment="1" applyProtection="1">
      <alignment horizontal="center" vertical="center"/>
      <protection locked="0"/>
    </xf>
    <xf numFmtId="0" fontId="32" fillId="4" borderId="77" xfId="0" applyFont="1" applyFill="1" applyBorder="1" applyAlignment="1" applyProtection="1">
      <alignment horizontal="center" vertical="center" wrapText="1"/>
      <protection locked="0"/>
    </xf>
    <xf numFmtId="0" fontId="32" fillId="4" borderId="134" xfId="0" applyFont="1" applyFill="1" applyBorder="1" applyAlignment="1" applyProtection="1">
      <alignment horizontal="center" vertical="center" wrapText="1"/>
      <protection locked="0"/>
    </xf>
    <xf numFmtId="0" fontId="32" fillId="4" borderId="31" xfId="0" applyFont="1" applyFill="1" applyBorder="1" applyAlignment="1" applyProtection="1">
      <alignment horizontal="center" vertical="center" wrapText="1"/>
      <protection locked="0"/>
    </xf>
    <xf numFmtId="0" fontId="32" fillId="4" borderId="155" xfId="0" applyFont="1" applyFill="1" applyBorder="1" applyAlignment="1" applyProtection="1">
      <alignment horizontal="center" vertical="center" wrapText="1"/>
      <protection locked="0"/>
    </xf>
    <xf numFmtId="9" fontId="32" fillId="4" borderId="78" xfId="4" applyFont="1" applyFill="1" applyBorder="1" applyAlignment="1" applyProtection="1">
      <alignment horizontal="center" vertical="center" wrapText="1"/>
      <protection locked="0"/>
    </xf>
    <xf numFmtId="9" fontId="32" fillId="4" borderId="32" xfId="4" applyFont="1" applyFill="1" applyBorder="1" applyAlignment="1" applyProtection="1">
      <alignment horizontal="center" vertical="center" wrapText="1"/>
      <protection locked="0"/>
    </xf>
    <xf numFmtId="0" fontId="32" fillId="3" borderId="72" xfId="0" applyFont="1" applyFill="1" applyBorder="1" applyAlignment="1" applyProtection="1">
      <alignment horizontal="right" vertical="center" wrapText="1"/>
      <protection locked="0"/>
    </xf>
    <xf numFmtId="0" fontId="32" fillId="3" borderId="73" xfId="0" applyFont="1" applyFill="1" applyBorder="1" applyAlignment="1" applyProtection="1">
      <alignment horizontal="right" vertical="center" wrapText="1"/>
      <protection locked="0"/>
    </xf>
    <xf numFmtId="0" fontId="26" fillId="0" borderId="127" xfId="0" applyFont="1" applyBorder="1" applyAlignment="1" applyProtection="1">
      <alignment horizontal="left" vertical="center" wrapText="1"/>
      <protection locked="0"/>
    </xf>
    <xf numFmtId="0" fontId="26" fillId="0" borderId="128" xfId="0" applyFont="1" applyBorder="1" applyAlignment="1" applyProtection="1">
      <alignment horizontal="left" vertical="center" wrapText="1"/>
      <protection locked="0"/>
    </xf>
    <xf numFmtId="0" fontId="26" fillId="0" borderId="129" xfId="0" applyFont="1" applyBorder="1" applyAlignment="1" applyProtection="1">
      <alignment horizontal="left" vertical="center" wrapText="1"/>
      <protection locked="0"/>
    </xf>
    <xf numFmtId="0" fontId="32" fillId="3" borderId="74" xfId="0" applyFont="1" applyFill="1" applyBorder="1" applyAlignment="1" applyProtection="1">
      <alignment horizontal="right" vertical="center" wrapText="1"/>
      <protection locked="0"/>
    </xf>
    <xf numFmtId="0" fontId="32" fillId="3" borderId="75" xfId="0" applyFont="1" applyFill="1" applyBorder="1" applyAlignment="1" applyProtection="1">
      <alignment horizontal="right" vertical="center" wrapText="1"/>
      <protection locked="0"/>
    </xf>
    <xf numFmtId="0" fontId="26" fillId="0" borderId="130" xfId="0" applyFont="1" applyBorder="1" applyAlignment="1" applyProtection="1">
      <alignment horizontal="left" vertical="center" wrapText="1"/>
      <protection locked="0"/>
    </xf>
    <xf numFmtId="0" fontId="26" fillId="0" borderId="131" xfId="0" applyFont="1" applyBorder="1" applyAlignment="1" applyProtection="1">
      <alignment horizontal="left" vertical="center" wrapText="1"/>
      <protection locked="0"/>
    </xf>
    <xf numFmtId="0" fontId="26" fillId="0" borderId="145" xfId="0" applyFont="1" applyBorder="1" applyAlignment="1" applyProtection="1">
      <alignment horizontal="left" vertical="center" wrapText="1"/>
      <protection locked="0"/>
    </xf>
    <xf numFmtId="0" fontId="31" fillId="3" borderId="111" xfId="0" applyFont="1" applyFill="1" applyBorder="1" applyAlignment="1" applyProtection="1">
      <alignment horizontal="center" vertical="center" wrapText="1"/>
    </xf>
    <xf numFmtId="0" fontId="31" fillId="3" borderId="112" xfId="0" applyFont="1" applyFill="1" applyBorder="1" applyAlignment="1" applyProtection="1">
      <alignment horizontal="center" vertical="center" wrapText="1"/>
    </xf>
    <xf numFmtId="0" fontId="26" fillId="0" borderId="113" xfId="0" applyFont="1" applyBorder="1" applyAlignment="1" applyProtection="1">
      <alignment horizontal="center" vertical="center"/>
    </xf>
    <xf numFmtId="0" fontId="26" fillId="0" borderId="114" xfId="0" applyFont="1" applyBorder="1" applyAlignment="1" applyProtection="1">
      <alignment horizontal="center" vertical="center"/>
    </xf>
    <xf numFmtId="0" fontId="26" fillId="0" borderId="116" xfId="0" applyFont="1" applyBorder="1" applyAlignment="1" applyProtection="1">
      <alignment horizontal="center" vertical="center"/>
    </xf>
    <xf numFmtId="0" fontId="26" fillId="0" borderId="117" xfId="0" applyFont="1" applyBorder="1" applyAlignment="1" applyProtection="1">
      <alignment horizontal="center" vertical="center"/>
    </xf>
    <xf numFmtId="0" fontId="26" fillId="0" borderId="119" xfId="0" applyFont="1" applyBorder="1" applyAlignment="1" applyProtection="1">
      <alignment horizontal="center" vertical="center"/>
    </xf>
    <xf numFmtId="0" fontId="26" fillId="0" borderId="110" xfId="0" applyFont="1" applyBorder="1" applyAlignment="1" applyProtection="1">
      <alignment horizontal="center" vertical="center"/>
    </xf>
    <xf numFmtId="0" fontId="32" fillId="3" borderId="111" xfId="0" applyFont="1" applyFill="1" applyBorder="1" applyAlignment="1" applyProtection="1">
      <alignment horizontal="center" vertical="center" wrapText="1"/>
    </xf>
    <xf numFmtId="0" fontId="32" fillId="3" borderId="112"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31" fillId="2" borderId="114" xfId="0" applyFont="1" applyFill="1" applyBorder="1" applyAlignment="1" applyProtection="1">
      <alignment horizontal="center" vertical="center"/>
    </xf>
    <xf numFmtId="0" fontId="31" fillId="2" borderId="115" xfId="0" applyFont="1" applyFill="1" applyBorder="1" applyAlignment="1" applyProtection="1">
      <alignment horizontal="center" vertical="center"/>
    </xf>
    <xf numFmtId="0" fontId="31" fillId="2" borderId="117" xfId="0" applyFont="1" applyFill="1" applyBorder="1" applyAlignment="1" applyProtection="1">
      <alignment horizontal="center" vertical="center"/>
    </xf>
    <xf numFmtId="0" fontId="31" fillId="2" borderId="118" xfId="0" applyFont="1" applyFill="1" applyBorder="1" applyAlignment="1" applyProtection="1">
      <alignment horizontal="center" vertical="center"/>
    </xf>
    <xf numFmtId="0" fontId="53" fillId="2" borderId="110" xfId="0" applyFont="1" applyFill="1" applyBorder="1" applyAlignment="1" applyProtection="1">
      <alignment horizontal="center" vertical="center"/>
    </xf>
    <xf numFmtId="0" fontId="53" fillId="2" borderId="120" xfId="0" applyFont="1" applyFill="1" applyBorder="1" applyAlignment="1" applyProtection="1">
      <alignment horizontal="center" vertical="center"/>
    </xf>
    <xf numFmtId="0" fontId="33" fillId="0" borderId="111" xfId="0" applyNumberFormat="1" applyFont="1" applyFill="1" applyBorder="1" applyAlignment="1" applyProtection="1">
      <alignment horizontal="center" vertical="center" wrapText="1"/>
    </xf>
    <xf numFmtId="0" fontId="33" fillId="0" borderId="112" xfId="0" applyNumberFormat="1" applyFont="1" applyFill="1" applyBorder="1" applyAlignment="1" applyProtection="1">
      <alignment horizontal="center" vertical="center" wrapText="1"/>
    </xf>
    <xf numFmtId="0" fontId="33" fillId="0" borderId="111" xfId="0" applyFont="1" applyBorder="1" applyAlignment="1" applyProtection="1">
      <alignment horizontal="center" vertical="center" wrapText="1"/>
    </xf>
    <xf numFmtId="0" fontId="33" fillId="0" borderId="112" xfId="0" applyFont="1" applyBorder="1" applyAlignment="1" applyProtection="1">
      <alignment horizontal="center" vertical="center" wrapText="1"/>
    </xf>
    <xf numFmtId="0" fontId="41" fillId="0" borderId="121" xfId="0" applyFont="1" applyBorder="1" applyAlignment="1" applyProtection="1">
      <alignment horizontal="center" vertical="center"/>
    </xf>
    <xf numFmtId="0" fontId="41" fillId="0" borderId="122" xfId="0" applyFont="1" applyBorder="1" applyAlignment="1" applyProtection="1">
      <alignment horizontal="center" vertical="center"/>
    </xf>
    <xf numFmtId="0" fontId="41" fillId="0" borderId="123" xfId="0" applyFont="1" applyBorder="1" applyAlignment="1" applyProtection="1">
      <alignment horizontal="center" vertical="center"/>
    </xf>
    <xf numFmtId="0" fontId="41" fillId="0" borderId="124" xfId="0" applyFont="1" applyBorder="1" applyAlignment="1" applyProtection="1">
      <alignment horizontal="center" vertical="center"/>
    </xf>
    <xf numFmtId="0" fontId="41" fillId="0" borderId="125" xfId="0" applyFont="1" applyBorder="1" applyAlignment="1" applyProtection="1">
      <alignment horizontal="center" vertical="center"/>
    </xf>
    <xf numFmtId="0" fontId="41" fillId="0" borderId="126" xfId="0" applyFont="1" applyBorder="1" applyAlignment="1" applyProtection="1">
      <alignment horizontal="center" vertical="center"/>
    </xf>
    <xf numFmtId="0" fontId="56" fillId="0" borderId="84" xfId="0" applyFont="1" applyFill="1" applyBorder="1" applyAlignment="1" applyProtection="1">
      <alignment horizontal="left" vertical="center" wrapText="1"/>
      <protection locked="0"/>
    </xf>
    <xf numFmtId="0" fontId="56" fillId="0" borderId="102" xfId="0" applyFont="1" applyFill="1" applyBorder="1" applyAlignment="1" applyProtection="1">
      <alignment horizontal="left" vertical="center" wrapText="1"/>
      <protection locked="0"/>
    </xf>
    <xf numFmtId="0" fontId="31" fillId="0" borderId="150" xfId="0" applyFont="1" applyBorder="1" applyAlignment="1" applyProtection="1">
      <alignment horizontal="left" vertical="center" wrapText="1"/>
      <protection locked="0"/>
    </xf>
    <xf numFmtId="0" fontId="31" fillId="0" borderId="151" xfId="0" applyFont="1" applyBorder="1" applyAlignment="1" applyProtection="1">
      <alignment horizontal="left" vertical="center" wrapText="1"/>
      <protection locked="0"/>
    </xf>
    <xf numFmtId="0" fontId="39" fillId="0" borderId="91" xfId="0" applyFont="1" applyFill="1" applyBorder="1" applyAlignment="1" applyProtection="1">
      <alignment horizontal="left" vertical="center" wrapText="1"/>
    </xf>
    <xf numFmtId="0" fontId="39" fillId="0" borderId="156" xfId="0" applyFont="1" applyFill="1" applyBorder="1" applyAlignment="1" applyProtection="1">
      <alignment horizontal="left" vertical="center" wrapText="1"/>
    </xf>
    <xf numFmtId="0" fontId="35" fillId="3" borderId="149" xfId="0" applyFont="1" applyFill="1" applyBorder="1" applyAlignment="1" applyProtection="1">
      <alignment horizontal="center" vertical="center" wrapText="1"/>
      <protection locked="0"/>
    </xf>
    <xf numFmtId="0" fontId="35" fillId="3" borderId="150" xfId="0" applyFont="1" applyFill="1" applyBorder="1" applyAlignment="1" applyProtection="1">
      <alignment horizontal="center" vertical="center" wrapText="1"/>
      <protection locked="0"/>
    </xf>
    <xf numFmtId="0" fontId="31" fillId="4" borderId="160" xfId="0" applyFont="1" applyFill="1" applyBorder="1" applyAlignment="1" applyProtection="1">
      <alignment horizontal="center" vertical="center" wrapText="1"/>
      <protection locked="0"/>
    </xf>
    <xf numFmtId="0" fontId="31" fillId="4" borderId="157" xfId="0" applyFont="1" applyFill="1" applyBorder="1" applyAlignment="1" applyProtection="1">
      <alignment horizontal="center" vertical="center" wrapText="1"/>
      <protection locked="0"/>
    </xf>
    <xf numFmtId="0" fontId="31" fillId="4" borderId="158" xfId="0" applyFont="1" applyFill="1" applyBorder="1" applyAlignment="1" applyProtection="1">
      <alignment horizontal="center" vertical="center" wrapText="1"/>
      <protection locked="0"/>
    </xf>
    <xf numFmtId="0" fontId="31" fillId="4" borderId="147" xfId="0" applyFont="1" applyFill="1" applyBorder="1" applyAlignment="1" applyProtection="1">
      <alignment horizontal="center" vertical="center" wrapText="1"/>
      <protection locked="0"/>
    </xf>
    <xf numFmtId="0" fontId="31" fillId="4" borderId="16" xfId="0" applyFont="1" applyFill="1" applyBorder="1" applyAlignment="1" applyProtection="1">
      <alignment horizontal="center" vertical="center" wrapText="1"/>
      <protection locked="0"/>
    </xf>
    <xf numFmtId="0" fontId="31" fillId="4" borderId="159" xfId="0" applyFont="1" applyFill="1" applyBorder="1" applyAlignment="1" applyProtection="1">
      <alignment horizontal="center" vertical="center" wrapText="1"/>
      <protection locked="0"/>
    </xf>
    <xf numFmtId="0" fontId="32" fillId="4" borderId="95" xfId="0" applyFont="1" applyFill="1" applyBorder="1" applyAlignment="1" applyProtection="1">
      <alignment horizontal="center" vertical="center" wrapText="1"/>
      <protection locked="0"/>
    </xf>
    <xf numFmtId="0" fontId="32" fillId="4" borderId="81" xfId="0" applyFont="1" applyFill="1" applyBorder="1" applyAlignment="1" applyProtection="1">
      <alignment horizontal="center" vertical="center" wrapText="1"/>
      <protection locked="0"/>
    </xf>
    <xf numFmtId="0" fontId="32" fillId="4" borderId="96" xfId="0" applyFont="1" applyFill="1" applyBorder="1" applyAlignment="1" applyProtection="1">
      <alignment horizontal="center" vertical="center" wrapText="1"/>
      <protection locked="0"/>
    </xf>
    <xf numFmtId="0" fontId="33" fillId="2" borderId="38" xfId="0" applyFont="1" applyFill="1" applyBorder="1" applyAlignment="1" applyProtection="1">
      <alignment horizontal="center" vertical="center"/>
    </xf>
    <xf numFmtId="0" fontId="33" fillId="2" borderId="34" xfId="0" applyFont="1" applyFill="1" applyBorder="1" applyAlignment="1" applyProtection="1">
      <alignment horizontal="center" vertical="center"/>
    </xf>
    <xf numFmtId="0" fontId="33" fillId="2" borderId="35" xfId="0" applyFont="1" applyFill="1" applyBorder="1" applyAlignment="1" applyProtection="1">
      <alignment horizontal="center" vertical="center"/>
    </xf>
    <xf numFmtId="0" fontId="33" fillId="2" borderId="10" xfId="0" applyFont="1" applyFill="1" applyBorder="1" applyAlignment="1" applyProtection="1">
      <alignment horizontal="center" vertical="center"/>
    </xf>
    <xf numFmtId="0" fontId="33" fillId="2" borderId="16" xfId="0" applyFont="1" applyFill="1" applyBorder="1" applyAlignment="1" applyProtection="1">
      <alignment horizontal="center" vertical="center"/>
    </xf>
    <xf numFmtId="0" fontId="33" fillId="2" borderId="21" xfId="0" applyFont="1" applyFill="1" applyBorder="1" applyAlignment="1" applyProtection="1">
      <alignment horizontal="center" vertical="center"/>
    </xf>
    <xf numFmtId="0" fontId="33" fillId="2" borderId="41" xfId="0" applyFont="1" applyFill="1" applyBorder="1" applyAlignment="1" applyProtection="1">
      <alignment horizontal="center" vertical="center"/>
    </xf>
    <xf numFmtId="0" fontId="33" fillId="2" borderId="39" xfId="0" applyFont="1" applyFill="1" applyBorder="1" applyAlignment="1" applyProtection="1">
      <alignment horizontal="center" vertical="center"/>
    </xf>
    <xf numFmtId="0" fontId="33" fillId="2" borderId="42" xfId="0" applyFont="1" applyFill="1" applyBorder="1" applyAlignment="1" applyProtection="1">
      <alignment horizontal="center" vertical="center"/>
    </xf>
    <xf numFmtId="0" fontId="26" fillId="0" borderId="5" xfId="0" applyFont="1" applyBorder="1" applyAlignment="1" applyProtection="1">
      <alignment horizontal="center"/>
    </xf>
    <xf numFmtId="0" fontId="26" fillId="0" borderId="7" xfId="0" applyFont="1" applyBorder="1" applyAlignment="1" applyProtection="1">
      <alignment horizontal="center"/>
    </xf>
    <xf numFmtId="0" fontId="26" fillId="0" borderId="18" xfId="0" applyFont="1" applyBorder="1" applyAlignment="1" applyProtection="1">
      <alignment horizontal="center"/>
    </xf>
    <xf numFmtId="0" fontId="26" fillId="0" borderId="1" xfId="0" applyFont="1" applyBorder="1" applyAlignment="1" applyProtection="1">
      <alignment horizontal="center"/>
    </xf>
    <xf numFmtId="0" fontId="26" fillId="0" borderId="19" xfId="0" applyFont="1" applyBorder="1" applyAlignment="1" applyProtection="1">
      <alignment horizontal="center"/>
    </xf>
    <xf numFmtId="0" fontId="26" fillId="0" borderId="9" xfId="0" applyFont="1" applyBorder="1" applyAlignment="1" applyProtection="1">
      <alignment horizontal="center"/>
    </xf>
    <xf numFmtId="0" fontId="50" fillId="0" borderId="40" xfId="0" applyFont="1" applyFill="1" applyBorder="1" applyAlignment="1" applyProtection="1">
      <alignment horizontal="center" vertical="center" wrapText="1"/>
    </xf>
    <xf numFmtId="0" fontId="35" fillId="3" borderId="149" xfId="0" applyFont="1" applyFill="1" applyBorder="1" applyAlignment="1" applyProtection="1">
      <alignment horizontal="center" vertical="center" wrapText="1"/>
    </xf>
    <xf numFmtId="0" fontId="35" fillId="3" borderId="150" xfId="0" applyFont="1" applyFill="1" applyBorder="1" applyAlignment="1" applyProtection="1">
      <alignment horizontal="center" vertical="center" wrapText="1"/>
    </xf>
    <xf numFmtId="0" fontId="31" fillId="0" borderId="150" xfId="0" applyFont="1" applyBorder="1" applyAlignment="1" applyProtection="1">
      <alignment horizontal="left" vertical="center" wrapText="1"/>
    </xf>
    <xf numFmtId="0" fontId="31" fillId="0" borderId="151" xfId="0" applyFont="1" applyBorder="1" applyAlignment="1" applyProtection="1">
      <alignment horizontal="left" vertical="center" wrapText="1"/>
    </xf>
    <xf numFmtId="0" fontId="32" fillId="4" borderId="29" xfId="0" applyFont="1" applyFill="1" applyBorder="1" applyAlignment="1" applyProtection="1">
      <alignment horizontal="center" vertical="center" wrapText="1"/>
      <protection locked="0"/>
    </xf>
    <xf numFmtId="0" fontId="32" fillId="4" borderId="30" xfId="0" applyFont="1" applyFill="1" applyBorder="1" applyAlignment="1" applyProtection="1">
      <alignment horizontal="center" vertical="center" wrapText="1"/>
      <protection locked="0"/>
    </xf>
    <xf numFmtId="0" fontId="32" fillId="4" borderId="32" xfId="0" applyFont="1" applyFill="1" applyBorder="1" applyAlignment="1" applyProtection="1">
      <alignment horizontal="center" vertical="center" wrapText="1"/>
      <protection locked="0"/>
    </xf>
    <xf numFmtId="0" fontId="32" fillId="4" borderId="148" xfId="0" applyFont="1" applyFill="1" applyBorder="1" applyAlignment="1" applyProtection="1">
      <alignment horizontal="center" vertical="center" wrapText="1"/>
      <protection locked="0"/>
    </xf>
    <xf numFmtId="0" fontId="32" fillId="4" borderId="146" xfId="0" applyFont="1" applyFill="1" applyBorder="1" applyAlignment="1" applyProtection="1">
      <alignment horizontal="center" vertical="center" wrapText="1"/>
      <protection locked="0"/>
    </xf>
    <xf numFmtId="0" fontId="32" fillId="4" borderId="169" xfId="0" applyFont="1" applyFill="1" applyBorder="1" applyAlignment="1" applyProtection="1">
      <alignment horizontal="center" vertical="center" wrapText="1"/>
      <protection locked="0"/>
    </xf>
    <xf numFmtId="0" fontId="31" fillId="4" borderId="97" xfId="0" applyFont="1" applyFill="1" applyBorder="1" applyAlignment="1" applyProtection="1">
      <alignment horizontal="center" vertical="center" wrapText="1"/>
      <protection locked="0"/>
    </xf>
    <xf numFmtId="0" fontId="31" fillId="4" borderId="1" xfId="0" applyFont="1" applyFill="1" applyBorder="1" applyAlignment="1" applyProtection="1">
      <alignment horizontal="center" vertical="center" wrapText="1"/>
      <protection locked="0"/>
    </xf>
    <xf numFmtId="0" fontId="31" fillId="4" borderId="98" xfId="0" applyFont="1" applyFill="1" applyBorder="1" applyAlignment="1" applyProtection="1">
      <alignment horizontal="center" vertical="center" wrapText="1"/>
      <protection locked="0"/>
    </xf>
    <xf numFmtId="0" fontId="16" fillId="0" borderId="10" xfId="0" applyFont="1" applyBorder="1" applyAlignment="1">
      <alignment horizontal="center"/>
    </xf>
    <xf numFmtId="0" fontId="16" fillId="0" borderId="16" xfId="0" applyFont="1" applyBorder="1" applyAlignment="1">
      <alignment horizontal="center"/>
    </xf>
    <xf numFmtId="0" fontId="16" fillId="0" borderId="15" xfId="0" applyFont="1" applyBorder="1" applyAlignment="1">
      <alignment horizont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5" borderId="1" xfId="0" applyFont="1" applyFill="1" applyBorder="1" applyAlignment="1">
      <alignment horizontal="left" vertical="center" wrapText="1"/>
    </xf>
    <xf numFmtId="0" fontId="22" fillId="5" borderId="11"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13" xfId="0" applyFont="1" applyFill="1" applyBorder="1" applyAlignment="1">
      <alignment horizontal="center" vertical="center" wrapText="1"/>
    </xf>
    <xf numFmtId="14" fontId="54" fillId="0" borderId="89" xfId="0" applyNumberFormat="1" applyFont="1" applyFill="1" applyBorder="1" applyAlignment="1" applyProtection="1">
      <alignment horizontal="center" vertical="center" wrapText="1"/>
      <protection locked="0"/>
    </xf>
    <xf numFmtId="14" fontId="54" fillId="0" borderId="90" xfId="0" applyNumberFormat="1" applyFont="1" applyFill="1" applyBorder="1" applyAlignment="1" applyProtection="1">
      <alignment horizontal="center" vertical="center"/>
      <protection locked="0"/>
    </xf>
    <xf numFmtId="0" fontId="54" fillId="0" borderId="84" xfId="0" applyFont="1" applyFill="1" applyBorder="1" applyAlignment="1" applyProtection="1">
      <alignment horizontal="left" vertical="center" wrapText="1"/>
      <protection locked="0"/>
    </xf>
    <xf numFmtId="0" fontId="54" fillId="0" borderId="102" xfId="0" applyFont="1" applyFill="1" applyBorder="1" applyAlignment="1" applyProtection="1">
      <alignment horizontal="left" vertical="center" wrapText="1"/>
      <protection locked="0"/>
    </xf>
  </cellXfs>
  <cellStyles count="59808">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618">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5" tint="0.39994506668294322"/>
      </font>
      <fill>
        <patternFill>
          <bgColor theme="5" tint="0.39994506668294322"/>
        </patternFill>
      </fill>
    </dxf>
    <dxf>
      <font>
        <color theme="6" tint="0.59996337778862885"/>
      </font>
      <fill>
        <patternFill>
          <bgColor theme="6" tint="0.59996337778862885"/>
        </patternFill>
      </fill>
    </dxf>
    <dxf>
      <font>
        <color theme="5" tint="0.39994506668294322"/>
      </font>
      <fill>
        <patternFill>
          <bgColor theme="5" tint="0.39994506668294322"/>
        </patternFill>
      </fill>
    </dxf>
    <dxf>
      <font>
        <color theme="6" tint="0.59996337778862885"/>
      </font>
      <fill>
        <patternFill>
          <bgColor theme="6"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5" tint="0.39994506668294322"/>
      </font>
      <fill>
        <patternFill>
          <bgColor theme="5" tint="0.39994506668294322"/>
        </patternFill>
      </fill>
    </dxf>
    <dxf>
      <font>
        <color theme="6" tint="0.59996337778862885"/>
      </font>
      <fill>
        <patternFill>
          <bgColor theme="6"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xdr:col>
      <xdr:colOff>0</xdr:colOff>
      <xdr:row>36</xdr:row>
      <xdr:rowOff>0</xdr:rowOff>
    </xdr:from>
    <xdr:ext cx="1392116" cy="688731"/>
    <mc:AlternateContent xmlns:mc="http://schemas.openxmlformats.org/markup-compatibility/2006" xmlns:a14="http://schemas.microsoft.com/office/drawing/2010/main">
      <mc:Choice Requires="a14">
        <xdr:sp macro="" textlink="">
          <xdr:nvSpPr>
            <xdr:cNvPr id="3" name="2 CuadroTexto"/>
            <xdr:cNvSpPr txBox="1"/>
          </xdr:nvSpPr>
          <xdr:spPr>
            <a:xfrm>
              <a:off x="1480038" y="13232423"/>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0038" y="13232423"/>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panose="02040503050406030204" pitchFamily="18" charset="0"/>
                  <a:ea typeface="+mn-ea"/>
                  <a:cs typeface="+mn-cs"/>
                </a:rPr>
                <a:t>∑2</a:t>
              </a:r>
              <a:r>
                <a:rPr lang="es-ES" sz="2000" b="0" i="0">
                  <a:solidFill>
                    <a:schemeClr val="tx1"/>
                  </a:solidFill>
                  <a:effectLst/>
                  <a:latin typeface="Cambria Math" panose="02040503050406030204" pitchFamily="18" charset="0"/>
                  <a:ea typeface="Cambria Math"/>
                  <a:cs typeface="+mn-cs"/>
                </a:rPr>
                <a:t>_</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mn-ea"/>
                  <a:cs typeface="+mn-cs"/>
                </a:rPr>
                <a:t>𝑒</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  𝑤</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a:t>
              </a:r>
              <a:r>
                <a:rPr lang="es-ES" sz="2000" b="0" i="0">
                  <a:solidFill>
                    <a:schemeClr val="tx1"/>
                  </a:solidFill>
                  <a:effectLst/>
                  <a:latin typeface="Cambria Math" panose="02040503050406030204" pitchFamily="18" charset="0"/>
                  <a:ea typeface="+mn-ea"/>
                  <a:cs typeface="+mn-cs"/>
                </a:rPr>
                <a:t> 〗</a:t>
              </a:r>
              <a:endParaRPr lang="es-ES" sz="2000"/>
            </a:p>
          </xdr:txBody>
        </xdr:sp>
      </mc:Fallback>
    </mc:AlternateContent>
    <xdr:clientData/>
  </xdr:oneCellAnchor>
  <xdr:oneCellAnchor>
    <xdr:from>
      <xdr:col>3</xdr:col>
      <xdr:colOff>54497</xdr:colOff>
      <xdr:row>37</xdr:row>
      <xdr:rowOff>198904</xdr:rowOff>
    </xdr:from>
    <xdr:ext cx="2812677" cy="720751"/>
    <xdr:sp macro="" textlink="">
      <xdr:nvSpPr>
        <xdr:cNvPr id="4" name="3 CuadroTexto"/>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3</xdr:col>
      <xdr:colOff>1652599</xdr:colOff>
      <xdr:row>36</xdr:row>
      <xdr:rowOff>96371</xdr:rowOff>
    </xdr:from>
    <xdr:ext cx="1312058" cy="649942"/>
    <mc:AlternateContent xmlns:mc="http://schemas.openxmlformats.org/markup-compatibility/2006" xmlns:a14="http://schemas.microsoft.com/office/drawing/2010/main">
      <mc:Choice Requires="a14">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oneCellAnchor>
    <xdr:from>
      <xdr:col>1</xdr:col>
      <xdr:colOff>131885</xdr:colOff>
      <xdr:row>0</xdr:row>
      <xdr:rowOff>58615</xdr:rowOff>
    </xdr:from>
    <xdr:ext cx="1131428" cy="900000"/>
    <xdr:pic>
      <xdr:nvPicPr>
        <xdr:cNvPr id="6" name="image1.jpg" descr="IDPCBYN"/>
        <xdr:cNvPicPr preferRelativeResize="0">
          <a:picLocks noChangeAspect="1"/>
        </xdr:cNvPicPr>
      </xdr:nvPicPr>
      <xdr:blipFill>
        <a:blip xmlns:r="http://schemas.openxmlformats.org/officeDocument/2006/relationships" r:embed="rId1" cstate="print"/>
        <a:stretch>
          <a:fillRect/>
        </a:stretch>
      </xdr:blipFill>
      <xdr:spPr>
        <a:xfrm>
          <a:off x="131885" y="58615"/>
          <a:ext cx="1131428" cy="900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285749</xdr:colOff>
      <xdr:row>0</xdr:row>
      <xdr:rowOff>68036</xdr:rowOff>
    </xdr:from>
    <xdr:to>
      <xdr:col>2</xdr:col>
      <xdr:colOff>693963</xdr:colOff>
      <xdr:row>2</xdr:row>
      <xdr:rowOff>327932</xdr:rowOff>
    </xdr:to>
    <xdr:pic>
      <xdr:nvPicPr>
        <xdr:cNvPr id="4" name="8 Imagen" descr="IDPCBYN">
          <a:extLst>
            <a:ext uri="{FF2B5EF4-FFF2-40B4-BE49-F238E27FC236}">
              <a16:creationId xmlns=""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89856" y="68036"/>
          <a:ext cx="112939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199006</xdr:colOff>
      <xdr:row>0</xdr:row>
      <xdr:rowOff>114300</xdr:rowOff>
    </xdr:from>
    <xdr:to>
      <xdr:col>2</xdr:col>
      <xdr:colOff>741931</xdr:colOff>
      <xdr:row>2</xdr:row>
      <xdr:rowOff>238125</xdr:rowOff>
    </xdr:to>
    <xdr:pic>
      <xdr:nvPicPr>
        <xdr:cNvPr id="3" name="8 Imagen" descr="IDPCBYN">
          <a:extLst>
            <a:ext uri="{FF2B5EF4-FFF2-40B4-BE49-F238E27FC236}">
              <a16:creationId xmlns=""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508569" y="114300"/>
          <a:ext cx="9715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70" zoomScaleNormal="70" zoomScalePageLayoutView="85" workbookViewId="0">
      <pane ySplit="1" topLeftCell="A20" activePane="bottomLeft" state="frozen"/>
      <selection pane="bottomLeft" activeCell="E8" sqref="E8"/>
    </sheetView>
  </sheetViews>
  <sheetFormatPr baseColWidth="10" defaultColWidth="11.42578125" defaultRowHeight="12.75" x14ac:dyDescent="0.2"/>
  <cols>
    <col min="1" max="1" width="25.140625" style="41" customWidth="1"/>
    <col min="2" max="2" width="125" style="31" customWidth="1"/>
    <col min="3" max="3" width="44" style="31" customWidth="1"/>
    <col min="4" max="4" width="32" style="31" customWidth="1"/>
    <col min="5" max="5" width="89.28515625" style="31" customWidth="1"/>
    <col min="6" max="6" width="81.42578125" style="31" customWidth="1"/>
    <col min="7" max="7" width="39.42578125" style="31" customWidth="1"/>
    <col min="8" max="16384" width="11.42578125" style="31"/>
  </cols>
  <sheetData>
    <row r="1" spans="1:7" ht="63.75" x14ac:dyDescent="0.2">
      <c r="A1" s="27" t="s">
        <v>33</v>
      </c>
      <c r="B1" s="28" t="s">
        <v>182</v>
      </c>
      <c r="C1" s="29" t="s">
        <v>34</v>
      </c>
      <c r="D1" s="29" t="s">
        <v>80</v>
      </c>
      <c r="E1" s="29" t="s">
        <v>82</v>
      </c>
      <c r="F1" s="29" t="s">
        <v>78</v>
      </c>
      <c r="G1" s="30" t="s">
        <v>222</v>
      </c>
    </row>
    <row r="2" spans="1:7" ht="40.5" customHeight="1" x14ac:dyDescent="0.2">
      <c r="A2" s="414" t="s">
        <v>223</v>
      </c>
      <c r="B2" s="415" t="s">
        <v>231</v>
      </c>
      <c r="C2" s="418" t="s">
        <v>41</v>
      </c>
      <c r="D2" s="415" t="s">
        <v>85</v>
      </c>
      <c r="E2" s="32" t="s">
        <v>59</v>
      </c>
      <c r="F2" s="420" t="s">
        <v>232</v>
      </c>
      <c r="G2" s="413" t="s">
        <v>79</v>
      </c>
    </row>
    <row r="3" spans="1:7" ht="20.25" customHeight="1" x14ac:dyDescent="0.2">
      <c r="A3" s="414"/>
      <c r="B3" s="423"/>
      <c r="C3" s="418"/>
      <c r="D3" s="416"/>
      <c r="E3" s="32" t="s">
        <v>42</v>
      </c>
      <c r="F3" s="418"/>
      <c r="G3" s="413"/>
    </row>
    <row r="4" spans="1:7" ht="20.25" customHeight="1" x14ac:dyDescent="0.2">
      <c r="A4" s="414"/>
      <c r="B4" s="423"/>
      <c r="C4" s="418"/>
      <c r="D4" s="416"/>
      <c r="E4" s="32" t="s">
        <v>43</v>
      </c>
      <c r="F4" s="418"/>
      <c r="G4" s="413"/>
    </row>
    <row r="5" spans="1:7" ht="20.25" customHeight="1" x14ac:dyDescent="0.2">
      <c r="A5" s="414"/>
      <c r="B5" s="423"/>
      <c r="C5" s="418"/>
      <c r="D5" s="417"/>
      <c r="E5" s="32" t="s">
        <v>58</v>
      </c>
      <c r="F5" s="418"/>
      <c r="G5" s="413"/>
    </row>
    <row r="6" spans="1:7" ht="63" customHeight="1" x14ac:dyDescent="0.2">
      <c r="A6" s="414"/>
      <c r="B6" s="423"/>
      <c r="C6" s="33" t="s">
        <v>35</v>
      </c>
      <c r="D6" s="34" t="s">
        <v>224</v>
      </c>
      <c r="E6" s="32" t="s">
        <v>36</v>
      </c>
      <c r="F6" s="35" t="s">
        <v>233</v>
      </c>
      <c r="G6" s="36" t="s">
        <v>225</v>
      </c>
    </row>
    <row r="7" spans="1:7" ht="37.5" customHeight="1" x14ac:dyDescent="0.2">
      <c r="A7" s="414"/>
      <c r="B7" s="423"/>
      <c r="C7" s="418" t="s">
        <v>60</v>
      </c>
      <c r="D7" s="415" t="s">
        <v>226</v>
      </c>
      <c r="E7" s="32" t="s">
        <v>61</v>
      </c>
      <c r="F7" s="419" t="s">
        <v>234</v>
      </c>
      <c r="G7" s="413" t="s">
        <v>227</v>
      </c>
    </row>
    <row r="8" spans="1:7" ht="37.5" customHeight="1" x14ac:dyDescent="0.2">
      <c r="A8" s="414"/>
      <c r="B8" s="423"/>
      <c r="C8" s="418"/>
      <c r="D8" s="416"/>
      <c r="E8" s="32" t="s">
        <v>62</v>
      </c>
      <c r="F8" s="418"/>
      <c r="G8" s="413"/>
    </row>
    <row r="9" spans="1:7" ht="37.5" customHeight="1" x14ac:dyDescent="0.2">
      <c r="A9" s="414"/>
      <c r="B9" s="423"/>
      <c r="C9" s="418"/>
      <c r="D9" s="416"/>
      <c r="E9" s="32" t="s">
        <v>63</v>
      </c>
      <c r="F9" s="418"/>
      <c r="G9" s="413"/>
    </row>
    <row r="10" spans="1:7" ht="37.5" customHeight="1" x14ac:dyDescent="0.2">
      <c r="A10" s="414"/>
      <c r="B10" s="423"/>
      <c r="C10" s="418"/>
      <c r="D10" s="416"/>
      <c r="E10" s="32" t="s">
        <v>64</v>
      </c>
      <c r="F10" s="418"/>
      <c r="G10" s="413"/>
    </row>
    <row r="11" spans="1:7" ht="37.5" customHeight="1" x14ac:dyDescent="0.2">
      <c r="A11" s="414"/>
      <c r="B11" s="423"/>
      <c r="C11" s="418"/>
      <c r="D11" s="416"/>
      <c r="E11" s="32" t="s">
        <v>65</v>
      </c>
      <c r="F11" s="418"/>
      <c r="G11" s="413"/>
    </row>
    <row r="12" spans="1:7" ht="37.5" customHeight="1" x14ac:dyDescent="0.2">
      <c r="A12" s="414"/>
      <c r="B12" s="423"/>
      <c r="C12" s="418"/>
      <c r="D12" s="416"/>
      <c r="E12" s="32" t="s">
        <v>66</v>
      </c>
      <c r="F12" s="418"/>
      <c r="G12" s="413"/>
    </row>
    <row r="13" spans="1:7" ht="37.5" customHeight="1" x14ac:dyDescent="0.2">
      <c r="A13" s="414"/>
      <c r="B13" s="423"/>
      <c r="C13" s="418"/>
      <c r="D13" s="417"/>
      <c r="E13" s="32" t="s">
        <v>67</v>
      </c>
      <c r="F13" s="418"/>
      <c r="G13" s="413"/>
    </row>
    <row r="14" spans="1:7" ht="57.75" customHeight="1" x14ac:dyDescent="0.2">
      <c r="A14" s="414"/>
      <c r="B14" s="423"/>
      <c r="C14" s="415" t="s">
        <v>48</v>
      </c>
      <c r="D14" s="415" t="s">
        <v>83</v>
      </c>
      <c r="E14" s="32" t="s">
        <v>50</v>
      </c>
      <c r="F14" s="415" t="s">
        <v>235</v>
      </c>
      <c r="G14" s="421"/>
    </row>
    <row r="15" spans="1:7" ht="57.75" customHeight="1" x14ac:dyDescent="0.2">
      <c r="A15" s="414"/>
      <c r="B15" s="423"/>
      <c r="C15" s="417"/>
      <c r="D15" s="417"/>
      <c r="E15" s="32" t="s">
        <v>228</v>
      </c>
      <c r="F15" s="417"/>
      <c r="G15" s="422"/>
    </row>
    <row r="16" spans="1:7" ht="20.25" customHeight="1" x14ac:dyDescent="0.2">
      <c r="A16" s="414"/>
      <c r="B16" s="423"/>
      <c r="C16" s="415" t="s">
        <v>41</v>
      </c>
      <c r="D16" s="415" t="s">
        <v>229</v>
      </c>
      <c r="E16" s="32" t="s">
        <v>42</v>
      </c>
      <c r="F16" s="415" t="s">
        <v>236</v>
      </c>
      <c r="G16" s="37" t="s">
        <v>79</v>
      </c>
    </row>
    <row r="17" spans="1:7" ht="19.5" customHeight="1" x14ac:dyDescent="0.2">
      <c r="A17" s="414"/>
      <c r="B17" s="423"/>
      <c r="C17" s="417"/>
      <c r="D17" s="417"/>
      <c r="E17" s="32" t="s">
        <v>43</v>
      </c>
      <c r="F17" s="417"/>
      <c r="G17" s="38"/>
    </row>
    <row r="18" spans="1:7" ht="30.75" customHeight="1" x14ac:dyDescent="0.2">
      <c r="A18" s="414"/>
      <c r="B18" s="423"/>
      <c r="C18" s="418" t="s">
        <v>60</v>
      </c>
      <c r="D18" s="415" t="s">
        <v>84</v>
      </c>
      <c r="E18" s="32" t="s">
        <v>61</v>
      </c>
      <c r="F18" s="419" t="s">
        <v>234</v>
      </c>
      <c r="G18" s="413" t="s">
        <v>230</v>
      </c>
    </row>
    <row r="19" spans="1:7" ht="33" customHeight="1" x14ac:dyDescent="0.2">
      <c r="A19" s="414"/>
      <c r="B19" s="423"/>
      <c r="C19" s="418"/>
      <c r="D19" s="416"/>
      <c r="E19" s="32" t="s">
        <v>62</v>
      </c>
      <c r="F19" s="418"/>
      <c r="G19" s="413"/>
    </row>
    <row r="20" spans="1:7" ht="30" customHeight="1" x14ac:dyDescent="0.2">
      <c r="A20" s="414"/>
      <c r="B20" s="423"/>
      <c r="C20" s="418"/>
      <c r="D20" s="416"/>
      <c r="E20" s="32" t="s">
        <v>63</v>
      </c>
      <c r="F20" s="418"/>
      <c r="G20" s="413"/>
    </row>
    <row r="21" spans="1:7" ht="36" customHeight="1" x14ac:dyDescent="0.2">
      <c r="A21" s="414"/>
      <c r="B21" s="423"/>
      <c r="C21" s="418"/>
      <c r="D21" s="416"/>
      <c r="E21" s="32" t="s">
        <v>64</v>
      </c>
      <c r="F21" s="418"/>
      <c r="G21" s="413"/>
    </row>
    <row r="22" spans="1:7" ht="38.25" customHeight="1" x14ac:dyDescent="0.2">
      <c r="A22" s="414"/>
      <c r="B22" s="423"/>
      <c r="C22" s="418"/>
      <c r="D22" s="416"/>
      <c r="E22" s="32" t="s">
        <v>65</v>
      </c>
      <c r="F22" s="418"/>
      <c r="G22" s="413"/>
    </row>
    <row r="23" spans="1:7" ht="30.75" customHeight="1" x14ac:dyDescent="0.2">
      <c r="A23" s="414"/>
      <c r="B23" s="423"/>
      <c r="C23" s="418"/>
      <c r="D23" s="416"/>
      <c r="E23" s="32" t="s">
        <v>66</v>
      </c>
      <c r="F23" s="418"/>
      <c r="G23" s="413"/>
    </row>
    <row r="24" spans="1:7" ht="30.75" customHeight="1" x14ac:dyDescent="0.2">
      <c r="A24" s="414"/>
      <c r="B24" s="424"/>
      <c r="C24" s="418"/>
      <c r="D24" s="417"/>
      <c r="E24" s="32" t="s">
        <v>67</v>
      </c>
      <c r="F24" s="418"/>
      <c r="G24" s="413"/>
    </row>
    <row r="25" spans="1:7" ht="53.25" customHeight="1" x14ac:dyDescent="0.2">
      <c r="A25" s="414" t="s">
        <v>221</v>
      </c>
      <c r="B25" s="415" t="s">
        <v>237</v>
      </c>
      <c r="C25" s="418" t="s">
        <v>35</v>
      </c>
      <c r="D25" s="415" t="s">
        <v>81</v>
      </c>
      <c r="E25" s="32" t="s">
        <v>36</v>
      </c>
      <c r="F25" s="419" t="s">
        <v>238</v>
      </c>
      <c r="G25" s="413" t="s">
        <v>87</v>
      </c>
    </row>
    <row r="26" spans="1:7" ht="69.75" customHeight="1" x14ac:dyDescent="0.2">
      <c r="A26" s="414"/>
      <c r="B26" s="416"/>
      <c r="C26" s="418"/>
      <c r="D26" s="416"/>
      <c r="E26" s="32" t="s">
        <v>37</v>
      </c>
      <c r="F26" s="418"/>
      <c r="G26" s="413"/>
    </row>
    <row r="27" spans="1:7" ht="53.25" customHeight="1" x14ac:dyDescent="0.2">
      <c r="A27" s="414"/>
      <c r="B27" s="416"/>
      <c r="C27" s="418"/>
      <c r="D27" s="416"/>
      <c r="E27" s="32" t="s">
        <v>38</v>
      </c>
      <c r="F27" s="418"/>
      <c r="G27" s="413"/>
    </row>
    <row r="28" spans="1:7" ht="53.25" customHeight="1" x14ac:dyDescent="0.2">
      <c r="A28" s="414"/>
      <c r="B28" s="416"/>
      <c r="C28" s="418"/>
      <c r="D28" s="416"/>
      <c r="E28" s="32" t="s">
        <v>39</v>
      </c>
      <c r="F28" s="418"/>
      <c r="G28" s="413"/>
    </row>
    <row r="29" spans="1:7" ht="53.25" customHeight="1" x14ac:dyDescent="0.2">
      <c r="A29" s="414"/>
      <c r="B29" s="416"/>
      <c r="C29" s="418"/>
      <c r="D29" s="417"/>
      <c r="E29" s="32" t="s">
        <v>40</v>
      </c>
      <c r="F29" s="418"/>
      <c r="G29" s="413"/>
    </row>
    <row r="30" spans="1:7" ht="53.25" customHeight="1" x14ac:dyDescent="0.2">
      <c r="A30" s="414"/>
      <c r="B30" s="416"/>
      <c r="C30" s="418" t="s">
        <v>41</v>
      </c>
      <c r="D30" s="415" t="s">
        <v>85</v>
      </c>
      <c r="E30" s="32" t="s">
        <v>42</v>
      </c>
      <c r="F30" s="418"/>
      <c r="G30" s="413"/>
    </row>
    <row r="31" spans="1:7" ht="53.25" customHeight="1" x14ac:dyDescent="0.2">
      <c r="A31" s="414"/>
      <c r="B31" s="417"/>
      <c r="C31" s="418"/>
      <c r="D31" s="417"/>
      <c r="E31" s="32" t="s">
        <v>43</v>
      </c>
      <c r="F31" s="418"/>
      <c r="G31" s="413"/>
    </row>
    <row r="32" spans="1:7" ht="39.75" customHeight="1" x14ac:dyDescent="0.2">
      <c r="A32" s="414" t="s">
        <v>217</v>
      </c>
      <c r="B32" s="415" t="s">
        <v>239</v>
      </c>
      <c r="C32" s="418" t="s">
        <v>44</v>
      </c>
      <c r="D32" s="415" t="s">
        <v>83</v>
      </c>
      <c r="E32" s="32" t="s">
        <v>45</v>
      </c>
      <c r="F32" s="419" t="s">
        <v>240</v>
      </c>
      <c r="G32" s="412" t="s">
        <v>241</v>
      </c>
    </row>
    <row r="33" spans="1:7" ht="39.75" customHeight="1" x14ac:dyDescent="0.2">
      <c r="A33" s="414"/>
      <c r="B33" s="416"/>
      <c r="C33" s="418"/>
      <c r="D33" s="416"/>
      <c r="E33" s="32" t="s">
        <v>46</v>
      </c>
      <c r="F33" s="418"/>
      <c r="G33" s="413"/>
    </row>
    <row r="34" spans="1:7" ht="39.75" customHeight="1" x14ac:dyDescent="0.2">
      <c r="A34" s="414"/>
      <c r="B34" s="416"/>
      <c r="C34" s="418"/>
      <c r="D34" s="417"/>
      <c r="E34" s="32" t="s">
        <v>47</v>
      </c>
      <c r="F34" s="418"/>
      <c r="G34" s="413"/>
    </row>
    <row r="35" spans="1:7" ht="39.75" customHeight="1" x14ac:dyDescent="0.2">
      <c r="A35" s="414"/>
      <c r="B35" s="416"/>
      <c r="C35" s="418" t="s">
        <v>48</v>
      </c>
      <c r="D35" s="415" t="s">
        <v>83</v>
      </c>
      <c r="E35" s="32" t="s">
        <v>49</v>
      </c>
      <c r="F35" s="418"/>
      <c r="G35" s="413"/>
    </row>
    <row r="36" spans="1:7" ht="39.75" customHeight="1" x14ac:dyDescent="0.2">
      <c r="A36" s="414"/>
      <c r="B36" s="416"/>
      <c r="C36" s="418"/>
      <c r="D36" s="416"/>
      <c r="E36" s="32" t="s">
        <v>50</v>
      </c>
      <c r="F36" s="418"/>
      <c r="G36" s="413"/>
    </row>
    <row r="37" spans="1:7" ht="39.75" customHeight="1" x14ac:dyDescent="0.2">
      <c r="A37" s="414"/>
      <c r="B37" s="416"/>
      <c r="C37" s="418"/>
      <c r="D37" s="416"/>
      <c r="E37" s="32" t="s">
        <v>51</v>
      </c>
      <c r="F37" s="418"/>
      <c r="G37" s="413"/>
    </row>
    <row r="38" spans="1:7" ht="39.75" customHeight="1" x14ac:dyDescent="0.2">
      <c r="A38" s="414"/>
      <c r="B38" s="416"/>
      <c r="C38" s="418"/>
      <c r="D38" s="416"/>
      <c r="E38" s="32" t="s">
        <v>52</v>
      </c>
      <c r="F38" s="418"/>
      <c r="G38" s="413"/>
    </row>
    <row r="39" spans="1:7" ht="39.75" customHeight="1" x14ac:dyDescent="0.2">
      <c r="A39" s="414"/>
      <c r="B39" s="416"/>
      <c r="C39" s="418"/>
      <c r="D39" s="416"/>
      <c r="E39" s="32" t="s">
        <v>53</v>
      </c>
      <c r="F39" s="418"/>
      <c r="G39" s="413"/>
    </row>
    <row r="40" spans="1:7" ht="39.75" customHeight="1" x14ac:dyDescent="0.2">
      <c r="A40" s="414"/>
      <c r="B40" s="416"/>
      <c r="C40" s="418"/>
      <c r="D40" s="417"/>
      <c r="E40" s="32" t="s">
        <v>54</v>
      </c>
      <c r="F40" s="418"/>
      <c r="G40" s="413"/>
    </row>
    <row r="41" spans="1:7" ht="39.75" customHeight="1" x14ac:dyDescent="0.2">
      <c r="A41" s="414"/>
      <c r="B41" s="416"/>
      <c r="C41" s="418" t="s">
        <v>41</v>
      </c>
      <c r="D41" s="415" t="s">
        <v>85</v>
      </c>
      <c r="E41" s="39" t="s">
        <v>42</v>
      </c>
      <c r="F41" s="418"/>
      <c r="G41" s="413"/>
    </row>
    <row r="42" spans="1:7" ht="39.75" customHeight="1" x14ac:dyDescent="0.2">
      <c r="A42" s="414"/>
      <c r="B42" s="417"/>
      <c r="C42" s="418"/>
      <c r="D42" s="417"/>
      <c r="E42" s="39" t="s">
        <v>43</v>
      </c>
      <c r="F42" s="418"/>
      <c r="G42" s="413"/>
    </row>
    <row r="43" spans="1:7" ht="53.25" customHeight="1" x14ac:dyDescent="0.2">
      <c r="A43" s="414" t="s">
        <v>55</v>
      </c>
      <c r="B43" s="415" t="s">
        <v>242</v>
      </c>
      <c r="C43" s="418" t="s">
        <v>41</v>
      </c>
      <c r="D43" s="415" t="s">
        <v>86</v>
      </c>
      <c r="E43" s="32" t="s">
        <v>56</v>
      </c>
      <c r="F43" s="418" t="s">
        <v>243</v>
      </c>
      <c r="G43" s="413" t="s">
        <v>79</v>
      </c>
    </row>
    <row r="44" spans="1:7" ht="53.25" customHeight="1" x14ac:dyDescent="0.2">
      <c r="A44" s="414"/>
      <c r="B44" s="416"/>
      <c r="C44" s="418"/>
      <c r="D44" s="416"/>
      <c r="E44" s="32" t="s">
        <v>57</v>
      </c>
      <c r="F44" s="426"/>
      <c r="G44" s="425"/>
    </row>
    <row r="45" spans="1:7" ht="53.25" customHeight="1" x14ac:dyDescent="0.2">
      <c r="A45" s="414"/>
      <c r="B45" s="416"/>
      <c r="C45" s="418"/>
      <c r="D45" s="416"/>
      <c r="E45" s="32" t="s">
        <v>42</v>
      </c>
      <c r="F45" s="426"/>
      <c r="G45" s="425"/>
    </row>
    <row r="46" spans="1:7" ht="53.25" customHeight="1" x14ac:dyDescent="0.2">
      <c r="A46" s="414"/>
      <c r="B46" s="416"/>
      <c r="C46" s="418"/>
      <c r="D46" s="416"/>
      <c r="E46" s="32" t="s">
        <v>43</v>
      </c>
      <c r="F46" s="426"/>
      <c r="G46" s="425"/>
    </row>
    <row r="47" spans="1:7" ht="53.25" customHeight="1" x14ac:dyDescent="0.2">
      <c r="A47" s="414"/>
      <c r="B47" s="417"/>
      <c r="C47" s="418"/>
      <c r="D47" s="417"/>
      <c r="E47" s="32" t="s">
        <v>58</v>
      </c>
      <c r="F47" s="426"/>
      <c r="G47" s="425"/>
    </row>
    <row r="48" spans="1:7" ht="40.5" customHeight="1" x14ac:dyDescent="0.2">
      <c r="A48" s="414" t="s">
        <v>189</v>
      </c>
      <c r="B48" s="415" t="s">
        <v>244</v>
      </c>
      <c r="C48" s="418" t="s">
        <v>41</v>
      </c>
      <c r="D48" s="415" t="s">
        <v>85</v>
      </c>
      <c r="E48" s="32" t="s">
        <v>59</v>
      </c>
      <c r="F48" s="420" t="s">
        <v>232</v>
      </c>
      <c r="G48" s="413" t="s">
        <v>79</v>
      </c>
    </row>
    <row r="49" spans="1:7" ht="20.25" customHeight="1" x14ac:dyDescent="0.2">
      <c r="A49" s="414"/>
      <c r="B49" s="423"/>
      <c r="C49" s="418"/>
      <c r="D49" s="416"/>
      <c r="E49" s="32" t="s">
        <v>42</v>
      </c>
      <c r="F49" s="418"/>
      <c r="G49" s="413"/>
    </row>
    <row r="50" spans="1:7" ht="20.25" customHeight="1" x14ac:dyDescent="0.2">
      <c r="A50" s="414"/>
      <c r="B50" s="423"/>
      <c r="C50" s="418"/>
      <c r="D50" s="416"/>
      <c r="E50" s="32" t="s">
        <v>43</v>
      </c>
      <c r="F50" s="418"/>
      <c r="G50" s="413"/>
    </row>
    <row r="51" spans="1:7" ht="20.25" customHeight="1" x14ac:dyDescent="0.2">
      <c r="A51" s="414"/>
      <c r="B51" s="423"/>
      <c r="C51" s="418"/>
      <c r="D51" s="417"/>
      <c r="E51" s="32" t="s">
        <v>58</v>
      </c>
      <c r="F51" s="418"/>
      <c r="G51" s="413"/>
    </row>
    <row r="52" spans="1:7" ht="33" customHeight="1" x14ac:dyDescent="0.2">
      <c r="A52" s="414"/>
      <c r="B52" s="423"/>
      <c r="C52" s="418" t="s">
        <v>60</v>
      </c>
      <c r="D52" s="415" t="s">
        <v>84</v>
      </c>
      <c r="E52" s="32"/>
      <c r="F52" s="418"/>
      <c r="G52" s="413"/>
    </row>
    <row r="53" spans="1:7" ht="33" customHeight="1" x14ac:dyDescent="0.2">
      <c r="A53" s="414"/>
      <c r="B53" s="423"/>
      <c r="C53" s="418"/>
      <c r="D53" s="416"/>
      <c r="E53" s="32"/>
      <c r="F53" s="418"/>
      <c r="G53" s="413"/>
    </row>
    <row r="54" spans="1:7" ht="33" customHeight="1" x14ac:dyDescent="0.2">
      <c r="A54" s="414"/>
      <c r="B54" s="423"/>
      <c r="C54" s="418"/>
      <c r="D54" s="416"/>
      <c r="E54" s="32"/>
      <c r="F54" s="418"/>
      <c r="G54" s="413"/>
    </row>
    <row r="55" spans="1:7" ht="28.5" customHeight="1" x14ac:dyDescent="0.2">
      <c r="A55" s="414"/>
      <c r="B55" s="423"/>
      <c r="C55" s="418"/>
      <c r="D55" s="416"/>
      <c r="E55" s="32"/>
      <c r="F55" s="418"/>
      <c r="G55" s="413"/>
    </row>
    <row r="56" spans="1:7" ht="28.5" customHeight="1" x14ac:dyDescent="0.2">
      <c r="A56" s="414"/>
      <c r="B56" s="423"/>
      <c r="C56" s="418"/>
      <c r="D56" s="416"/>
      <c r="E56" s="32"/>
      <c r="F56" s="418"/>
      <c r="G56" s="413"/>
    </row>
    <row r="57" spans="1:7" ht="30.75" customHeight="1" x14ac:dyDescent="0.2">
      <c r="A57" s="414"/>
      <c r="B57" s="423"/>
      <c r="C57" s="418"/>
      <c r="D57" s="416"/>
      <c r="E57" s="32" t="s">
        <v>66</v>
      </c>
      <c r="F57" s="418"/>
      <c r="G57" s="413"/>
    </row>
    <row r="58" spans="1:7" ht="30.75" customHeight="1" x14ac:dyDescent="0.2">
      <c r="A58" s="414"/>
      <c r="B58" s="424"/>
      <c r="C58" s="418"/>
      <c r="D58" s="417"/>
      <c r="E58" s="32"/>
      <c r="F58" s="418"/>
      <c r="G58" s="413"/>
    </row>
    <row r="59" spans="1:7" ht="53.25" customHeight="1" x14ac:dyDescent="0.2">
      <c r="A59" s="414" t="s">
        <v>68</v>
      </c>
      <c r="B59" s="418" t="s">
        <v>245</v>
      </c>
      <c r="C59" s="418" t="s">
        <v>41</v>
      </c>
      <c r="D59" s="415" t="s">
        <v>85</v>
      </c>
      <c r="E59" s="32" t="s">
        <v>42</v>
      </c>
      <c r="F59" s="418" t="s">
        <v>246</v>
      </c>
      <c r="G59" s="413" t="s">
        <v>79</v>
      </c>
    </row>
    <row r="60" spans="1:7" ht="112.5" customHeight="1" thickBot="1" x14ac:dyDescent="0.25">
      <c r="A60" s="428"/>
      <c r="B60" s="429"/>
      <c r="C60" s="430"/>
      <c r="D60" s="431"/>
      <c r="E60" s="40" t="s">
        <v>43</v>
      </c>
      <c r="F60" s="430"/>
      <c r="G60" s="427"/>
    </row>
  </sheetData>
  <autoFilter ref="A1:F37"/>
  <mergeCells count="61">
    <mergeCell ref="G59:G60"/>
    <mergeCell ref="A59:A60"/>
    <mergeCell ref="B59:B60"/>
    <mergeCell ref="C59:C60"/>
    <mergeCell ref="D59:D60"/>
    <mergeCell ref="F59:F60"/>
    <mergeCell ref="G43:G47"/>
    <mergeCell ref="A48:A58"/>
    <mergeCell ref="B48:B58"/>
    <mergeCell ref="C48:C51"/>
    <mergeCell ref="D48:D51"/>
    <mergeCell ref="F48:F51"/>
    <mergeCell ref="G48:G51"/>
    <mergeCell ref="C52:C58"/>
    <mergeCell ref="D52:D58"/>
    <mergeCell ref="F52:F58"/>
    <mergeCell ref="G52:G58"/>
    <mergeCell ref="A43:A47"/>
    <mergeCell ref="B43:B47"/>
    <mergeCell ref="C43:C47"/>
    <mergeCell ref="D43:D47"/>
    <mergeCell ref="F43:F47"/>
    <mergeCell ref="C18:C24"/>
    <mergeCell ref="D18:D24"/>
    <mergeCell ref="F18:F24"/>
    <mergeCell ref="G18:G24"/>
    <mergeCell ref="A25:A31"/>
    <mergeCell ref="B25:B31"/>
    <mergeCell ref="C25:C29"/>
    <mergeCell ref="D25:D29"/>
    <mergeCell ref="F25:F31"/>
    <mergeCell ref="G25:G31"/>
    <mergeCell ref="C30:C31"/>
    <mergeCell ref="D30:D31"/>
    <mergeCell ref="A2:A24"/>
    <mergeCell ref="B2:B24"/>
    <mergeCell ref="C14:C15"/>
    <mergeCell ref="D14:D15"/>
    <mergeCell ref="F14:F15"/>
    <mergeCell ref="G14:G15"/>
    <mergeCell ref="C16:C17"/>
    <mergeCell ref="D16:D17"/>
    <mergeCell ref="F16:F17"/>
    <mergeCell ref="D2:D5"/>
    <mergeCell ref="F2:F5"/>
    <mergeCell ref="G2:G5"/>
    <mergeCell ref="C7:C13"/>
    <mergeCell ref="D7:D13"/>
    <mergeCell ref="F7:F13"/>
    <mergeCell ref="G7:G13"/>
    <mergeCell ref="C2:C5"/>
    <mergeCell ref="G32:G42"/>
    <mergeCell ref="A32:A42"/>
    <mergeCell ref="B32:B42"/>
    <mergeCell ref="C32:C34"/>
    <mergeCell ref="D32:D34"/>
    <mergeCell ref="F32:F42"/>
    <mergeCell ref="C35:C40"/>
    <mergeCell ref="D35:D40"/>
    <mergeCell ref="C41:C42"/>
    <mergeCell ref="D41:D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1"/>
  <sheetViews>
    <sheetView view="pageBreakPreview" topLeftCell="A23" zoomScale="70" zoomScaleNormal="80" zoomScaleSheetLayoutView="70" zoomScalePageLayoutView="80" workbookViewId="0">
      <selection activeCell="B42" sqref="B42:D42"/>
    </sheetView>
  </sheetViews>
  <sheetFormatPr baseColWidth="10" defaultColWidth="10.85546875" defaultRowHeight="15" outlineLevelRow="1" x14ac:dyDescent="0.25"/>
  <cols>
    <col min="1" max="1" width="3.140625" style="17" customWidth="1"/>
    <col min="2" max="2" width="6.42578125" style="20" customWidth="1"/>
    <col min="3" max="3" width="15.85546875" style="20" customWidth="1"/>
    <col min="4" max="4" width="44.28515625" style="21" customWidth="1"/>
    <col min="5" max="5" width="25.140625" style="20" customWidth="1"/>
    <col min="6" max="6" width="16.42578125" style="20" hidden="1" customWidth="1"/>
    <col min="7" max="7" width="35.5703125" style="20" customWidth="1"/>
    <col min="8" max="8" width="23.5703125" style="23" customWidth="1"/>
    <col min="9" max="9" width="16.85546875" style="23" customWidth="1"/>
    <col min="10" max="10" width="17" style="23" customWidth="1"/>
    <col min="11" max="11" width="4" style="17" customWidth="1"/>
    <col min="12" max="16384" width="10.85546875" style="17"/>
  </cols>
  <sheetData>
    <row r="1" spans="2:11" ht="26.25" customHeight="1" x14ac:dyDescent="0.25">
      <c r="B1" s="432"/>
      <c r="C1" s="433"/>
      <c r="D1" s="440" t="s">
        <v>191</v>
      </c>
      <c r="E1" s="441"/>
      <c r="F1" s="441"/>
      <c r="G1" s="441"/>
      <c r="H1" s="441"/>
      <c r="I1" s="441"/>
      <c r="J1" s="442"/>
      <c r="K1" s="16"/>
    </row>
    <row r="2" spans="2:11" ht="26.25" customHeight="1" x14ac:dyDescent="0.25">
      <c r="B2" s="434"/>
      <c r="C2" s="435"/>
      <c r="D2" s="443" t="s">
        <v>212</v>
      </c>
      <c r="E2" s="444"/>
      <c r="F2" s="444"/>
      <c r="G2" s="444"/>
      <c r="H2" s="444"/>
      <c r="I2" s="444"/>
      <c r="J2" s="445"/>
      <c r="K2" s="16"/>
    </row>
    <row r="3" spans="2:11" ht="26.25" customHeight="1" thickBot="1" x14ac:dyDescent="0.3">
      <c r="B3" s="436"/>
      <c r="C3" s="437"/>
      <c r="D3" s="446" t="s">
        <v>213</v>
      </c>
      <c r="E3" s="447"/>
      <c r="F3" s="447"/>
      <c r="G3" s="447"/>
      <c r="H3" s="447"/>
      <c r="I3" s="447"/>
      <c r="J3" s="448"/>
      <c r="K3" s="16"/>
    </row>
    <row r="4" spans="2:11" ht="9" customHeight="1" x14ac:dyDescent="0.25">
      <c r="B4" s="79"/>
      <c r="C4" s="79"/>
      <c r="D4" s="79"/>
      <c r="E4" s="79"/>
      <c r="F4" s="79"/>
      <c r="G4" s="80"/>
      <c r="H4" s="81"/>
      <c r="I4" s="81"/>
      <c r="J4" s="81"/>
      <c r="K4" s="16"/>
    </row>
    <row r="5" spans="2:11" ht="9" customHeight="1" thickBot="1" x14ac:dyDescent="0.3">
      <c r="B5" s="82"/>
      <c r="C5" s="82"/>
      <c r="D5" s="82"/>
      <c r="E5" s="82"/>
      <c r="F5" s="82"/>
      <c r="G5" s="18"/>
      <c r="H5" s="19"/>
      <c r="I5" s="19"/>
      <c r="J5" s="19"/>
      <c r="K5" s="16"/>
    </row>
    <row r="6" spans="2:11" ht="23.25" customHeight="1" thickBot="1" x14ac:dyDescent="0.3">
      <c r="B6" s="451" t="s">
        <v>77</v>
      </c>
      <c r="C6" s="452"/>
      <c r="D6" s="453"/>
      <c r="E6" s="76">
        <v>2020</v>
      </c>
      <c r="F6" s="53"/>
      <c r="G6" s="85"/>
      <c r="H6" s="16"/>
      <c r="I6" s="16"/>
      <c r="J6" s="16"/>
      <c r="K6" s="16"/>
    </row>
    <row r="7" spans="2:11" ht="15" customHeight="1" thickBot="1" x14ac:dyDescent="0.3">
      <c r="B7" s="78"/>
      <c r="C7" s="78"/>
      <c r="D7" s="78"/>
      <c r="E7" s="78"/>
      <c r="F7" s="78"/>
      <c r="G7" s="83"/>
      <c r="H7" s="84"/>
      <c r="I7" s="84"/>
      <c r="J7" s="84"/>
    </row>
    <row r="8" spans="2:11" ht="409.6" customHeight="1" thickBot="1" x14ac:dyDescent="0.3">
      <c r="B8" s="438" t="s">
        <v>138</v>
      </c>
      <c r="C8" s="439"/>
      <c r="D8" s="76" t="s">
        <v>218</v>
      </c>
      <c r="E8" s="77" t="s">
        <v>190</v>
      </c>
      <c r="F8" s="449" t="s">
        <v>316</v>
      </c>
      <c r="G8" s="449"/>
      <c r="H8" s="449"/>
      <c r="I8" s="449"/>
      <c r="J8" s="450"/>
    </row>
    <row r="9" spans="2:11" ht="15.75" thickBot="1" x14ac:dyDescent="0.3">
      <c r="B9" s="75"/>
      <c r="C9" s="75"/>
      <c r="D9" s="75"/>
      <c r="E9" s="75"/>
      <c r="F9" s="75"/>
      <c r="G9" s="75"/>
      <c r="H9" s="75"/>
      <c r="I9" s="75"/>
      <c r="J9" s="75"/>
      <c r="K9" s="16"/>
    </row>
    <row r="10" spans="2:11" x14ac:dyDescent="0.25">
      <c r="B10" s="482" t="s">
        <v>139</v>
      </c>
      <c r="C10" s="483"/>
      <c r="D10" s="73" t="s">
        <v>209</v>
      </c>
      <c r="E10" s="469"/>
      <c r="F10" s="469"/>
      <c r="G10" s="469"/>
      <c r="H10" s="469"/>
      <c r="I10" s="469"/>
      <c r="J10" s="471"/>
    </row>
    <row r="11" spans="2:11" ht="15.75" thickBot="1" x14ac:dyDescent="0.3">
      <c r="B11" s="486"/>
      <c r="C11" s="487"/>
      <c r="D11" s="72"/>
      <c r="E11" s="470"/>
      <c r="F11" s="470"/>
      <c r="G11" s="470"/>
      <c r="H11" s="470"/>
      <c r="I11" s="470"/>
      <c r="J11" s="472"/>
    </row>
    <row r="12" spans="2:11" ht="12" customHeight="1" thickBot="1" x14ac:dyDescent="0.3">
      <c r="B12" s="75"/>
      <c r="C12" s="75"/>
      <c r="D12" s="75"/>
      <c r="E12" s="75"/>
      <c r="F12" s="75"/>
      <c r="G12" s="75"/>
      <c r="H12" s="75"/>
      <c r="I12" s="75"/>
      <c r="J12" s="75"/>
    </row>
    <row r="13" spans="2:11" ht="42.75" x14ac:dyDescent="0.25">
      <c r="B13" s="482" t="s">
        <v>140</v>
      </c>
      <c r="C13" s="483"/>
      <c r="D13" s="74" t="s">
        <v>29</v>
      </c>
      <c r="E13" s="483" t="s">
        <v>141</v>
      </c>
      <c r="F13" s="60"/>
      <c r="G13" s="473" t="str">
        <f>IFERROR(VLOOKUP(D13,Listas!H4:I8,2,FALSE),"")</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H13" s="473"/>
      <c r="I13" s="473"/>
      <c r="J13" s="474"/>
    </row>
    <row r="14" spans="2:11" ht="28.5" x14ac:dyDescent="0.25">
      <c r="B14" s="484"/>
      <c r="C14" s="485"/>
      <c r="D14" s="11" t="s">
        <v>32</v>
      </c>
      <c r="E14" s="485"/>
      <c r="F14" s="26"/>
      <c r="G14" s="478" t="str">
        <f>IFERROR(VLOOKUP(D14,Listas!H5:I9,2,FALSE),"")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H14" s="478"/>
      <c r="I14" s="478"/>
      <c r="J14" s="479"/>
    </row>
    <row r="15" spans="2:11" ht="15.75" thickBot="1" x14ac:dyDescent="0.3">
      <c r="B15" s="486"/>
      <c r="C15" s="487"/>
      <c r="D15" s="67"/>
      <c r="E15" s="487"/>
      <c r="F15" s="68"/>
      <c r="G15" s="480" t="str">
        <f>IFERROR(VLOOKUP(D15,Listas!H6:I10,2,FALSE),"")</f>
        <v/>
      </c>
      <c r="H15" s="480"/>
      <c r="I15" s="480"/>
      <c r="J15" s="481"/>
      <c r="K15" s="16"/>
    </row>
    <row r="16" spans="2:11" ht="15.75" thickBot="1" x14ac:dyDescent="0.3">
      <c r="B16" s="70"/>
      <c r="C16" s="70"/>
      <c r="D16" s="70"/>
      <c r="E16" s="70"/>
      <c r="F16" s="70"/>
      <c r="G16" s="71"/>
      <c r="H16" s="71"/>
      <c r="I16" s="71"/>
      <c r="J16" s="71"/>
    </row>
    <row r="17" spans="2:10" ht="36" customHeight="1" x14ac:dyDescent="0.25">
      <c r="B17" s="475" t="s">
        <v>142</v>
      </c>
      <c r="C17" s="476"/>
      <c r="D17" s="476"/>
      <c r="E17" s="477"/>
      <c r="F17" s="69"/>
      <c r="G17" s="466" t="s">
        <v>211</v>
      </c>
      <c r="H17" s="467"/>
      <c r="I17" s="467"/>
      <c r="J17" s="468"/>
    </row>
    <row r="18" spans="2:10" ht="9.75" customHeight="1" x14ac:dyDescent="0.25">
      <c r="B18" s="1"/>
      <c r="C18" s="2"/>
      <c r="D18" s="2"/>
      <c r="E18" s="2"/>
      <c r="F18" s="4"/>
      <c r="G18" s="14"/>
      <c r="H18" s="15"/>
      <c r="I18" s="15"/>
      <c r="J18" s="55"/>
    </row>
    <row r="19" spans="2:10" ht="7.5" customHeight="1" x14ac:dyDescent="0.25">
      <c r="B19" s="12"/>
      <c r="C19" s="13"/>
      <c r="D19" s="13"/>
      <c r="E19" s="13"/>
      <c r="F19" s="13"/>
      <c r="G19" s="10"/>
      <c r="H19" s="10"/>
      <c r="I19" s="10"/>
      <c r="J19" s="54"/>
    </row>
    <row r="20" spans="2:10" ht="30" customHeight="1" x14ac:dyDescent="0.25">
      <c r="B20" s="488" t="s">
        <v>35</v>
      </c>
      <c r="C20" s="489"/>
      <c r="D20" s="489"/>
      <c r="E20" s="490"/>
      <c r="F20" s="5" t="str">
        <f>+VLOOKUP($B$20,Listas!$X$39:$Y$43,2,FALSE)</f>
        <v>_ob2</v>
      </c>
      <c r="G20" s="458" t="s">
        <v>92</v>
      </c>
      <c r="H20" s="458"/>
      <c r="I20" s="458"/>
      <c r="J20" s="459"/>
    </row>
    <row r="21" spans="2:10" ht="15" hidden="1" customHeight="1" x14ac:dyDescent="0.25">
      <c r="B21" s="349"/>
      <c r="C21" s="350"/>
      <c r="D21" s="350"/>
      <c r="E21" s="351"/>
      <c r="F21" s="5" t="str">
        <f>+VLOOKUP($B$20,Listas!$X$39:$Y$43,2,FALSE)</f>
        <v>_ob2</v>
      </c>
      <c r="G21" s="458"/>
      <c r="H21" s="458"/>
      <c r="I21" s="458"/>
      <c r="J21" s="459"/>
    </row>
    <row r="22" spans="2:10" ht="15.75" hidden="1" customHeight="1" x14ac:dyDescent="0.25">
      <c r="B22" s="352"/>
      <c r="C22" s="353"/>
      <c r="D22" s="353"/>
      <c r="E22" s="354"/>
      <c r="F22" s="5" t="str">
        <f>+VLOOKUP($B$20,Listas!$X$39:$Y$43,2,FALSE)</f>
        <v>_ob2</v>
      </c>
      <c r="G22" s="458"/>
      <c r="H22" s="458"/>
      <c r="I22" s="458"/>
      <c r="J22" s="459"/>
    </row>
    <row r="23" spans="2:10" s="16" customFormat="1" ht="8.25" customHeight="1" outlineLevel="1" x14ac:dyDescent="0.25">
      <c r="B23" s="1"/>
      <c r="C23" s="2"/>
      <c r="D23" s="2"/>
      <c r="E23" s="3"/>
      <c r="F23" s="3"/>
      <c r="G23" s="25"/>
      <c r="H23" s="25"/>
      <c r="I23" s="25"/>
      <c r="J23" s="56"/>
    </row>
    <row r="24" spans="2:10" s="16" customFormat="1" ht="30" customHeight="1" outlineLevel="1" x14ac:dyDescent="0.25">
      <c r="B24" s="454" t="s">
        <v>60</v>
      </c>
      <c r="C24" s="455"/>
      <c r="D24" s="455"/>
      <c r="E24" s="455"/>
      <c r="F24" s="5" t="str">
        <f>+VLOOKUP($B$24,Listas!$X$39:$Y$43,2,FALSE)</f>
        <v>_ob3</v>
      </c>
      <c r="G24" s="458" t="s">
        <v>112</v>
      </c>
      <c r="H24" s="458"/>
      <c r="I24" s="458"/>
      <c r="J24" s="459"/>
    </row>
    <row r="25" spans="2:10" s="16" customFormat="1" ht="27.75" customHeight="1" outlineLevel="1" x14ac:dyDescent="0.25">
      <c r="B25" s="454"/>
      <c r="C25" s="455"/>
      <c r="D25" s="455"/>
      <c r="E25" s="455"/>
      <c r="F25" s="5" t="str">
        <f>+VLOOKUP($B$24,Listas!$X$39:$Y$43,2,FALSE)</f>
        <v>_ob3</v>
      </c>
      <c r="G25" s="458" t="s">
        <v>113</v>
      </c>
      <c r="H25" s="458"/>
      <c r="I25" s="458"/>
      <c r="J25" s="459"/>
    </row>
    <row r="26" spans="2:10" s="16" customFormat="1" ht="27.75" customHeight="1" outlineLevel="1" x14ac:dyDescent="0.25">
      <c r="B26" s="454"/>
      <c r="C26" s="455"/>
      <c r="D26" s="455"/>
      <c r="E26" s="455"/>
      <c r="F26" s="5" t="str">
        <f>+VLOOKUP($B$24,Listas!$X$39:$Y$43,2,FALSE)</f>
        <v>_ob3</v>
      </c>
      <c r="G26" s="458" t="s">
        <v>114</v>
      </c>
      <c r="H26" s="458"/>
      <c r="I26" s="458"/>
      <c r="J26" s="459"/>
    </row>
    <row r="27" spans="2:10" s="16" customFormat="1" ht="42.75" customHeight="1" outlineLevel="1" x14ac:dyDescent="0.25">
      <c r="B27" s="454"/>
      <c r="C27" s="455"/>
      <c r="D27" s="455"/>
      <c r="E27" s="455"/>
      <c r="F27" s="5" t="str">
        <f>+VLOOKUP($B$24,Listas!$X$39:$Y$43,2,FALSE)</f>
        <v>_ob3</v>
      </c>
      <c r="G27" s="458" t="s">
        <v>115</v>
      </c>
      <c r="H27" s="458"/>
      <c r="I27" s="458"/>
      <c r="J27" s="459"/>
    </row>
    <row r="28" spans="2:10" s="16" customFormat="1" ht="8.25" customHeight="1" outlineLevel="1" x14ac:dyDescent="0.25">
      <c r="B28" s="1"/>
      <c r="C28" s="2"/>
      <c r="D28" s="2"/>
      <c r="E28" s="3"/>
      <c r="F28" s="3"/>
      <c r="G28" s="25"/>
      <c r="H28" s="25"/>
      <c r="I28" s="25"/>
      <c r="J28" s="56"/>
    </row>
    <row r="29" spans="2:10" s="16" customFormat="1" ht="29.25" customHeight="1" outlineLevel="1" x14ac:dyDescent="0.25">
      <c r="B29" s="460" t="s">
        <v>48</v>
      </c>
      <c r="C29" s="461"/>
      <c r="D29" s="461"/>
      <c r="E29" s="462"/>
      <c r="F29" s="5" t="str">
        <f>+VLOOKUP($B$29,Listas!$X$39:$Y$43,2,FALSE)</f>
        <v>_ob4</v>
      </c>
      <c r="G29" s="458" t="s">
        <v>101</v>
      </c>
      <c r="H29" s="458"/>
      <c r="I29" s="458"/>
      <c r="J29" s="459"/>
    </row>
    <row r="30" spans="2:10" s="16" customFormat="1" ht="27.75" customHeight="1" outlineLevel="1" x14ac:dyDescent="0.25">
      <c r="B30" s="463"/>
      <c r="C30" s="464"/>
      <c r="D30" s="464"/>
      <c r="E30" s="465"/>
      <c r="F30" s="5" t="str">
        <f>+VLOOKUP($B$29,Listas!$X$39:$Y$43,2,FALSE)</f>
        <v>_ob4</v>
      </c>
      <c r="G30" s="458" t="s">
        <v>107</v>
      </c>
      <c r="H30" s="458"/>
      <c r="I30" s="458"/>
      <c r="J30" s="459"/>
    </row>
    <row r="31" spans="2:10" s="16" customFormat="1" ht="15" hidden="1" customHeight="1" outlineLevel="1" x14ac:dyDescent="0.25">
      <c r="B31" s="355"/>
      <c r="C31" s="356"/>
      <c r="D31" s="356"/>
      <c r="E31" s="356"/>
      <c r="F31" s="5" t="str">
        <f>+VLOOKUP($B$29,Listas!$X$39:$Y$43,2,FALSE)</f>
        <v>_ob4</v>
      </c>
      <c r="G31" s="458"/>
      <c r="H31" s="458"/>
      <c r="I31" s="458"/>
      <c r="J31" s="459"/>
    </row>
    <row r="32" spans="2:10" s="16" customFormat="1" ht="9" customHeight="1" outlineLevel="1" thickBot="1" x14ac:dyDescent="0.3">
      <c r="B32" s="1"/>
      <c r="C32" s="2"/>
      <c r="D32" s="2"/>
      <c r="E32" s="3"/>
      <c r="F32" s="3"/>
      <c r="G32" s="25"/>
      <c r="H32" s="25"/>
      <c r="I32" s="25"/>
      <c r="J32" s="56"/>
    </row>
    <row r="33" spans="1:10" s="16" customFormat="1" hidden="1" outlineLevel="1" x14ac:dyDescent="0.25">
      <c r="B33" s="454"/>
      <c r="C33" s="455"/>
      <c r="D33" s="455"/>
      <c r="E33" s="455"/>
      <c r="F33" s="5" t="e">
        <f>+VLOOKUP($B$33,Listas!$X$39:$Y$43,2,FALSE)</f>
        <v>#N/A</v>
      </c>
      <c r="G33" s="458"/>
      <c r="H33" s="458"/>
      <c r="I33" s="458"/>
      <c r="J33" s="459"/>
    </row>
    <row r="34" spans="1:10" s="16" customFormat="1" hidden="1" outlineLevel="1" x14ac:dyDescent="0.25">
      <c r="B34" s="454"/>
      <c r="C34" s="455"/>
      <c r="D34" s="455"/>
      <c r="E34" s="455"/>
      <c r="F34" s="5" t="e">
        <f>+VLOOKUP($B$33,Listas!$X$39:$Y$43,2,FALSE)</f>
        <v>#N/A</v>
      </c>
      <c r="G34" s="458"/>
      <c r="H34" s="458"/>
      <c r="I34" s="458"/>
      <c r="J34" s="459"/>
    </row>
    <row r="35" spans="1:10" s="16" customFormat="1" ht="15.75" hidden="1" outlineLevel="1" thickBot="1" x14ac:dyDescent="0.3">
      <c r="B35" s="500"/>
      <c r="C35" s="501"/>
      <c r="D35" s="501"/>
      <c r="E35" s="501"/>
      <c r="F35" s="59" t="e">
        <f>+VLOOKUP($B$33,Listas!$X$39:$Y$43,2,FALSE)</f>
        <v>#N/A</v>
      </c>
      <c r="G35" s="456"/>
      <c r="H35" s="456"/>
      <c r="I35" s="456"/>
      <c r="J35" s="457"/>
    </row>
    <row r="36" spans="1:10" s="16" customFormat="1" ht="9" customHeight="1" collapsed="1" thickBot="1" x14ac:dyDescent="0.3">
      <c r="B36" s="61"/>
      <c r="C36" s="61"/>
      <c r="D36" s="61"/>
      <c r="E36" s="62"/>
      <c r="F36" s="62"/>
      <c r="G36" s="62"/>
      <c r="H36" s="62"/>
      <c r="I36" s="62"/>
      <c r="J36" s="62"/>
    </row>
    <row r="37" spans="1:10" ht="34.5" customHeight="1" x14ac:dyDescent="0.25">
      <c r="B37" s="502" t="s">
        <v>143</v>
      </c>
      <c r="C37" s="492"/>
      <c r="D37" s="505"/>
      <c r="E37" s="492" t="s">
        <v>144</v>
      </c>
      <c r="F37" s="63"/>
      <c r="G37" s="64" t="s">
        <v>123</v>
      </c>
      <c r="H37" s="492" t="s">
        <v>145</v>
      </c>
      <c r="I37" s="494">
        <f>0.5*'Act. Estrategias'!BF133+'Act. Gestión y Seguimiento'!AT21*0.25+'Act. Gestión y Seguimiento'!AT33*0.25</f>
        <v>0</v>
      </c>
      <c r="J37" s="495"/>
    </row>
    <row r="38" spans="1:10" ht="34.5" customHeight="1" x14ac:dyDescent="0.25">
      <c r="B38" s="503"/>
      <c r="C38" s="485"/>
      <c r="D38" s="506"/>
      <c r="E38" s="485"/>
      <c r="F38" s="57"/>
      <c r="G38" s="5" t="s">
        <v>89</v>
      </c>
      <c r="H38" s="485"/>
      <c r="I38" s="496"/>
      <c r="J38" s="497"/>
    </row>
    <row r="39" spans="1:10" ht="34.5" customHeight="1" thickBot="1" x14ac:dyDescent="0.3">
      <c r="B39" s="504"/>
      <c r="C39" s="493"/>
      <c r="D39" s="507"/>
      <c r="E39" s="493"/>
      <c r="F39" s="65"/>
      <c r="G39" s="66" t="s">
        <v>88</v>
      </c>
      <c r="H39" s="493"/>
      <c r="I39" s="498"/>
      <c r="J39" s="499"/>
    </row>
    <row r="40" spans="1:10" ht="15.75" thickBot="1" x14ac:dyDescent="0.3">
      <c r="G40" s="21"/>
      <c r="H40" s="17"/>
      <c r="I40" s="17"/>
      <c r="J40" s="17"/>
    </row>
    <row r="41" spans="1:10" ht="15.75" customHeight="1" thickBot="1" x14ac:dyDescent="0.3">
      <c r="A41" s="58"/>
      <c r="B41" s="508" t="s">
        <v>284</v>
      </c>
      <c r="C41" s="509"/>
      <c r="D41" s="510"/>
      <c r="E41" s="97" t="s">
        <v>12</v>
      </c>
      <c r="F41" s="21"/>
      <c r="G41" s="21"/>
      <c r="H41" s="17"/>
      <c r="I41" s="17"/>
      <c r="J41" s="17"/>
    </row>
    <row r="42" spans="1:10" x14ac:dyDescent="0.25">
      <c r="B42" s="511" t="s">
        <v>319</v>
      </c>
      <c r="C42" s="512"/>
      <c r="D42" s="512"/>
      <c r="E42" s="359">
        <v>43851</v>
      </c>
      <c r="F42" s="21"/>
      <c r="G42" s="21"/>
      <c r="H42" s="17"/>
      <c r="I42" s="17"/>
      <c r="J42" s="17"/>
    </row>
    <row r="43" spans="1:10" x14ac:dyDescent="0.25">
      <c r="B43" s="513"/>
      <c r="C43" s="514"/>
      <c r="D43" s="514"/>
      <c r="E43" s="95"/>
      <c r="F43" s="21"/>
      <c r="G43" s="21"/>
      <c r="H43" s="17"/>
      <c r="I43" s="17"/>
      <c r="J43" s="17"/>
    </row>
    <row r="44" spans="1:10" x14ac:dyDescent="0.25">
      <c r="B44" s="513"/>
      <c r="C44" s="514"/>
      <c r="D44" s="514"/>
      <c r="E44" s="95"/>
      <c r="F44" s="21"/>
      <c r="G44" s="21"/>
      <c r="H44" s="17"/>
      <c r="I44" s="17"/>
      <c r="J44" s="17"/>
    </row>
    <row r="45" spans="1:10" ht="15.75" thickBot="1" x14ac:dyDescent="0.3">
      <c r="B45" s="515"/>
      <c r="C45" s="516"/>
      <c r="D45" s="516"/>
      <c r="E45" s="96"/>
      <c r="F45" s="21"/>
      <c r="G45" s="21"/>
      <c r="H45" s="17"/>
      <c r="I45" s="17"/>
      <c r="J45" s="17"/>
    </row>
    <row r="46" spans="1:10" s="16" customFormat="1" ht="39.75" customHeight="1" x14ac:dyDescent="0.25">
      <c r="B46" s="22"/>
      <c r="C46" s="22"/>
      <c r="D46" s="22"/>
      <c r="E46" s="22"/>
      <c r="F46" s="22"/>
      <c r="G46" s="22"/>
    </row>
    <row r="47" spans="1:10" s="16" customFormat="1" ht="39.75" customHeight="1" x14ac:dyDescent="0.25">
      <c r="B47" s="22"/>
      <c r="C47" s="22"/>
      <c r="D47" s="22"/>
      <c r="E47" s="22"/>
      <c r="F47" s="22"/>
      <c r="G47" s="22"/>
    </row>
    <row r="48" spans="1:10" ht="61.5" customHeight="1" x14ac:dyDescent="0.25">
      <c r="B48" s="491" t="s">
        <v>317</v>
      </c>
      <c r="C48" s="491"/>
      <c r="D48" s="491"/>
      <c r="E48" s="491"/>
      <c r="F48" s="21"/>
      <c r="G48" s="491" t="s">
        <v>318</v>
      </c>
      <c r="H48" s="491"/>
      <c r="I48" s="491"/>
      <c r="J48" s="491"/>
    </row>
    <row r="49" spans="2:7" s="16" customFormat="1" x14ac:dyDescent="0.25">
      <c r="B49" s="22"/>
      <c r="C49" s="22"/>
      <c r="D49" s="22"/>
      <c r="E49" s="22"/>
      <c r="F49" s="22"/>
      <c r="G49" s="22"/>
    </row>
    <row r="51" spans="2:7" x14ac:dyDescent="0.25">
      <c r="D51" s="357"/>
      <c r="G51" s="358"/>
    </row>
  </sheetData>
  <dataConsolidate/>
  <mergeCells count="48">
    <mergeCell ref="B48:E48"/>
    <mergeCell ref="G48:J48"/>
    <mergeCell ref="G29:J29"/>
    <mergeCell ref="G30:J30"/>
    <mergeCell ref="E37:E39"/>
    <mergeCell ref="H37:H39"/>
    <mergeCell ref="I37:J39"/>
    <mergeCell ref="B33:E35"/>
    <mergeCell ref="B37:C39"/>
    <mergeCell ref="D37:D39"/>
    <mergeCell ref="B41:D41"/>
    <mergeCell ref="B42:D42"/>
    <mergeCell ref="B43:D43"/>
    <mergeCell ref="B44:D44"/>
    <mergeCell ref="B45:D45"/>
    <mergeCell ref="G21:J21"/>
    <mergeCell ref="G20:J20"/>
    <mergeCell ref="G17:J17"/>
    <mergeCell ref="E10:G10"/>
    <mergeCell ref="E11:G11"/>
    <mergeCell ref="H10:J10"/>
    <mergeCell ref="H11:J11"/>
    <mergeCell ref="G13:J13"/>
    <mergeCell ref="B17:E17"/>
    <mergeCell ref="G14:J14"/>
    <mergeCell ref="G15:J15"/>
    <mergeCell ref="B13:C15"/>
    <mergeCell ref="E13:E15"/>
    <mergeCell ref="B10:C11"/>
    <mergeCell ref="B20:E20"/>
    <mergeCell ref="B24:E27"/>
    <mergeCell ref="G35:J35"/>
    <mergeCell ref="G33:J33"/>
    <mergeCell ref="G34:J34"/>
    <mergeCell ref="G22:J22"/>
    <mergeCell ref="G24:J24"/>
    <mergeCell ref="G25:J25"/>
    <mergeCell ref="G27:J27"/>
    <mergeCell ref="G31:J31"/>
    <mergeCell ref="B29:E30"/>
    <mergeCell ref="G26:J26"/>
    <mergeCell ref="B1:C3"/>
    <mergeCell ref="B8:C8"/>
    <mergeCell ref="D1:J1"/>
    <mergeCell ref="D2:J2"/>
    <mergeCell ref="D3:J3"/>
    <mergeCell ref="F8:J8"/>
    <mergeCell ref="B6:D6"/>
  </mergeCells>
  <dataValidations count="11">
    <dataValidation type="list" allowBlank="1" showInputMessage="1" showErrorMessage="1" sqref="D10:D11">
      <formula1>procesos</formula1>
    </dataValidation>
    <dataValidation type="list" allowBlank="1" showInputMessage="1" showErrorMessage="1" sqref="B31:E31 C21:E22 B33:E35 B20:B22 B29 B24:E27">
      <formula1>objetivos</formula1>
    </dataValidation>
    <dataValidation type="list" allowBlank="1" showInputMessage="1" showErrorMessage="1" sqref="D13:D15">
      <formula1>proyectos</formula1>
    </dataValidation>
    <dataValidation type="list" allowBlank="1" showInputMessage="1" showErrorMessage="1" sqref="E6">
      <formula1>"2016, 2017, 2018, 2019, 2020"</formula1>
    </dataValidation>
    <dataValidation type="list" allowBlank="1" showInputMessage="1" showErrorMessage="1" sqref="E10:J11">
      <formula1>#REF!</formula1>
    </dataValidation>
    <dataValidation type="list" allowBlank="1" showInputMessage="1" showErrorMessage="1" sqref="G24:J27">
      <formula1>INDIRECT($F$24)</formula1>
    </dataValidation>
    <dataValidation type="list" allowBlank="1" showInputMessage="1" showErrorMessage="1" sqref="G29:J31">
      <formula1>INDIRECT($F$29)</formula1>
    </dataValidation>
    <dataValidation type="list" allowBlank="1" showInputMessage="1" showErrorMessage="1" sqref="G33:J35">
      <formula1>INDIRECT($F$33)</formula1>
    </dataValidation>
    <dataValidation type="list" allowBlank="1" showInputMessage="1" showErrorMessage="1" sqref="G20:J22">
      <formula1>INDIRECT($F$20)</formula1>
    </dataValidation>
    <dataValidation type="date" allowBlank="1" showInputMessage="1" showErrorMessage="1" sqref="E42:E45">
      <formula1>43831</formula1>
      <formula2>44196</formula2>
    </dataValidation>
    <dataValidation type="list" allowBlank="1" showInputMessage="1" showErrorMessage="1" sqref="B42:B45">
      <formula1>"Formulación versión 1, Actualización versión 2, Actualización versión 3, Actualización versión 4"</formula1>
    </dataValidation>
  </dataValidations>
  <printOptions horizontalCentered="1" verticalCentered="1"/>
  <pageMargins left="0.19685039370078741" right="0.19685039370078741" top="0.39370078740157483" bottom="0.59055118110236227" header="0.31496062992125984" footer="0.39370078740157483"/>
  <pageSetup scale="48" orientation="portrait" r:id="rId1"/>
  <headerFooter>
    <oddFooter>&amp;LVersión 5 13-12-2019&amp;R&amp;N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Listas!$B$3:$B$10</xm:f>
          </x14:formula1>
          <xm:sqref>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G142"/>
  <sheetViews>
    <sheetView showGridLines="0" tabSelected="1" topLeftCell="D1" zoomScale="85" zoomScaleNormal="85" zoomScaleSheetLayoutView="90" zoomScalePageLayoutView="125" workbookViewId="0">
      <selection activeCell="L14" sqref="L14"/>
    </sheetView>
  </sheetViews>
  <sheetFormatPr baseColWidth="10" defaultColWidth="10.85546875" defaultRowHeight="17.25" outlineLevelCol="1" x14ac:dyDescent="0.25"/>
  <cols>
    <col min="1" max="1" width="3.140625" style="103" customWidth="1"/>
    <col min="2" max="2" width="10.7109375" style="189" customWidth="1"/>
    <col min="3" max="3" width="15.42578125" style="189" customWidth="1"/>
    <col min="4" max="4" width="57.85546875" style="189" customWidth="1"/>
    <col min="5" max="5" width="14.7109375" style="371" customWidth="1"/>
    <col min="6" max="6" width="28.5703125" style="190" customWidth="1"/>
    <col min="7" max="7" width="27.85546875" style="189" customWidth="1"/>
    <col min="8" max="8" width="18.140625" style="189" customWidth="1"/>
    <col min="9" max="9" width="22.85546875" style="189" customWidth="1"/>
    <col min="10" max="10" width="20.42578125" style="189" customWidth="1"/>
    <col min="11" max="12" width="12.42578125" style="189" customWidth="1"/>
    <col min="13" max="13" width="7.5703125" style="189" customWidth="1"/>
    <col min="14" max="16" width="5.28515625" style="189" customWidth="1" outlineLevel="1"/>
    <col min="17" max="17" width="7.5703125" style="189" customWidth="1"/>
    <col min="18" max="18" width="11.5703125" style="189" bestFit="1" customWidth="1"/>
    <col min="19" max="19" width="51.140625" style="189" customWidth="1"/>
    <col min="20" max="20" width="8" style="189" hidden="1" customWidth="1" outlineLevel="1"/>
    <col min="21" max="21" width="7.140625" style="189" hidden="1" customWidth="1" outlineLevel="1"/>
    <col min="22" max="22" width="39.140625" style="189" hidden="1" customWidth="1" outlineLevel="1"/>
    <col min="23" max="23" width="7.5703125" style="189" customWidth="1" collapsed="1"/>
    <col min="24" max="26" width="5.28515625" style="191" customWidth="1" outlineLevel="1"/>
    <col min="27" max="27" width="7.5703125" style="192" customWidth="1"/>
    <col min="28" max="28" width="11.5703125" style="189" bestFit="1" customWidth="1"/>
    <col min="29" max="29" width="54.85546875" style="192" customWidth="1"/>
    <col min="30" max="30" width="13.140625" style="189" hidden="1" customWidth="1" outlineLevel="1"/>
    <col min="31" max="31" width="7.140625" style="189" hidden="1" customWidth="1" outlineLevel="1"/>
    <col min="32" max="32" width="39.140625" style="189" hidden="1" customWidth="1" outlineLevel="1"/>
    <col min="33" max="33" width="8" style="192" customWidth="1" collapsed="1"/>
    <col min="34" max="36" width="5.28515625" style="193" customWidth="1" outlineLevel="1"/>
    <col min="37" max="37" width="10.85546875" style="192" customWidth="1"/>
    <col min="38" max="38" width="11.5703125" style="189" bestFit="1" customWidth="1"/>
    <col min="39" max="39" width="54.85546875" style="192" customWidth="1"/>
    <col min="40" max="40" width="13.140625" style="189" hidden="1" customWidth="1" outlineLevel="1"/>
    <col min="41" max="41" width="7.140625" style="189" hidden="1" customWidth="1" outlineLevel="1"/>
    <col min="42" max="42" width="39.140625" style="189" hidden="1" customWidth="1" outlineLevel="1"/>
    <col min="43" max="43" width="9.7109375" style="192" customWidth="1" collapsed="1"/>
    <col min="44" max="44" width="5.28515625" style="193" customWidth="1" outlineLevel="1"/>
    <col min="45" max="45" width="5.85546875" style="193" customWidth="1" outlineLevel="1"/>
    <col min="46" max="46" width="5.28515625" style="193" customWidth="1" outlineLevel="1"/>
    <col min="47" max="47" width="8.85546875" style="192" customWidth="1"/>
    <col min="48" max="48" width="11.5703125" style="189" bestFit="1" customWidth="1"/>
    <col min="49" max="49" width="54.85546875" style="192" customWidth="1"/>
    <col min="50" max="50" width="13.140625" style="189" hidden="1" customWidth="1" outlineLevel="1"/>
    <col min="51" max="51" width="7.140625" style="189" hidden="1" customWidth="1" outlineLevel="1"/>
    <col min="52" max="52" width="39.140625" style="189" hidden="1" customWidth="1" outlineLevel="1"/>
    <col min="53" max="53" width="8.85546875" style="192" customWidth="1" collapsed="1"/>
    <col min="54" max="54" width="8.85546875" style="192" customWidth="1"/>
    <col min="55" max="55" width="18.7109375" style="192" bestFit="1" customWidth="1"/>
    <col min="56" max="56" width="7.5703125" style="192" customWidth="1"/>
    <col min="57" max="57" width="11.140625" style="192" customWidth="1"/>
    <col min="58" max="58" width="38.28515625" style="194" customWidth="1"/>
    <col min="59" max="59" width="10.85546875" style="205"/>
    <col min="60" max="16384" width="10.85546875" style="103"/>
  </cols>
  <sheetData>
    <row r="1" spans="2:59" s="208" customFormat="1" ht="24.75" customHeight="1" x14ac:dyDescent="0.25">
      <c r="B1" s="549"/>
      <c r="C1" s="550"/>
      <c r="D1" s="558" t="str">
        <f>+'Marco General'!D1</f>
        <v>INSTITUTO DISTRITAL DE PATRIMONIO CULTURAL</v>
      </c>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9"/>
      <c r="BG1" s="246"/>
    </row>
    <row r="2" spans="2:59" s="208" customFormat="1" ht="24.75" customHeight="1" x14ac:dyDescent="0.25">
      <c r="B2" s="551"/>
      <c r="C2" s="552"/>
      <c r="D2" s="560" t="str">
        <f>'Marco General'!$D$2</f>
        <v>PROCESO DE DIRECCIONAMIENTO ESTRATEGICO</v>
      </c>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560"/>
      <c r="BC2" s="560"/>
      <c r="BD2" s="560"/>
      <c r="BE2" s="560"/>
      <c r="BF2" s="561"/>
      <c r="BG2" s="246"/>
    </row>
    <row r="3" spans="2:59" s="208" customFormat="1" ht="37.5" customHeight="1" thickBot="1" x14ac:dyDescent="0.3">
      <c r="B3" s="553"/>
      <c r="C3" s="554"/>
      <c r="D3" s="562" t="str">
        <f>+'Marco General'!$D$3</f>
        <v>PLAN OPERATIVO ANUAL POR DEPENDENCIAS / PROCESOS</v>
      </c>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c r="AT3" s="562"/>
      <c r="AU3" s="562"/>
      <c r="AV3" s="562"/>
      <c r="AW3" s="562"/>
      <c r="AX3" s="562"/>
      <c r="AY3" s="562"/>
      <c r="AZ3" s="562"/>
      <c r="BA3" s="562"/>
      <c r="BB3" s="562"/>
      <c r="BC3" s="562"/>
      <c r="BD3" s="562"/>
      <c r="BE3" s="562"/>
      <c r="BF3" s="563"/>
      <c r="BG3" s="246"/>
    </row>
    <row r="4" spans="2:59" s="214" customFormat="1" ht="10.5" customHeight="1" x14ac:dyDescent="0.25">
      <c r="B4" s="209"/>
      <c r="C4" s="209"/>
      <c r="D4" s="209"/>
      <c r="E4" s="372"/>
      <c r="F4" s="210"/>
      <c r="G4" s="209"/>
      <c r="H4" s="209"/>
      <c r="I4" s="209"/>
      <c r="J4" s="209"/>
      <c r="K4" s="209"/>
      <c r="L4" s="209"/>
      <c r="M4" s="209"/>
      <c r="N4" s="209"/>
      <c r="O4" s="209"/>
      <c r="P4" s="209"/>
      <c r="Q4" s="209"/>
      <c r="R4" s="209"/>
      <c r="S4" s="211"/>
      <c r="T4" s="211"/>
      <c r="U4" s="211"/>
      <c r="V4" s="211"/>
      <c r="W4" s="209"/>
      <c r="X4" s="212"/>
      <c r="Y4" s="212"/>
      <c r="Z4" s="212"/>
      <c r="AA4" s="209"/>
      <c r="AB4" s="209"/>
      <c r="AC4" s="209"/>
      <c r="AD4" s="211"/>
      <c r="AE4" s="211"/>
      <c r="AF4" s="211"/>
      <c r="AG4" s="209"/>
      <c r="AH4" s="212"/>
      <c r="AI4" s="212"/>
      <c r="AJ4" s="212"/>
      <c r="AK4" s="209"/>
      <c r="AL4" s="209"/>
      <c r="AM4" s="209"/>
      <c r="AN4" s="211"/>
      <c r="AO4" s="211"/>
      <c r="AP4" s="211"/>
      <c r="AQ4" s="209"/>
      <c r="AR4" s="212"/>
      <c r="AS4" s="212"/>
      <c r="AT4" s="212"/>
      <c r="AU4" s="209"/>
      <c r="AV4" s="209"/>
      <c r="AW4" s="209"/>
      <c r="AX4" s="211"/>
      <c r="AY4" s="211"/>
      <c r="AZ4" s="211"/>
      <c r="BA4" s="209"/>
      <c r="BB4" s="209"/>
      <c r="BC4" s="209"/>
      <c r="BD4" s="209"/>
      <c r="BE4" s="209"/>
      <c r="BF4" s="213"/>
      <c r="BG4" s="264"/>
    </row>
    <row r="5" spans="2:59" s="208" customFormat="1" ht="14.25" customHeight="1" x14ac:dyDescent="0.25">
      <c r="B5" s="555" t="s">
        <v>1</v>
      </c>
      <c r="C5" s="555"/>
      <c r="D5" s="566" t="str">
        <f>+'Marco General'!D8:D8</f>
        <v>Subdirección de Gestión Territorial</v>
      </c>
      <c r="E5" s="373"/>
      <c r="BA5" s="547" t="s">
        <v>272</v>
      </c>
      <c r="BB5" s="547"/>
      <c r="BC5" s="547"/>
      <c r="BD5" s="568">
        <f>SUM(BG:BG)</f>
        <v>0</v>
      </c>
      <c r="BE5" s="569"/>
      <c r="BF5" s="570"/>
      <c r="BG5" s="246"/>
    </row>
    <row r="6" spans="2:59" s="208" customFormat="1" ht="15" customHeight="1" x14ac:dyDescent="0.25">
      <c r="B6" s="556"/>
      <c r="C6" s="556"/>
      <c r="D6" s="567"/>
      <c r="E6" s="373"/>
      <c r="BA6" s="548"/>
      <c r="BB6" s="548"/>
      <c r="BC6" s="548"/>
      <c r="BD6" s="571"/>
      <c r="BE6" s="572"/>
      <c r="BF6" s="573"/>
      <c r="BG6" s="246"/>
    </row>
    <row r="7" spans="2:59" s="214" customFormat="1" ht="12" customHeight="1" x14ac:dyDescent="0.25">
      <c r="B7" s="555" t="s">
        <v>0</v>
      </c>
      <c r="C7" s="555"/>
      <c r="D7" s="564">
        <f>+'Marco General'!E6</f>
        <v>2020</v>
      </c>
      <c r="E7" s="372"/>
      <c r="F7" s="210"/>
      <c r="G7" s="209"/>
      <c r="H7" s="209"/>
      <c r="I7" s="209"/>
      <c r="J7" s="209"/>
      <c r="K7" s="209"/>
      <c r="L7" s="209"/>
      <c r="M7" s="209"/>
      <c r="N7" s="209"/>
      <c r="O7" s="209"/>
      <c r="P7" s="209"/>
      <c r="Q7" s="209"/>
      <c r="R7" s="209"/>
      <c r="S7" s="211"/>
      <c r="T7" s="211"/>
      <c r="U7" s="211"/>
      <c r="V7" s="211"/>
      <c r="W7" s="209"/>
      <c r="X7" s="212"/>
      <c r="Y7" s="212"/>
      <c r="Z7" s="212"/>
      <c r="AA7" s="209"/>
      <c r="AB7" s="209"/>
      <c r="AC7" s="209"/>
      <c r="AD7" s="211"/>
      <c r="AE7" s="211"/>
      <c r="AF7" s="211"/>
      <c r="AG7" s="209"/>
      <c r="AH7" s="212"/>
      <c r="AI7" s="212"/>
      <c r="AJ7" s="212"/>
      <c r="AK7" s="209"/>
      <c r="AL7" s="209"/>
      <c r="AM7" s="209"/>
      <c r="AN7" s="211"/>
      <c r="AO7" s="211"/>
      <c r="AP7" s="211"/>
      <c r="AQ7" s="209"/>
      <c r="AR7" s="212"/>
      <c r="AS7" s="212"/>
      <c r="AT7" s="212"/>
      <c r="AU7" s="209"/>
      <c r="AV7" s="209"/>
      <c r="AW7" s="209"/>
      <c r="AX7" s="211"/>
      <c r="AY7" s="211"/>
      <c r="AZ7" s="211"/>
      <c r="BA7" s="209"/>
      <c r="BB7" s="209"/>
      <c r="BC7" s="209"/>
      <c r="BD7" s="209"/>
      <c r="BE7" s="209"/>
      <c r="BF7" s="213"/>
      <c r="BG7" s="264"/>
    </row>
    <row r="8" spans="2:59" s="214" customFormat="1" ht="12" customHeight="1" x14ac:dyDescent="0.25">
      <c r="B8" s="556"/>
      <c r="C8" s="556"/>
      <c r="D8" s="565"/>
      <c r="E8" s="374">
        <f>SUM(E12:E100)</f>
        <v>2.0000000000000004</v>
      </c>
      <c r="F8" s="210"/>
      <c r="G8" s="209"/>
      <c r="H8" s="209"/>
      <c r="I8" s="209"/>
      <c r="J8" s="209"/>
      <c r="K8" s="209"/>
      <c r="L8" s="209"/>
      <c r="M8" s="321">
        <f>+SUM(M13:M1048576)</f>
        <v>302.7</v>
      </c>
      <c r="N8" s="321"/>
      <c r="O8" s="321"/>
      <c r="P8" s="321"/>
      <c r="Q8" s="321">
        <f>+SUM(Q13:Q1048576)</f>
        <v>0</v>
      </c>
      <c r="R8" s="321"/>
      <c r="S8" s="275"/>
      <c r="T8" s="321">
        <f>+SUM(T13:T1048576)</f>
        <v>2</v>
      </c>
      <c r="U8" s="275"/>
      <c r="V8" s="275"/>
      <c r="W8" s="321">
        <f>+SUM(W13:W1048576)</f>
        <v>453.95</v>
      </c>
      <c r="X8" s="322"/>
      <c r="Y8" s="322"/>
      <c r="Z8" s="322"/>
      <c r="AA8" s="321">
        <f>+SUM(AA13:AA1048576)</f>
        <v>0</v>
      </c>
      <c r="AB8" s="321"/>
      <c r="AC8" s="321"/>
      <c r="AD8" s="321">
        <f>+SUM(AD13:AD1048576)</f>
        <v>0</v>
      </c>
      <c r="AE8" s="275"/>
      <c r="AF8" s="275"/>
      <c r="AG8" s="321">
        <f>+SUM(AG13:AG1048576)</f>
        <v>452.85</v>
      </c>
      <c r="AH8" s="322"/>
      <c r="AI8" s="322"/>
      <c r="AJ8" s="322"/>
      <c r="AK8" s="321">
        <f>+SUM(AK13:AK1048576)</f>
        <v>0</v>
      </c>
      <c r="AL8" s="321"/>
      <c r="AM8" s="321"/>
      <c r="AN8" s="321">
        <f>+SUM(AN13:AN1048576)</f>
        <v>0</v>
      </c>
      <c r="AO8" s="275"/>
      <c r="AP8" s="275"/>
      <c r="AQ8" s="321">
        <f>+SUM(AQ13:AQ1048576)</f>
        <v>302.64999999999998</v>
      </c>
      <c r="AR8" s="322"/>
      <c r="AS8" s="322"/>
      <c r="AT8" s="322"/>
      <c r="AU8" s="321">
        <f>+SUM(AU13:AU1048576)</f>
        <v>0</v>
      </c>
      <c r="AV8" s="321"/>
      <c r="AW8" s="321"/>
      <c r="AX8" s="321">
        <f>+SUM(AX13:AX1048576)</f>
        <v>0</v>
      </c>
      <c r="AY8" s="275"/>
      <c r="AZ8" s="275"/>
      <c r="BA8" s="321">
        <f>+SUM(BA13:BA1048576)</f>
        <v>6.15</v>
      </c>
      <c r="BB8" s="321">
        <f>+SUM(BB13:BB1048576)</f>
        <v>0</v>
      </c>
      <c r="BC8" s="321"/>
      <c r="BD8" s="321">
        <f>+SUM(BD13:BD1048576)</f>
        <v>2</v>
      </c>
      <c r="BE8" s="321"/>
      <c r="BF8" s="323"/>
      <c r="BG8" s="264"/>
    </row>
    <row r="9" spans="2:59" s="219" customFormat="1" ht="10.5" customHeight="1" thickBot="1" x14ac:dyDescent="0.3">
      <c r="B9" s="557" t="s">
        <v>10</v>
      </c>
      <c r="C9" s="557"/>
      <c r="D9" s="557"/>
      <c r="E9" s="375" t="s">
        <v>252</v>
      </c>
      <c r="F9" s="215" t="s">
        <v>250</v>
      </c>
      <c r="G9" s="215" t="s">
        <v>129</v>
      </c>
      <c r="H9" s="215" t="s">
        <v>249</v>
      </c>
      <c r="I9" s="215" t="s">
        <v>273</v>
      </c>
      <c r="J9" s="215" t="s">
        <v>11</v>
      </c>
      <c r="K9" s="216" t="s">
        <v>256</v>
      </c>
      <c r="L9" s="215" t="s">
        <v>257</v>
      </c>
      <c r="M9" s="215" t="s">
        <v>131</v>
      </c>
      <c r="N9" s="215" t="s">
        <v>258</v>
      </c>
      <c r="O9" s="215" t="s">
        <v>259</v>
      </c>
      <c r="P9" s="215" t="s">
        <v>260</v>
      </c>
      <c r="Q9" s="215" t="s">
        <v>132</v>
      </c>
      <c r="R9" s="215" t="s">
        <v>261</v>
      </c>
      <c r="S9" s="215" t="s">
        <v>15</v>
      </c>
      <c r="T9" s="215" t="s">
        <v>294</v>
      </c>
      <c r="U9" s="215" t="s">
        <v>254</v>
      </c>
      <c r="V9" s="215" t="s">
        <v>255</v>
      </c>
      <c r="W9" s="215" t="s">
        <v>131</v>
      </c>
      <c r="X9" s="215" t="s">
        <v>262</v>
      </c>
      <c r="Y9" s="215" t="s">
        <v>263</v>
      </c>
      <c r="Z9" s="215" t="s">
        <v>264</v>
      </c>
      <c r="AA9" s="215" t="s">
        <v>132</v>
      </c>
      <c r="AB9" s="215" t="s">
        <v>261</v>
      </c>
      <c r="AC9" s="215" t="s">
        <v>15</v>
      </c>
      <c r="AD9" s="215" t="s">
        <v>294</v>
      </c>
      <c r="AE9" s="215" t="s">
        <v>254</v>
      </c>
      <c r="AF9" s="215" t="s">
        <v>255</v>
      </c>
      <c r="AG9" s="215" t="s">
        <v>131</v>
      </c>
      <c r="AH9" s="215" t="s">
        <v>265</v>
      </c>
      <c r="AI9" s="215" t="s">
        <v>266</v>
      </c>
      <c r="AJ9" s="215" t="s">
        <v>267</v>
      </c>
      <c r="AK9" s="215" t="s">
        <v>132</v>
      </c>
      <c r="AL9" s="215" t="s">
        <v>261</v>
      </c>
      <c r="AM9" s="215" t="s">
        <v>15</v>
      </c>
      <c r="AN9" s="215" t="s">
        <v>294</v>
      </c>
      <c r="AO9" s="215" t="s">
        <v>254</v>
      </c>
      <c r="AP9" s="215" t="s">
        <v>255</v>
      </c>
      <c r="AQ9" s="215" t="s">
        <v>131</v>
      </c>
      <c r="AR9" s="215" t="s">
        <v>268</v>
      </c>
      <c r="AS9" s="215" t="s">
        <v>269</v>
      </c>
      <c r="AT9" s="215" t="s">
        <v>270</v>
      </c>
      <c r="AU9" s="215" t="s">
        <v>132</v>
      </c>
      <c r="AV9" s="215" t="s">
        <v>261</v>
      </c>
      <c r="AW9" s="215" t="s">
        <v>15</v>
      </c>
      <c r="AX9" s="215" t="s">
        <v>294</v>
      </c>
      <c r="AY9" s="215" t="s">
        <v>254</v>
      </c>
      <c r="AZ9" s="215" t="s">
        <v>255</v>
      </c>
      <c r="BA9" s="215" t="s">
        <v>131</v>
      </c>
      <c r="BB9" s="217" t="s">
        <v>132</v>
      </c>
      <c r="BC9" s="217" t="s">
        <v>130</v>
      </c>
      <c r="BD9" s="347" t="s">
        <v>294</v>
      </c>
      <c r="BE9" s="217" t="s">
        <v>315</v>
      </c>
      <c r="BF9" s="218" t="s">
        <v>9</v>
      </c>
      <c r="BG9" s="216"/>
    </row>
    <row r="10" spans="2:59" s="115" customFormat="1" ht="13.5" customHeight="1" x14ac:dyDescent="0.25">
      <c r="B10" s="537" t="s">
        <v>247</v>
      </c>
      <c r="C10" s="538"/>
      <c r="D10" s="538"/>
      <c r="E10" s="539" t="s">
        <v>35</v>
      </c>
      <c r="F10" s="540"/>
      <c r="G10" s="540"/>
      <c r="H10" s="540"/>
      <c r="I10" s="540"/>
      <c r="J10" s="540"/>
      <c r="K10" s="540"/>
      <c r="L10" s="541"/>
      <c r="M10" s="207"/>
      <c r="N10" s="103"/>
      <c r="O10" s="103"/>
      <c r="P10" s="103"/>
      <c r="Q10" s="103"/>
      <c r="R10" s="103"/>
      <c r="S10" s="247" t="str">
        <f>+VLOOKUP(E10,Listas!$B$42:$D$68,2,FALSE)</f>
        <v>OBJ_2</v>
      </c>
      <c r="BD10" s="119"/>
      <c r="BG10" s="265"/>
    </row>
    <row r="11" spans="2:59" s="115" customFormat="1" ht="30" customHeight="1" thickBot="1" x14ac:dyDescent="0.3">
      <c r="B11" s="542" t="s">
        <v>283</v>
      </c>
      <c r="C11" s="543"/>
      <c r="D11" s="543"/>
      <c r="E11" s="544" t="s">
        <v>92</v>
      </c>
      <c r="F11" s="545"/>
      <c r="G11" s="545"/>
      <c r="H11" s="545"/>
      <c r="I11" s="545"/>
      <c r="J11" s="545"/>
      <c r="K11" s="545"/>
      <c r="L11" s="546"/>
      <c r="M11" s="103"/>
      <c r="N11" s="103"/>
      <c r="O11" s="103"/>
      <c r="P11" s="103"/>
      <c r="Q11" s="103"/>
      <c r="R11" s="103"/>
      <c r="S11" s="116"/>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366"/>
      <c r="BE11" s="117"/>
      <c r="BF11" s="117"/>
      <c r="BG11" s="265"/>
    </row>
    <row r="12" spans="2:59" s="119" customFormat="1" ht="25.5" customHeight="1" x14ac:dyDescent="0.25">
      <c r="B12" s="529" t="s">
        <v>248</v>
      </c>
      <c r="C12" s="531" t="s">
        <v>10</v>
      </c>
      <c r="D12" s="532"/>
      <c r="E12" s="535" t="s">
        <v>252</v>
      </c>
      <c r="F12" s="523" t="s">
        <v>250</v>
      </c>
      <c r="G12" s="523" t="s">
        <v>274</v>
      </c>
      <c r="H12" s="523" t="s">
        <v>249</v>
      </c>
      <c r="I12" s="523" t="s">
        <v>16</v>
      </c>
      <c r="J12" s="523" t="s">
        <v>11</v>
      </c>
      <c r="K12" s="525" t="s">
        <v>251</v>
      </c>
      <c r="L12" s="526"/>
      <c r="M12" s="316"/>
      <c r="N12" s="317"/>
      <c r="O12" s="317"/>
      <c r="P12" s="317"/>
      <c r="Q12" s="317"/>
      <c r="R12" s="317"/>
      <c r="S12" s="107" t="s">
        <v>3</v>
      </c>
      <c r="T12" s="317"/>
      <c r="U12" s="317"/>
      <c r="V12" s="318"/>
      <c r="W12" s="316"/>
      <c r="X12" s="317"/>
      <c r="Y12" s="317"/>
      <c r="Z12" s="317"/>
      <c r="AA12" s="317"/>
      <c r="AB12" s="317"/>
      <c r="AC12" s="317" t="s">
        <v>4</v>
      </c>
      <c r="AD12" s="317"/>
      <c r="AE12" s="317"/>
      <c r="AF12" s="318"/>
      <c r="AG12" s="316"/>
      <c r="AH12" s="317"/>
      <c r="AI12" s="317"/>
      <c r="AJ12" s="317"/>
      <c r="AK12" s="317"/>
      <c r="AL12" s="317"/>
      <c r="AM12" s="317" t="s">
        <v>5</v>
      </c>
      <c r="AN12" s="317"/>
      <c r="AO12" s="317"/>
      <c r="AP12" s="318"/>
      <c r="AQ12" s="317"/>
      <c r="AR12" s="317"/>
      <c r="AS12" s="317"/>
      <c r="AT12" s="317"/>
      <c r="AU12" s="317"/>
      <c r="AV12" s="317"/>
      <c r="AW12" s="317" t="s">
        <v>6</v>
      </c>
      <c r="AX12" s="317"/>
      <c r="AY12" s="317"/>
      <c r="AZ12" s="317"/>
      <c r="BA12" s="316"/>
      <c r="BB12" s="317"/>
      <c r="BC12" s="317" t="s">
        <v>290</v>
      </c>
      <c r="BD12" s="348"/>
      <c r="BE12" s="318"/>
      <c r="BF12" s="118" t="s">
        <v>146</v>
      </c>
      <c r="BG12" s="266"/>
    </row>
    <row r="13" spans="2:59" s="119" customFormat="1" ht="25.5" x14ac:dyDescent="0.25">
      <c r="B13" s="530"/>
      <c r="C13" s="533"/>
      <c r="D13" s="534"/>
      <c r="E13" s="536"/>
      <c r="F13" s="524"/>
      <c r="G13" s="524"/>
      <c r="H13" s="524"/>
      <c r="I13" s="524"/>
      <c r="J13" s="524"/>
      <c r="K13" s="120" t="s">
        <v>256</v>
      </c>
      <c r="L13" s="121" t="s">
        <v>257</v>
      </c>
      <c r="M13" s="122" t="s">
        <v>131</v>
      </c>
      <c r="N13" s="104" t="s">
        <v>258</v>
      </c>
      <c r="O13" s="104" t="s">
        <v>259</v>
      </c>
      <c r="P13" s="104" t="s">
        <v>260</v>
      </c>
      <c r="Q13" s="104" t="s">
        <v>132</v>
      </c>
      <c r="R13" s="104" t="s">
        <v>261</v>
      </c>
      <c r="S13" s="104" t="s">
        <v>15</v>
      </c>
      <c r="T13" s="104" t="s">
        <v>294</v>
      </c>
      <c r="U13" s="104" t="s">
        <v>254</v>
      </c>
      <c r="V13" s="123" t="s">
        <v>255</v>
      </c>
      <c r="W13" s="122" t="s">
        <v>131</v>
      </c>
      <c r="X13" s="104" t="s">
        <v>262</v>
      </c>
      <c r="Y13" s="104" t="s">
        <v>263</v>
      </c>
      <c r="Z13" s="104" t="s">
        <v>264</v>
      </c>
      <c r="AA13" s="104" t="s">
        <v>132</v>
      </c>
      <c r="AB13" s="104" t="s">
        <v>261</v>
      </c>
      <c r="AC13" s="104" t="s">
        <v>15</v>
      </c>
      <c r="AD13" s="104" t="s">
        <v>294</v>
      </c>
      <c r="AE13" s="104" t="s">
        <v>254</v>
      </c>
      <c r="AF13" s="123" t="s">
        <v>255</v>
      </c>
      <c r="AG13" s="122" t="s">
        <v>131</v>
      </c>
      <c r="AH13" s="104" t="s">
        <v>265</v>
      </c>
      <c r="AI13" s="104" t="s">
        <v>266</v>
      </c>
      <c r="AJ13" s="104" t="s">
        <v>267</v>
      </c>
      <c r="AK13" s="104" t="s">
        <v>132</v>
      </c>
      <c r="AL13" s="104" t="s">
        <v>261</v>
      </c>
      <c r="AM13" s="104" t="s">
        <v>15</v>
      </c>
      <c r="AN13" s="104" t="s">
        <v>294</v>
      </c>
      <c r="AO13" s="104" t="s">
        <v>254</v>
      </c>
      <c r="AP13" s="123" t="s">
        <v>255</v>
      </c>
      <c r="AQ13" s="124" t="s">
        <v>131</v>
      </c>
      <c r="AR13" s="104" t="s">
        <v>268</v>
      </c>
      <c r="AS13" s="104" t="s">
        <v>269</v>
      </c>
      <c r="AT13" s="104" t="s">
        <v>270</v>
      </c>
      <c r="AU13" s="104" t="s">
        <v>132</v>
      </c>
      <c r="AV13" s="104" t="s">
        <v>261</v>
      </c>
      <c r="AW13" s="104" t="s">
        <v>15</v>
      </c>
      <c r="AX13" s="104" t="s">
        <v>294</v>
      </c>
      <c r="AY13" s="104" t="s">
        <v>254</v>
      </c>
      <c r="AZ13" s="121" t="s">
        <v>255</v>
      </c>
      <c r="BA13" s="122" t="s">
        <v>131</v>
      </c>
      <c r="BB13" s="125" t="s">
        <v>132</v>
      </c>
      <c r="BC13" s="106" t="s">
        <v>130</v>
      </c>
      <c r="BD13" s="105" t="s">
        <v>294</v>
      </c>
      <c r="BE13" s="106" t="s">
        <v>315</v>
      </c>
      <c r="BF13" s="126" t="s">
        <v>9</v>
      </c>
      <c r="BG13" s="266"/>
    </row>
    <row r="14" spans="2:59" s="139" customFormat="1" ht="57" customHeight="1" x14ac:dyDescent="0.25">
      <c r="B14" s="127">
        <v>1</v>
      </c>
      <c r="C14" s="527" t="s">
        <v>322</v>
      </c>
      <c r="D14" s="528"/>
      <c r="E14" s="376">
        <v>0.17</v>
      </c>
      <c r="F14" s="129" t="s">
        <v>383</v>
      </c>
      <c r="G14" s="128" t="s">
        <v>384</v>
      </c>
      <c r="H14" s="128" t="s">
        <v>209</v>
      </c>
      <c r="I14" s="128" t="s">
        <v>320</v>
      </c>
      <c r="J14" s="128" t="s">
        <v>321</v>
      </c>
      <c r="K14" s="130">
        <v>43831</v>
      </c>
      <c r="L14" s="131">
        <v>44196</v>
      </c>
      <c r="M14" s="360">
        <v>0.25</v>
      </c>
      <c r="N14" s="201"/>
      <c r="O14" s="201"/>
      <c r="P14" s="201"/>
      <c r="Q14" s="202"/>
      <c r="R14" s="257">
        <f>IFERROR(Q14/M14,"")</f>
        <v>0</v>
      </c>
      <c r="S14" s="132"/>
      <c r="T14" s="204"/>
      <c r="U14" s="257">
        <f>IFERROR(T14/M14,"")</f>
        <v>0</v>
      </c>
      <c r="V14" s="134"/>
      <c r="W14" s="360">
        <v>0.25</v>
      </c>
      <c r="X14" s="201"/>
      <c r="Y14" s="201"/>
      <c r="Z14" s="201"/>
      <c r="AA14" s="202"/>
      <c r="AB14" s="257">
        <f>IFERROR(AA14/W14,"")</f>
        <v>0</v>
      </c>
      <c r="AC14" s="132"/>
      <c r="AD14" s="133"/>
      <c r="AE14" s="257">
        <f>IFERROR(AD14/W14,"")</f>
        <v>0</v>
      </c>
      <c r="AF14" s="134"/>
      <c r="AG14" s="361">
        <v>0.25</v>
      </c>
      <c r="AH14" s="201"/>
      <c r="AI14" s="201"/>
      <c r="AJ14" s="201"/>
      <c r="AK14" s="202"/>
      <c r="AL14" s="257">
        <f>IFERROR(AK14/AG14,"")</f>
        <v>0</v>
      </c>
      <c r="AM14" s="135"/>
      <c r="AN14" s="133"/>
      <c r="AO14" s="257">
        <f>IFERROR(AN14/AG14,"")</f>
        <v>0</v>
      </c>
      <c r="AP14" s="134"/>
      <c r="AQ14" s="360">
        <v>0.25</v>
      </c>
      <c r="AR14" s="201"/>
      <c r="AS14" s="201"/>
      <c r="AT14" s="201"/>
      <c r="AU14" s="202"/>
      <c r="AV14" s="257">
        <f>IFERROR(AU14/AQ14,"")</f>
        <v>0</v>
      </c>
      <c r="AW14" s="136"/>
      <c r="AX14" s="137"/>
      <c r="AY14" s="257">
        <f>IFERROR(AX14/AQ14,"")</f>
        <v>0</v>
      </c>
      <c r="AZ14" s="138"/>
      <c r="BA14" s="361">
        <f>+SUM(M14,W14,AG14,AQ14)</f>
        <v>1</v>
      </c>
      <c r="BB14" s="201">
        <f t="shared" ref="BB14:BB19" si="0">+SUM(Q14,AA14,AK14,AU14)</f>
        <v>0</v>
      </c>
      <c r="BC14" s="109">
        <f t="shared" ref="BC14:BC19" si="1">IFERROR(BB14/BA14,"")</f>
        <v>0</v>
      </c>
      <c r="BD14" s="367">
        <f>SUM(T14,AD14,AN14,AX14)</f>
        <v>0</v>
      </c>
      <c r="BE14" s="259">
        <f>IFERROR(BD14/BA14,"")</f>
        <v>0</v>
      </c>
      <c r="BF14" s="110"/>
      <c r="BG14" s="267"/>
    </row>
    <row r="15" spans="2:59" s="155" customFormat="1" ht="14.25" hidden="1" x14ac:dyDescent="0.25">
      <c r="B15" s="140"/>
      <c r="C15" s="519"/>
      <c r="D15" s="520"/>
      <c r="E15" s="377"/>
      <c r="F15" s="142"/>
      <c r="G15" s="141"/>
      <c r="H15" s="143"/>
      <c r="I15" s="143"/>
      <c r="J15" s="143"/>
      <c r="K15" s="144"/>
      <c r="L15" s="145"/>
      <c r="M15" s="111"/>
      <c r="N15" s="112"/>
      <c r="O15" s="112"/>
      <c r="P15" s="112"/>
      <c r="Q15" s="112"/>
      <c r="R15" s="260" t="str">
        <f t="shared" ref="R15:R19" si="2">IFERROR(Q15/M15,"")</f>
        <v/>
      </c>
      <c r="S15" s="146"/>
      <c r="T15" s="203">
        <v>1</v>
      </c>
      <c r="U15" s="260" t="str">
        <f t="shared" ref="U15:U19" si="3">IFERROR(T15/M15,"")</f>
        <v/>
      </c>
      <c r="V15" s="148"/>
      <c r="W15" s="111"/>
      <c r="X15" s="112"/>
      <c r="Y15" s="112"/>
      <c r="Z15" s="112"/>
      <c r="AA15" s="112"/>
      <c r="AB15" s="260" t="str">
        <f t="shared" ref="AB15:AB19" si="4">IFERROR(AA15/W15,"")</f>
        <v/>
      </c>
      <c r="AC15" s="146"/>
      <c r="AD15" s="147"/>
      <c r="AE15" s="260" t="str">
        <f t="shared" ref="AE15:AE19" si="5">IFERROR(AD15/W15,"")</f>
        <v/>
      </c>
      <c r="AF15" s="148"/>
      <c r="AG15" s="111"/>
      <c r="AH15" s="112"/>
      <c r="AI15" s="112"/>
      <c r="AJ15" s="112"/>
      <c r="AK15" s="112"/>
      <c r="AL15" s="260" t="str">
        <f t="shared" ref="AL15:AL19" si="6">IFERROR(AK15/AG15,"")</f>
        <v/>
      </c>
      <c r="AM15" s="151"/>
      <c r="AN15" s="147"/>
      <c r="AO15" s="260" t="str">
        <f t="shared" ref="AO15:AO19" si="7">IFERROR(AN15/AG15,"")</f>
        <v/>
      </c>
      <c r="AP15" s="148"/>
      <c r="AQ15" s="111"/>
      <c r="AR15" s="112"/>
      <c r="AS15" s="112"/>
      <c r="AT15" s="112"/>
      <c r="AU15" s="112"/>
      <c r="AV15" s="260" t="str">
        <f>IFERROR(AU15/AQ15,"")</f>
        <v/>
      </c>
      <c r="AW15" s="152"/>
      <c r="AX15" s="153"/>
      <c r="AY15" s="260" t="str">
        <f t="shared" ref="AY15:AY19" si="8">IFERROR(AX15/AQ15,"")</f>
        <v/>
      </c>
      <c r="AZ15" s="154"/>
      <c r="BA15" s="111">
        <f t="shared" ref="BA15:BA19" si="9">+SUM(M15,W15,AG15,AQ15)</f>
        <v>0</v>
      </c>
      <c r="BB15" s="112">
        <f t="shared" si="0"/>
        <v>0</v>
      </c>
      <c r="BC15" s="113" t="str">
        <f t="shared" si="1"/>
        <v/>
      </c>
      <c r="BD15" s="368">
        <f t="shared" ref="BD15:BD19" si="10">SUM(T15,AD15,AN15,AX15)</f>
        <v>1</v>
      </c>
      <c r="BE15" s="262" t="str">
        <f t="shared" ref="BE15:BE19" si="11">IFERROR(BD15/BA15,"")</f>
        <v/>
      </c>
      <c r="BF15" s="114"/>
      <c r="BG15" s="268"/>
    </row>
    <row r="16" spans="2:59" s="155" customFormat="1" ht="14.25" hidden="1" x14ac:dyDescent="0.25">
      <c r="B16" s="140"/>
      <c r="C16" s="519"/>
      <c r="D16" s="520"/>
      <c r="E16" s="377"/>
      <c r="F16" s="142"/>
      <c r="G16" s="141"/>
      <c r="H16" s="143"/>
      <c r="I16" s="143"/>
      <c r="J16" s="143"/>
      <c r="K16" s="144"/>
      <c r="L16" s="145"/>
      <c r="M16" s="149"/>
      <c r="N16" s="150"/>
      <c r="O16" s="150"/>
      <c r="P16" s="150"/>
      <c r="Q16" s="112"/>
      <c r="R16" s="260" t="str">
        <f t="shared" si="2"/>
        <v/>
      </c>
      <c r="S16" s="157"/>
      <c r="T16" s="203">
        <v>1</v>
      </c>
      <c r="U16" s="260" t="str">
        <f t="shared" si="3"/>
        <v/>
      </c>
      <c r="V16" s="159"/>
      <c r="W16" s="149"/>
      <c r="X16" s="150"/>
      <c r="Y16" s="150"/>
      <c r="Z16" s="150"/>
      <c r="AA16" s="112"/>
      <c r="AB16" s="260" t="str">
        <f t="shared" si="4"/>
        <v/>
      </c>
      <c r="AC16" s="157"/>
      <c r="AD16" s="158"/>
      <c r="AE16" s="260" t="str">
        <f t="shared" si="5"/>
        <v/>
      </c>
      <c r="AF16" s="159"/>
      <c r="AG16" s="149"/>
      <c r="AH16" s="150"/>
      <c r="AI16" s="150"/>
      <c r="AJ16" s="150"/>
      <c r="AK16" s="112"/>
      <c r="AL16" s="260" t="str">
        <f t="shared" si="6"/>
        <v/>
      </c>
      <c r="AM16" s="157"/>
      <c r="AN16" s="158"/>
      <c r="AO16" s="260" t="str">
        <f t="shared" si="7"/>
        <v/>
      </c>
      <c r="AP16" s="159"/>
      <c r="AQ16" s="149"/>
      <c r="AR16" s="150"/>
      <c r="AS16" s="150"/>
      <c r="AT16" s="150"/>
      <c r="AU16" s="112"/>
      <c r="AV16" s="260" t="str">
        <f t="shared" ref="AV16:AV19" si="12">IFERROR(AU16/AQ16,"")</f>
        <v/>
      </c>
      <c r="AW16" s="160"/>
      <c r="AX16" s="161"/>
      <c r="AY16" s="260" t="str">
        <f t="shared" si="8"/>
        <v/>
      </c>
      <c r="AZ16" s="162"/>
      <c r="BA16" s="111">
        <f t="shared" si="9"/>
        <v>0</v>
      </c>
      <c r="BB16" s="112">
        <f t="shared" si="0"/>
        <v>0</v>
      </c>
      <c r="BC16" s="113" t="str">
        <f t="shared" si="1"/>
        <v/>
      </c>
      <c r="BD16" s="368">
        <f t="shared" si="10"/>
        <v>1</v>
      </c>
      <c r="BE16" s="262" t="str">
        <f t="shared" si="11"/>
        <v/>
      </c>
      <c r="BF16" s="114"/>
      <c r="BG16" s="268"/>
    </row>
    <row r="17" spans="2:59" s="155" customFormat="1" ht="14.25" hidden="1" x14ac:dyDescent="0.25">
      <c r="B17" s="140"/>
      <c r="C17" s="519"/>
      <c r="D17" s="520"/>
      <c r="E17" s="377"/>
      <c r="F17" s="142"/>
      <c r="G17" s="141"/>
      <c r="H17" s="143"/>
      <c r="I17" s="143"/>
      <c r="J17" s="143"/>
      <c r="K17" s="144"/>
      <c r="L17" s="163"/>
      <c r="M17" s="149"/>
      <c r="N17" s="150"/>
      <c r="O17" s="150"/>
      <c r="P17" s="150"/>
      <c r="Q17" s="150"/>
      <c r="R17" s="260" t="str">
        <f t="shared" si="2"/>
        <v/>
      </c>
      <c r="S17" s="164"/>
      <c r="T17" s="203"/>
      <c r="U17" s="260" t="str">
        <f t="shared" si="3"/>
        <v/>
      </c>
      <c r="V17" s="166"/>
      <c r="W17" s="149"/>
      <c r="X17" s="150"/>
      <c r="Y17" s="150"/>
      <c r="Z17" s="150"/>
      <c r="AA17" s="150"/>
      <c r="AB17" s="260" t="str">
        <f t="shared" si="4"/>
        <v/>
      </c>
      <c r="AC17" s="164"/>
      <c r="AD17" s="165"/>
      <c r="AE17" s="260" t="str">
        <f t="shared" si="5"/>
        <v/>
      </c>
      <c r="AF17" s="166"/>
      <c r="AG17" s="149"/>
      <c r="AH17" s="150"/>
      <c r="AI17" s="150"/>
      <c r="AJ17" s="150"/>
      <c r="AK17" s="150"/>
      <c r="AL17" s="260" t="str">
        <f t="shared" si="6"/>
        <v/>
      </c>
      <c r="AM17" s="157"/>
      <c r="AN17" s="165"/>
      <c r="AO17" s="260" t="str">
        <f t="shared" si="7"/>
        <v/>
      </c>
      <c r="AP17" s="166"/>
      <c r="AQ17" s="149"/>
      <c r="AR17" s="150"/>
      <c r="AS17" s="150"/>
      <c r="AT17" s="150"/>
      <c r="AU17" s="150"/>
      <c r="AV17" s="260" t="str">
        <f t="shared" si="12"/>
        <v/>
      </c>
      <c r="AW17" s="152"/>
      <c r="AX17" s="167"/>
      <c r="AY17" s="260" t="str">
        <f t="shared" si="8"/>
        <v/>
      </c>
      <c r="AZ17" s="168"/>
      <c r="BA17" s="111">
        <f t="shared" si="9"/>
        <v>0</v>
      </c>
      <c r="BB17" s="112">
        <f t="shared" si="0"/>
        <v>0</v>
      </c>
      <c r="BC17" s="113" t="str">
        <f t="shared" si="1"/>
        <v/>
      </c>
      <c r="BD17" s="368">
        <f t="shared" si="10"/>
        <v>0</v>
      </c>
      <c r="BE17" s="262" t="str">
        <f t="shared" si="11"/>
        <v/>
      </c>
      <c r="BF17" s="114"/>
      <c r="BG17" s="268"/>
    </row>
    <row r="18" spans="2:59" s="155" customFormat="1" ht="14.25" hidden="1" x14ac:dyDescent="0.25">
      <c r="B18" s="140"/>
      <c r="C18" s="519"/>
      <c r="D18" s="520"/>
      <c r="E18" s="377"/>
      <c r="F18" s="142"/>
      <c r="G18" s="141"/>
      <c r="H18" s="143"/>
      <c r="I18" s="143"/>
      <c r="J18" s="143"/>
      <c r="K18" s="144"/>
      <c r="L18" s="145"/>
      <c r="M18" s="149"/>
      <c r="N18" s="150"/>
      <c r="O18" s="150"/>
      <c r="P18" s="150"/>
      <c r="Q18" s="112"/>
      <c r="R18" s="260" t="str">
        <f t="shared" si="2"/>
        <v/>
      </c>
      <c r="S18" s="146"/>
      <c r="T18" s="203"/>
      <c r="U18" s="260" t="str">
        <f t="shared" si="3"/>
        <v/>
      </c>
      <c r="V18" s="148"/>
      <c r="W18" s="149"/>
      <c r="X18" s="150"/>
      <c r="Y18" s="150"/>
      <c r="Z18" s="150"/>
      <c r="AA18" s="112"/>
      <c r="AB18" s="260" t="str">
        <f t="shared" si="4"/>
        <v/>
      </c>
      <c r="AC18" s="146"/>
      <c r="AD18" s="147"/>
      <c r="AE18" s="260" t="str">
        <f t="shared" si="5"/>
        <v/>
      </c>
      <c r="AF18" s="148"/>
      <c r="AG18" s="149"/>
      <c r="AH18" s="150"/>
      <c r="AI18" s="150"/>
      <c r="AJ18" s="150"/>
      <c r="AK18" s="112"/>
      <c r="AL18" s="260" t="str">
        <f t="shared" si="6"/>
        <v/>
      </c>
      <c r="AM18" s="157"/>
      <c r="AN18" s="147"/>
      <c r="AO18" s="260" t="str">
        <f t="shared" si="7"/>
        <v/>
      </c>
      <c r="AP18" s="148"/>
      <c r="AQ18" s="149"/>
      <c r="AR18" s="150"/>
      <c r="AS18" s="150"/>
      <c r="AT18" s="150"/>
      <c r="AU18" s="112"/>
      <c r="AV18" s="260" t="str">
        <f t="shared" si="12"/>
        <v/>
      </c>
      <c r="AW18" s="160"/>
      <c r="AX18" s="153"/>
      <c r="AY18" s="260" t="str">
        <f t="shared" si="8"/>
        <v/>
      </c>
      <c r="AZ18" s="154"/>
      <c r="BA18" s="111">
        <f t="shared" si="9"/>
        <v>0</v>
      </c>
      <c r="BB18" s="112">
        <f t="shared" si="0"/>
        <v>0</v>
      </c>
      <c r="BC18" s="113" t="str">
        <f t="shared" si="1"/>
        <v/>
      </c>
      <c r="BD18" s="368">
        <f t="shared" si="10"/>
        <v>0</v>
      </c>
      <c r="BE18" s="262" t="str">
        <f t="shared" si="11"/>
        <v/>
      </c>
      <c r="BF18" s="114"/>
      <c r="BG18" s="268"/>
    </row>
    <row r="19" spans="2:59" s="245" customFormat="1" ht="15" thickBot="1" x14ac:dyDescent="0.3">
      <c r="B19" s="223"/>
      <c r="C19" s="517" t="s">
        <v>291</v>
      </c>
      <c r="D19" s="518"/>
      <c r="E19" s="378"/>
      <c r="F19" s="225"/>
      <c r="G19" s="226"/>
      <c r="H19" s="227"/>
      <c r="I19" s="227"/>
      <c r="J19" s="227"/>
      <c r="K19" s="228"/>
      <c r="L19" s="229"/>
      <c r="M19" s="230"/>
      <c r="N19" s="231"/>
      <c r="O19" s="231"/>
      <c r="P19" s="231"/>
      <c r="Q19" s="232"/>
      <c r="R19" s="86" t="str">
        <f t="shared" si="2"/>
        <v/>
      </c>
      <c r="S19" s="233"/>
      <c r="T19" s="234"/>
      <c r="U19" s="86" t="str">
        <f t="shared" si="3"/>
        <v/>
      </c>
      <c r="V19" s="235"/>
      <c r="W19" s="230"/>
      <c r="X19" s="231"/>
      <c r="Y19" s="231"/>
      <c r="Z19" s="231"/>
      <c r="AA19" s="232"/>
      <c r="AB19" s="86" t="str">
        <f t="shared" si="4"/>
        <v/>
      </c>
      <c r="AC19" s="233"/>
      <c r="AD19" s="236"/>
      <c r="AE19" s="86" t="str">
        <f t="shared" si="5"/>
        <v/>
      </c>
      <c r="AF19" s="235"/>
      <c r="AG19" s="230"/>
      <c r="AH19" s="231"/>
      <c r="AI19" s="231"/>
      <c r="AJ19" s="231"/>
      <c r="AK19" s="232"/>
      <c r="AL19" s="86" t="str">
        <f t="shared" si="6"/>
        <v/>
      </c>
      <c r="AM19" s="237"/>
      <c r="AN19" s="236"/>
      <c r="AO19" s="86" t="str">
        <f t="shared" si="7"/>
        <v/>
      </c>
      <c r="AP19" s="235"/>
      <c r="AQ19" s="230"/>
      <c r="AR19" s="231"/>
      <c r="AS19" s="231"/>
      <c r="AT19" s="231"/>
      <c r="AU19" s="232"/>
      <c r="AV19" s="86" t="str">
        <f t="shared" si="12"/>
        <v/>
      </c>
      <c r="AW19" s="238"/>
      <c r="AX19" s="239"/>
      <c r="AY19" s="86" t="str">
        <f t="shared" si="8"/>
        <v/>
      </c>
      <c r="AZ19" s="240"/>
      <c r="BA19" s="241">
        <f t="shared" si="9"/>
        <v>0</v>
      </c>
      <c r="BB19" s="242">
        <f t="shared" si="0"/>
        <v>0</v>
      </c>
      <c r="BC19" s="243" t="str">
        <f t="shared" si="1"/>
        <v/>
      </c>
      <c r="BD19" s="369">
        <f t="shared" si="10"/>
        <v>0</v>
      </c>
      <c r="BE19" s="88" t="str">
        <f t="shared" si="11"/>
        <v/>
      </c>
      <c r="BF19" s="244"/>
      <c r="BG19" s="269">
        <f>+SUMPRODUCT(BC14:BC19,E14:E19)</f>
        <v>0</v>
      </c>
    </row>
    <row r="20" spans="2:59" ht="18" thickBot="1" x14ac:dyDescent="0.3">
      <c r="B20" s="169"/>
      <c r="C20" s="170"/>
      <c r="D20" s="170"/>
      <c r="E20" s="379"/>
      <c r="F20" s="171"/>
      <c r="G20" s="170"/>
      <c r="H20" s="170"/>
      <c r="I20" s="170"/>
      <c r="J20" s="170"/>
      <c r="K20" s="170"/>
      <c r="L20" s="170"/>
      <c r="M20" s="170"/>
      <c r="N20" s="170"/>
      <c r="O20" s="170"/>
      <c r="P20" s="170"/>
      <c r="Q20" s="172"/>
      <c r="R20" s="172"/>
      <c r="S20" s="170"/>
      <c r="T20" s="170"/>
      <c r="U20" s="170"/>
      <c r="V20" s="170"/>
      <c r="W20" s="170"/>
      <c r="X20" s="173"/>
      <c r="Y20" s="173"/>
      <c r="Z20" s="173"/>
      <c r="AA20" s="174"/>
      <c r="AB20" s="172"/>
      <c r="AC20" s="174"/>
      <c r="AD20" s="170"/>
      <c r="AE20" s="170"/>
      <c r="AF20" s="170"/>
      <c r="AG20" s="174"/>
      <c r="AH20" s="175"/>
      <c r="AI20" s="175"/>
      <c r="AJ20" s="175"/>
      <c r="AK20" s="174"/>
      <c r="AL20" s="172"/>
      <c r="AM20" s="174"/>
      <c r="AN20" s="170"/>
      <c r="AO20" s="170"/>
      <c r="AP20" s="170"/>
      <c r="AQ20" s="174"/>
      <c r="AR20" s="175"/>
      <c r="AS20" s="175"/>
      <c r="AT20" s="175"/>
      <c r="AU20" s="174"/>
      <c r="AV20" s="172"/>
      <c r="AW20" s="174"/>
      <c r="AX20" s="170"/>
      <c r="AY20" s="170"/>
      <c r="AZ20" s="170"/>
      <c r="BA20" s="174"/>
      <c r="BB20" s="174"/>
      <c r="BC20" s="174"/>
      <c r="BD20" s="174"/>
      <c r="BE20" s="174"/>
      <c r="BF20" s="176"/>
      <c r="BG20" s="270"/>
    </row>
    <row r="21" spans="2:59" s="115" customFormat="1" ht="13.5" customHeight="1" x14ac:dyDescent="0.25">
      <c r="B21" s="537" t="s">
        <v>247</v>
      </c>
      <c r="C21" s="538"/>
      <c r="D21" s="538"/>
      <c r="E21" s="539" t="s">
        <v>60</v>
      </c>
      <c r="F21" s="540"/>
      <c r="G21" s="540"/>
      <c r="H21" s="540"/>
      <c r="I21" s="540"/>
      <c r="J21" s="540"/>
      <c r="K21" s="540"/>
      <c r="L21" s="541"/>
      <c r="M21" s="207"/>
      <c r="N21" s="103"/>
      <c r="O21" s="103"/>
      <c r="P21" s="103"/>
      <c r="Q21" s="103"/>
      <c r="R21" s="103"/>
      <c r="S21" s="247" t="str">
        <f>+VLOOKUP(E21,Listas!$B$42:$D$68,2,FALSE)</f>
        <v>OBJ_3</v>
      </c>
      <c r="BD21" s="119"/>
      <c r="BG21" s="265"/>
    </row>
    <row r="22" spans="2:59" s="115" customFormat="1" ht="30" customHeight="1" thickBot="1" x14ac:dyDescent="0.3">
      <c r="B22" s="542" t="s">
        <v>283</v>
      </c>
      <c r="C22" s="543"/>
      <c r="D22" s="543"/>
      <c r="E22" s="544" t="s">
        <v>112</v>
      </c>
      <c r="F22" s="545"/>
      <c r="G22" s="545"/>
      <c r="H22" s="545"/>
      <c r="I22" s="545"/>
      <c r="J22" s="545"/>
      <c r="K22" s="545"/>
      <c r="L22" s="546"/>
      <c r="M22" s="103"/>
      <c r="N22" s="103"/>
      <c r="O22" s="103"/>
      <c r="P22" s="103"/>
      <c r="Q22" s="103"/>
      <c r="R22" s="103"/>
      <c r="S22" s="116"/>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366"/>
      <c r="BE22" s="117"/>
      <c r="BF22" s="117"/>
      <c r="BG22" s="265"/>
    </row>
    <row r="23" spans="2:59" s="119" customFormat="1" ht="25.5" customHeight="1" x14ac:dyDescent="0.25">
      <c r="B23" s="529" t="s">
        <v>248</v>
      </c>
      <c r="C23" s="531" t="s">
        <v>10</v>
      </c>
      <c r="D23" s="532"/>
      <c r="E23" s="535" t="s">
        <v>252</v>
      </c>
      <c r="F23" s="523" t="s">
        <v>250</v>
      </c>
      <c r="G23" s="523" t="s">
        <v>274</v>
      </c>
      <c r="H23" s="523" t="s">
        <v>249</v>
      </c>
      <c r="I23" s="523" t="s">
        <v>16</v>
      </c>
      <c r="J23" s="523" t="s">
        <v>11</v>
      </c>
      <c r="K23" s="525" t="s">
        <v>251</v>
      </c>
      <c r="L23" s="526"/>
      <c r="M23" s="316"/>
      <c r="N23" s="317"/>
      <c r="O23" s="317"/>
      <c r="P23" s="317"/>
      <c r="Q23" s="317"/>
      <c r="R23" s="317"/>
      <c r="S23" s="107" t="s">
        <v>3</v>
      </c>
      <c r="T23" s="317"/>
      <c r="U23" s="317"/>
      <c r="V23" s="318"/>
      <c r="W23" s="316"/>
      <c r="X23" s="317"/>
      <c r="Y23" s="317"/>
      <c r="Z23" s="317"/>
      <c r="AA23" s="317"/>
      <c r="AB23" s="317"/>
      <c r="AC23" s="317" t="s">
        <v>4</v>
      </c>
      <c r="AD23" s="317"/>
      <c r="AE23" s="317"/>
      <c r="AF23" s="318"/>
      <c r="AG23" s="316"/>
      <c r="AH23" s="317"/>
      <c r="AI23" s="317"/>
      <c r="AJ23" s="317"/>
      <c r="AK23" s="317"/>
      <c r="AL23" s="317"/>
      <c r="AM23" s="317" t="s">
        <v>5</v>
      </c>
      <c r="AN23" s="317"/>
      <c r="AO23" s="317"/>
      <c r="AP23" s="318"/>
      <c r="AQ23" s="317"/>
      <c r="AR23" s="317"/>
      <c r="AS23" s="317"/>
      <c r="AT23" s="317"/>
      <c r="AU23" s="317"/>
      <c r="AV23" s="317"/>
      <c r="AW23" s="317" t="s">
        <v>6</v>
      </c>
      <c r="AX23" s="317"/>
      <c r="AY23" s="317"/>
      <c r="AZ23" s="317"/>
      <c r="BA23" s="316"/>
      <c r="BB23" s="317"/>
      <c r="BC23" s="317" t="s">
        <v>290</v>
      </c>
      <c r="BD23" s="348"/>
      <c r="BE23" s="318"/>
      <c r="BF23" s="118" t="s">
        <v>146</v>
      </c>
      <c r="BG23" s="266"/>
    </row>
    <row r="24" spans="2:59" s="119" customFormat="1" ht="25.5" x14ac:dyDescent="0.25">
      <c r="B24" s="530"/>
      <c r="C24" s="533"/>
      <c r="D24" s="534"/>
      <c r="E24" s="536"/>
      <c r="F24" s="524"/>
      <c r="G24" s="524"/>
      <c r="H24" s="524"/>
      <c r="I24" s="524"/>
      <c r="J24" s="524"/>
      <c r="K24" s="120" t="s">
        <v>256</v>
      </c>
      <c r="L24" s="121" t="s">
        <v>257</v>
      </c>
      <c r="M24" s="122" t="s">
        <v>131</v>
      </c>
      <c r="N24" s="104" t="s">
        <v>258</v>
      </c>
      <c r="O24" s="104" t="s">
        <v>259</v>
      </c>
      <c r="P24" s="104" t="s">
        <v>260</v>
      </c>
      <c r="Q24" s="104" t="s">
        <v>132</v>
      </c>
      <c r="R24" s="104" t="s">
        <v>261</v>
      </c>
      <c r="S24" s="104" t="s">
        <v>15</v>
      </c>
      <c r="T24" s="104" t="s">
        <v>294</v>
      </c>
      <c r="U24" s="104" t="s">
        <v>254</v>
      </c>
      <c r="V24" s="123" t="s">
        <v>255</v>
      </c>
      <c r="W24" s="122" t="s">
        <v>131</v>
      </c>
      <c r="X24" s="104" t="s">
        <v>262</v>
      </c>
      <c r="Y24" s="104" t="s">
        <v>263</v>
      </c>
      <c r="Z24" s="104" t="s">
        <v>264</v>
      </c>
      <c r="AA24" s="104" t="s">
        <v>132</v>
      </c>
      <c r="AB24" s="104" t="s">
        <v>261</v>
      </c>
      <c r="AC24" s="104" t="s">
        <v>15</v>
      </c>
      <c r="AD24" s="104" t="s">
        <v>294</v>
      </c>
      <c r="AE24" s="104" t="s">
        <v>254</v>
      </c>
      <c r="AF24" s="123" t="s">
        <v>255</v>
      </c>
      <c r="AG24" s="122" t="s">
        <v>131</v>
      </c>
      <c r="AH24" s="104" t="s">
        <v>265</v>
      </c>
      <c r="AI24" s="104" t="s">
        <v>266</v>
      </c>
      <c r="AJ24" s="104" t="s">
        <v>267</v>
      </c>
      <c r="AK24" s="104" t="s">
        <v>132</v>
      </c>
      <c r="AL24" s="104" t="s">
        <v>261</v>
      </c>
      <c r="AM24" s="104" t="s">
        <v>15</v>
      </c>
      <c r="AN24" s="104" t="s">
        <v>294</v>
      </c>
      <c r="AO24" s="104" t="s">
        <v>254</v>
      </c>
      <c r="AP24" s="123" t="s">
        <v>255</v>
      </c>
      <c r="AQ24" s="124" t="s">
        <v>131</v>
      </c>
      <c r="AR24" s="104" t="s">
        <v>268</v>
      </c>
      <c r="AS24" s="104" t="s">
        <v>269</v>
      </c>
      <c r="AT24" s="104" t="s">
        <v>270</v>
      </c>
      <c r="AU24" s="104" t="s">
        <v>132</v>
      </c>
      <c r="AV24" s="104" t="s">
        <v>261</v>
      </c>
      <c r="AW24" s="104" t="s">
        <v>15</v>
      </c>
      <c r="AX24" s="104" t="s">
        <v>294</v>
      </c>
      <c r="AY24" s="104" t="s">
        <v>254</v>
      </c>
      <c r="AZ24" s="121" t="s">
        <v>255</v>
      </c>
      <c r="BA24" s="122" t="s">
        <v>131</v>
      </c>
      <c r="BB24" s="125" t="s">
        <v>132</v>
      </c>
      <c r="BC24" s="106" t="s">
        <v>130</v>
      </c>
      <c r="BD24" s="105" t="s">
        <v>294</v>
      </c>
      <c r="BE24" s="106" t="s">
        <v>315</v>
      </c>
      <c r="BF24" s="126" t="s">
        <v>9</v>
      </c>
      <c r="BG24" s="266"/>
    </row>
    <row r="25" spans="2:59" s="139" customFormat="1" ht="44.25" customHeight="1" x14ac:dyDescent="0.25">
      <c r="B25" s="127">
        <v>1</v>
      </c>
      <c r="C25" s="527" t="s">
        <v>385</v>
      </c>
      <c r="D25" s="528"/>
      <c r="E25" s="376">
        <v>0.17</v>
      </c>
      <c r="F25" s="129" t="s">
        <v>325</v>
      </c>
      <c r="G25" s="128" t="s">
        <v>386</v>
      </c>
      <c r="H25" s="128" t="s">
        <v>209</v>
      </c>
      <c r="I25" s="128" t="s">
        <v>323</v>
      </c>
      <c r="J25" s="128" t="s">
        <v>321</v>
      </c>
      <c r="K25" s="130">
        <v>43831</v>
      </c>
      <c r="L25" s="131">
        <v>43966</v>
      </c>
      <c r="M25" s="200">
        <v>0.25</v>
      </c>
      <c r="N25" s="201"/>
      <c r="O25" s="201"/>
      <c r="P25" s="201"/>
      <c r="Q25" s="202"/>
      <c r="R25" s="257">
        <f>IFERROR(Q25/M25,"")</f>
        <v>0</v>
      </c>
      <c r="S25" s="132"/>
      <c r="T25" s="204"/>
      <c r="U25" s="257">
        <f>IFERROR(T25/M25,"")</f>
        <v>0</v>
      </c>
      <c r="V25" s="134"/>
      <c r="W25" s="200">
        <v>0.25</v>
      </c>
      <c r="X25" s="201"/>
      <c r="Y25" s="201"/>
      <c r="Z25" s="201"/>
      <c r="AA25" s="202"/>
      <c r="AB25" s="257">
        <f>IFERROR(AA25/W25,"")</f>
        <v>0</v>
      </c>
      <c r="AC25" s="132"/>
      <c r="AD25" s="133"/>
      <c r="AE25" s="257">
        <f>IFERROR(AD25/W25,"")</f>
        <v>0</v>
      </c>
      <c r="AF25" s="134"/>
      <c r="AG25" s="200">
        <v>0</v>
      </c>
      <c r="AH25" s="201"/>
      <c r="AI25" s="201"/>
      <c r="AJ25" s="201"/>
      <c r="AK25" s="202"/>
      <c r="AL25" s="257" t="str">
        <f>IFERROR(AK25/AG25,"")</f>
        <v/>
      </c>
      <c r="AM25" s="135"/>
      <c r="AN25" s="133"/>
      <c r="AO25" s="257" t="str">
        <f>IFERROR(AN25/AG25,"")</f>
        <v/>
      </c>
      <c r="AP25" s="134"/>
      <c r="AQ25" s="200">
        <v>0</v>
      </c>
      <c r="AR25" s="201"/>
      <c r="AS25" s="201"/>
      <c r="AT25" s="201"/>
      <c r="AU25" s="202"/>
      <c r="AV25" s="257" t="str">
        <f>IFERROR(AU25/AQ25,"")</f>
        <v/>
      </c>
      <c r="AW25" s="136"/>
      <c r="AX25" s="137"/>
      <c r="AY25" s="257" t="str">
        <f>IFERROR(AX25/AQ25,"")</f>
        <v/>
      </c>
      <c r="AZ25" s="138"/>
      <c r="BA25" s="200">
        <f>+SUM(M25,W25,AG25,AQ25)</f>
        <v>0.5</v>
      </c>
      <c r="BB25" s="201">
        <f t="shared" ref="BB25:BB30" si="13">+SUM(Q25,AA25,AK25,AU25)</f>
        <v>0</v>
      </c>
      <c r="BC25" s="109">
        <f t="shared" ref="BC25:BC30" si="14">IFERROR(BB25/BA25,"")</f>
        <v>0</v>
      </c>
      <c r="BD25" s="367">
        <f>SUM(T25,AD25,AN25,AX25)</f>
        <v>0</v>
      </c>
      <c r="BE25" s="259">
        <f>IFERROR(BD25/BA25,"")</f>
        <v>0</v>
      </c>
      <c r="BF25" s="110"/>
      <c r="BG25" s="267"/>
    </row>
    <row r="26" spans="2:59" s="155" customFormat="1" ht="14.25" hidden="1" x14ac:dyDescent="0.25">
      <c r="B26" s="140"/>
      <c r="C26" s="519"/>
      <c r="D26" s="520"/>
      <c r="E26" s="377"/>
      <c r="F26" s="142"/>
      <c r="G26" s="141"/>
      <c r="H26" s="143"/>
      <c r="I26" s="143"/>
      <c r="J26" s="143"/>
      <c r="K26" s="144"/>
      <c r="L26" s="145"/>
      <c r="M26" s="111"/>
      <c r="N26" s="112"/>
      <c r="O26" s="112"/>
      <c r="P26" s="112"/>
      <c r="Q26" s="112"/>
      <c r="R26" s="260" t="str">
        <f t="shared" ref="R26:R30" si="15">IFERROR(Q26/M26,"")</f>
        <v/>
      </c>
      <c r="S26" s="146"/>
      <c r="T26" s="203"/>
      <c r="U26" s="260" t="str">
        <f t="shared" ref="U26:U30" si="16">IFERROR(T26/M26,"")</f>
        <v/>
      </c>
      <c r="V26" s="148"/>
      <c r="W26" s="111"/>
      <c r="X26" s="112"/>
      <c r="Y26" s="112"/>
      <c r="Z26" s="112"/>
      <c r="AA26" s="112"/>
      <c r="AB26" s="260" t="str">
        <f t="shared" ref="AB26:AB30" si="17">IFERROR(AA26/W26,"")</f>
        <v/>
      </c>
      <c r="AC26" s="146"/>
      <c r="AD26" s="147"/>
      <c r="AE26" s="260" t="str">
        <f t="shared" ref="AE26:AE30" si="18">IFERROR(AD26/W26,"")</f>
        <v/>
      </c>
      <c r="AF26" s="148"/>
      <c r="AG26" s="111"/>
      <c r="AH26" s="112"/>
      <c r="AI26" s="112"/>
      <c r="AJ26" s="112"/>
      <c r="AK26" s="112"/>
      <c r="AL26" s="260" t="str">
        <f t="shared" ref="AL26:AL30" si="19">IFERROR(AK26/AG26,"")</f>
        <v/>
      </c>
      <c r="AM26" s="151"/>
      <c r="AN26" s="147"/>
      <c r="AO26" s="260" t="str">
        <f t="shared" ref="AO26:AO30" si="20">IFERROR(AN26/AG26,"")</f>
        <v/>
      </c>
      <c r="AP26" s="148"/>
      <c r="AQ26" s="111"/>
      <c r="AR26" s="112"/>
      <c r="AS26" s="112"/>
      <c r="AT26" s="112"/>
      <c r="AU26" s="112"/>
      <c r="AV26" s="260" t="str">
        <f t="shared" ref="AV26:AV30" si="21">IFERROR(AU26/AQ26,"")</f>
        <v/>
      </c>
      <c r="AW26" s="152"/>
      <c r="AX26" s="153"/>
      <c r="AY26" s="260" t="str">
        <f t="shared" ref="AY26:AY30" si="22">IFERROR(AX26/AQ26,"")</f>
        <v/>
      </c>
      <c r="AZ26" s="154"/>
      <c r="BA26" s="111">
        <f t="shared" ref="BA26:BA30" si="23">+SUM(M26,W26,AG26,AQ26)</f>
        <v>0</v>
      </c>
      <c r="BB26" s="112">
        <f t="shared" si="13"/>
        <v>0</v>
      </c>
      <c r="BC26" s="113" t="str">
        <f t="shared" si="14"/>
        <v/>
      </c>
      <c r="BD26" s="368">
        <f t="shared" ref="BD26:BD30" si="24">SUM(T26,AD26,AN26,AX26)</f>
        <v>0</v>
      </c>
      <c r="BE26" s="262" t="str">
        <f t="shared" ref="BE26:BE30" si="25">IFERROR(BD26/BA26,"")</f>
        <v/>
      </c>
      <c r="BF26" s="114"/>
      <c r="BG26" s="268"/>
    </row>
    <row r="27" spans="2:59" s="155" customFormat="1" ht="14.25" hidden="1" x14ac:dyDescent="0.25">
      <c r="B27" s="140"/>
      <c r="C27" s="519"/>
      <c r="D27" s="520"/>
      <c r="E27" s="377"/>
      <c r="F27" s="142"/>
      <c r="G27" s="141"/>
      <c r="H27" s="143"/>
      <c r="I27" s="143"/>
      <c r="J27" s="143"/>
      <c r="K27" s="144"/>
      <c r="L27" s="145"/>
      <c r="M27" s="149"/>
      <c r="N27" s="150"/>
      <c r="O27" s="150"/>
      <c r="P27" s="150"/>
      <c r="Q27" s="112"/>
      <c r="R27" s="260" t="str">
        <f t="shared" si="15"/>
        <v/>
      </c>
      <c r="S27" s="157"/>
      <c r="T27" s="203"/>
      <c r="U27" s="260" t="str">
        <f t="shared" si="16"/>
        <v/>
      </c>
      <c r="V27" s="159"/>
      <c r="W27" s="149"/>
      <c r="X27" s="150"/>
      <c r="Y27" s="150"/>
      <c r="Z27" s="150"/>
      <c r="AA27" s="112"/>
      <c r="AB27" s="260" t="str">
        <f t="shared" si="17"/>
        <v/>
      </c>
      <c r="AC27" s="157"/>
      <c r="AD27" s="158"/>
      <c r="AE27" s="260" t="str">
        <f t="shared" si="18"/>
        <v/>
      </c>
      <c r="AF27" s="159"/>
      <c r="AG27" s="149"/>
      <c r="AH27" s="150"/>
      <c r="AI27" s="150"/>
      <c r="AJ27" s="150"/>
      <c r="AK27" s="112"/>
      <c r="AL27" s="260" t="str">
        <f t="shared" si="19"/>
        <v/>
      </c>
      <c r="AM27" s="157"/>
      <c r="AN27" s="158"/>
      <c r="AO27" s="260" t="str">
        <f t="shared" si="20"/>
        <v/>
      </c>
      <c r="AP27" s="159"/>
      <c r="AQ27" s="149"/>
      <c r="AR27" s="150"/>
      <c r="AS27" s="150"/>
      <c r="AT27" s="150"/>
      <c r="AU27" s="112"/>
      <c r="AV27" s="260" t="str">
        <f t="shared" si="21"/>
        <v/>
      </c>
      <c r="AW27" s="160"/>
      <c r="AX27" s="161"/>
      <c r="AY27" s="260" t="str">
        <f t="shared" si="22"/>
        <v/>
      </c>
      <c r="AZ27" s="162"/>
      <c r="BA27" s="111">
        <f t="shared" si="23"/>
        <v>0</v>
      </c>
      <c r="BB27" s="112">
        <f t="shared" si="13"/>
        <v>0</v>
      </c>
      <c r="BC27" s="113" t="str">
        <f t="shared" si="14"/>
        <v/>
      </c>
      <c r="BD27" s="368">
        <f t="shared" si="24"/>
        <v>0</v>
      </c>
      <c r="BE27" s="262" t="str">
        <f t="shared" si="25"/>
        <v/>
      </c>
      <c r="BF27" s="114"/>
      <c r="BG27" s="268"/>
    </row>
    <row r="28" spans="2:59" s="155" customFormat="1" ht="14.25" hidden="1" x14ac:dyDescent="0.25">
      <c r="B28" s="140"/>
      <c r="C28" s="519"/>
      <c r="D28" s="520"/>
      <c r="E28" s="377"/>
      <c r="F28" s="142"/>
      <c r="G28" s="141"/>
      <c r="H28" s="143"/>
      <c r="I28" s="143"/>
      <c r="J28" s="143"/>
      <c r="K28" s="144"/>
      <c r="L28" s="163"/>
      <c r="M28" s="149"/>
      <c r="N28" s="150"/>
      <c r="O28" s="150"/>
      <c r="P28" s="150"/>
      <c r="Q28" s="150"/>
      <c r="R28" s="260" t="str">
        <f t="shared" si="15"/>
        <v/>
      </c>
      <c r="S28" s="164"/>
      <c r="T28" s="203"/>
      <c r="U28" s="260" t="str">
        <f t="shared" si="16"/>
        <v/>
      </c>
      <c r="V28" s="166"/>
      <c r="W28" s="149"/>
      <c r="X28" s="150"/>
      <c r="Y28" s="150"/>
      <c r="Z28" s="150"/>
      <c r="AA28" s="150"/>
      <c r="AB28" s="260" t="str">
        <f t="shared" si="17"/>
        <v/>
      </c>
      <c r="AC28" s="164"/>
      <c r="AD28" s="165"/>
      <c r="AE28" s="260" t="str">
        <f t="shared" si="18"/>
        <v/>
      </c>
      <c r="AF28" s="166"/>
      <c r="AG28" s="149"/>
      <c r="AH28" s="150"/>
      <c r="AI28" s="150"/>
      <c r="AJ28" s="150"/>
      <c r="AK28" s="150"/>
      <c r="AL28" s="260" t="str">
        <f t="shared" si="19"/>
        <v/>
      </c>
      <c r="AM28" s="157"/>
      <c r="AN28" s="165"/>
      <c r="AO28" s="260" t="str">
        <f t="shared" si="20"/>
        <v/>
      </c>
      <c r="AP28" s="166"/>
      <c r="AQ28" s="149"/>
      <c r="AR28" s="150"/>
      <c r="AS28" s="150"/>
      <c r="AT28" s="150"/>
      <c r="AU28" s="150"/>
      <c r="AV28" s="260" t="str">
        <f t="shared" si="21"/>
        <v/>
      </c>
      <c r="AW28" s="152"/>
      <c r="AX28" s="167"/>
      <c r="AY28" s="260" t="str">
        <f t="shared" si="22"/>
        <v/>
      </c>
      <c r="AZ28" s="168"/>
      <c r="BA28" s="111">
        <f t="shared" si="23"/>
        <v>0</v>
      </c>
      <c r="BB28" s="112">
        <f t="shared" si="13"/>
        <v>0</v>
      </c>
      <c r="BC28" s="113" t="str">
        <f t="shared" si="14"/>
        <v/>
      </c>
      <c r="BD28" s="368">
        <f t="shared" si="24"/>
        <v>0</v>
      </c>
      <c r="BE28" s="262" t="str">
        <f t="shared" si="25"/>
        <v/>
      </c>
      <c r="BF28" s="114"/>
      <c r="BG28" s="268"/>
    </row>
    <row r="29" spans="2:59" s="155" customFormat="1" ht="14.25" hidden="1" x14ac:dyDescent="0.25">
      <c r="B29" s="140"/>
      <c r="C29" s="519"/>
      <c r="D29" s="520"/>
      <c r="E29" s="377"/>
      <c r="F29" s="142"/>
      <c r="G29" s="141"/>
      <c r="H29" s="143"/>
      <c r="I29" s="143"/>
      <c r="J29" s="143"/>
      <c r="K29" s="144"/>
      <c r="L29" s="145"/>
      <c r="M29" s="149"/>
      <c r="N29" s="150"/>
      <c r="O29" s="150"/>
      <c r="P29" s="150"/>
      <c r="Q29" s="112"/>
      <c r="R29" s="260" t="str">
        <f t="shared" si="15"/>
        <v/>
      </c>
      <c r="S29" s="146"/>
      <c r="T29" s="203"/>
      <c r="U29" s="260" t="str">
        <f t="shared" si="16"/>
        <v/>
      </c>
      <c r="V29" s="148"/>
      <c r="W29" s="149"/>
      <c r="X29" s="150"/>
      <c r="Y29" s="150"/>
      <c r="Z29" s="150"/>
      <c r="AA29" s="112"/>
      <c r="AB29" s="260" t="str">
        <f t="shared" si="17"/>
        <v/>
      </c>
      <c r="AC29" s="146"/>
      <c r="AD29" s="147"/>
      <c r="AE29" s="260" t="str">
        <f t="shared" si="18"/>
        <v/>
      </c>
      <c r="AF29" s="148"/>
      <c r="AG29" s="149"/>
      <c r="AH29" s="150"/>
      <c r="AI29" s="150"/>
      <c r="AJ29" s="150"/>
      <c r="AK29" s="112"/>
      <c r="AL29" s="260" t="str">
        <f t="shared" si="19"/>
        <v/>
      </c>
      <c r="AM29" s="157"/>
      <c r="AN29" s="147"/>
      <c r="AO29" s="260" t="str">
        <f t="shared" si="20"/>
        <v/>
      </c>
      <c r="AP29" s="148"/>
      <c r="AQ29" s="149"/>
      <c r="AR29" s="150"/>
      <c r="AS29" s="150"/>
      <c r="AT29" s="150"/>
      <c r="AU29" s="112"/>
      <c r="AV29" s="260" t="str">
        <f t="shared" si="21"/>
        <v/>
      </c>
      <c r="AW29" s="160"/>
      <c r="AX29" s="153"/>
      <c r="AY29" s="260" t="str">
        <f t="shared" si="22"/>
        <v/>
      </c>
      <c r="AZ29" s="154"/>
      <c r="BA29" s="111">
        <f t="shared" si="23"/>
        <v>0</v>
      </c>
      <c r="BB29" s="112">
        <f t="shared" si="13"/>
        <v>0</v>
      </c>
      <c r="BC29" s="113" t="str">
        <f t="shared" si="14"/>
        <v/>
      </c>
      <c r="BD29" s="368">
        <f t="shared" si="24"/>
        <v>0</v>
      </c>
      <c r="BE29" s="262" t="str">
        <f t="shared" si="25"/>
        <v/>
      </c>
      <c r="BF29" s="114"/>
      <c r="BG29" s="268"/>
    </row>
    <row r="30" spans="2:59" s="245" customFormat="1" ht="15" thickBot="1" x14ac:dyDescent="0.3">
      <c r="B30" s="223"/>
      <c r="C30" s="517" t="s">
        <v>291</v>
      </c>
      <c r="D30" s="518"/>
      <c r="E30" s="378"/>
      <c r="F30" s="225"/>
      <c r="G30" s="226"/>
      <c r="H30" s="227"/>
      <c r="I30" s="227"/>
      <c r="J30" s="227"/>
      <c r="K30" s="228"/>
      <c r="L30" s="229"/>
      <c r="M30" s="230"/>
      <c r="N30" s="231"/>
      <c r="O30" s="231"/>
      <c r="P30" s="231"/>
      <c r="Q30" s="232"/>
      <c r="R30" s="86" t="str">
        <f t="shared" si="15"/>
        <v/>
      </c>
      <c r="S30" s="233"/>
      <c r="T30" s="234"/>
      <c r="U30" s="86" t="str">
        <f t="shared" si="16"/>
        <v/>
      </c>
      <c r="V30" s="235"/>
      <c r="W30" s="230"/>
      <c r="X30" s="231"/>
      <c r="Y30" s="231"/>
      <c r="Z30" s="231"/>
      <c r="AA30" s="232"/>
      <c r="AB30" s="86" t="str">
        <f t="shared" si="17"/>
        <v/>
      </c>
      <c r="AC30" s="233"/>
      <c r="AD30" s="236"/>
      <c r="AE30" s="86" t="str">
        <f t="shared" si="18"/>
        <v/>
      </c>
      <c r="AF30" s="235"/>
      <c r="AG30" s="230"/>
      <c r="AH30" s="231"/>
      <c r="AI30" s="231"/>
      <c r="AJ30" s="231"/>
      <c r="AK30" s="232"/>
      <c r="AL30" s="86" t="str">
        <f t="shared" si="19"/>
        <v/>
      </c>
      <c r="AM30" s="237"/>
      <c r="AN30" s="236"/>
      <c r="AO30" s="86" t="str">
        <f t="shared" si="20"/>
        <v/>
      </c>
      <c r="AP30" s="235"/>
      <c r="AQ30" s="230"/>
      <c r="AR30" s="231"/>
      <c r="AS30" s="231"/>
      <c r="AT30" s="231"/>
      <c r="AU30" s="232"/>
      <c r="AV30" s="86" t="str">
        <f t="shared" si="21"/>
        <v/>
      </c>
      <c r="AW30" s="238"/>
      <c r="AX30" s="239"/>
      <c r="AY30" s="86" t="str">
        <f t="shared" si="22"/>
        <v/>
      </c>
      <c r="AZ30" s="240"/>
      <c r="BA30" s="241">
        <f t="shared" si="23"/>
        <v>0</v>
      </c>
      <c r="BB30" s="242">
        <f t="shared" si="13"/>
        <v>0</v>
      </c>
      <c r="BC30" s="243" t="str">
        <f t="shared" si="14"/>
        <v/>
      </c>
      <c r="BD30" s="369">
        <f t="shared" si="24"/>
        <v>0</v>
      </c>
      <c r="BE30" s="88" t="str">
        <f t="shared" si="25"/>
        <v/>
      </c>
      <c r="BF30" s="244"/>
      <c r="BG30" s="269">
        <f>+SUMPRODUCT(BC25:BC30,E25:E30)</f>
        <v>0</v>
      </c>
    </row>
    <row r="31" spans="2:59" ht="18" thickBot="1" x14ac:dyDescent="0.3">
      <c r="B31" s="169"/>
      <c r="C31" s="410"/>
      <c r="D31" s="170"/>
      <c r="E31" s="379"/>
      <c r="F31" s="171"/>
      <c r="G31" s="170"/>
      <c r="H31" s="170"/>
      <c r="I31" s="170"/>
      <c r="J31" s="170"/>
      <c r="K31" s="170"/>
      <c r="L31" s="170"/>
      <c r="M31" s="170"/>
      <c r="N31" s="170"/>
      <c r="O31" s="170"/>
      <c r="P31" s="170"/>
      <c r="Q31" s="172"/>
      <c r="R31" s="172"/>
      <c r="S31" s="170"/>
      <c r="T31" s="170"/>
      <c r="U31" s="170"/>
      <c r="V31" s="170"/>
      <c r="W31" s="170"/>
      <c r="X31" s="173"/>
      <c r="Y31" s="173"/>
      <c r="Z31" s="173"/>
      <c r="AA31" s="174"/>
      <c r="AB31" s="172"/>
      <c r="AC31" s="174"/>
      <c r="AD31" s="170"/>
      <c r="AE31" s="170"/>
      <c r="AF31" s="170"/>
      <c r="AG31" s="174"/>
      <c r="AH31" s="175"/>
      <c r="AI31" s="175"/>
      <c r="AJ31" s="175"/>
      <c r="AK31" s="174"/>
      <c r="AL31" s="172"/>
      <c r="AM31" s="174"/>
      <c r="AN31" s="170"/>
      <c r="AO31" s="170"/>
      <c r="AP31" s="170"/>
      <c r="AQ31" s="174"/>
      <c r="AR31" s="175"/>
      <c r="AS31" s="175"/>
      <c r="AT31" s="175"/>
      <c r="AU31" s="174"/>
      <c r="AV31" s="172"/>
      <c r="AW31" s="174"/>
      <c r="AX31" s="170"/>
      <c r="AY31" s="170"/>
      <c r="AZ31" s="170"/>
      <c r="BA31" s="174"/>
      <c r="BB31" s="174"/>
      <c r="BC31" s="174"/>
      <c r="BD31" s="174"/>
      <c r="BE31" s="174"/>
      <c r="BF31" s="176"/>
      <c r="BG31" s="270"/>
    </row>
    <row r="32" spans="2:59" s="115" customFormat="1" ht="13.5" customHeight="1" x14ac:dyDescent="0.25">
      <c r="B32" s="537" t="s">
        <v>247</v>
      </c>
      <c r="C32" s="538"/>
      <c r="D32" s="538"/>
      <c r="E32" s="539" t="s">
        <v>60</v>
      </c>
      <c r="F32" s="540"/>
      <c r="G32" s="540"/>
      <c r="H32" s="540"/>
      <c r="I32" s="540"/>
      <c r="J32" s="540"/>
      <c r="K32" s="540"/>
      <c r="L32" s="541"/>
      <c r="M32" s="207"/>
      <c r="N32" s="103"/>
      <c r="O32" s="103"/>
      <c r="P32" s="103"/>
      <c r="Q32" s="103"/>
      <c r="R32" s="103"/>
      <c r="S32" s="220" t="str">
        <f>+VLOOKUP(E32,Listas!$B$42:$D$68,2,FALSE)</f>
        <v>OBJ_3</v>
      </c>
      <c r="BD32" s="119"/>
      <c r="BG32" s="265"/>
    </row>
    <row r="33" spans="2:59" s="115" customFormat="1" ht="30" customHeight="1" thickBot="1" x14ac:dyDescent="0.3">
      <c r="B33" s="542" t="s">
        <v>283</v>
      </c>
      <c r="C33" s="543"/>
      <c r="D33" s="543"/>
      <c r="E33" s="544" t="s">
        <v>112</v>
      </c>
      <c r="F33" s="545"/>
      <c r="G33" s="545"/>
      <c r="H33" s="545"/>
      <c r="I33" s="545"/>
      <c r="J33" s="545"/>
      <c r="K33" s="545"/>
      <c r="L33" s="546"/>
      <c r="M33" s="103"/>
      <c r="N33" s="103"/>
      <c r="O33" s="103"/>
      <c r="P33" s="103"/>
      <c r="Q33" s="103"/>
      <c r="R33" s="103"/>
      <c r="S33" s="116"/>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366"/>
      <c r="BE33" s="117"/>
      <c r="BF33" s="117"/>
      <c r="BG33" s="265"/>
    </row>
    <row r="34" spans="2:59" s="119" customFormat="1" ht="25.5" customHeight="1" x14ac:dyDescent="0.25">
      <c r="B34" s="529" t="s">
        <v>248</v>
      </c>
      <c r="C34" s="531" t="s">
        <v>10</v>
      </c>
      <c r="D34" s="532"/>
      <c r="E34" s="535" t="s">
        <v>252</v>
      </c>
      <c r="F34" s="523" t="s">
        <v>250</v>
      </c>
      <c r="G34" s="523" t="s">
        <v>274</v>
      </c>
      <c r="H34" s="523" t="s">
        <v>249</v>
      </c>
      <c r="I34" s="523" t="s">
        <v>16</v>
      </c>
      <c r="J34" s="523" t="s">
        <v>11</v>
      </c>
      <c r="K34" s="525" t="s">
        <v>251</v>
      </c>
      <c r="L34" s="526"/>
      <c r="M34" s="316"/>
      <c r="N34" s="317"/>
      <c r="O34" s="317"/>
      <c r="P34" s="317"/>
      <c r="Q34" s="317"/>
      <c r="R34" s="317"/>
      <c r="S34" s="107" t="s">
        <v>3</v>
      </c>
      <c r="T34" s="317"/>
      <c r="U34" s="317"/>
      <c r="V34" s="318"/>
      <c r="W34" s="316"/>
      <c r="X34" s="317"/>
      <c r="Y34" s="317"/>
      <c r="Z34" s="317"/>
      <c r="AA34" s="317"/>
      <c r="AB34" s="317"/>
      <c r="AC34" s="317" t="s">
        <v>4</v>
      </c>
      <c r="AD34" s="317"/>
      <c r="AE34" s="317"/>
      <c r="AF34" s="318"/>
      <c r="AG34" s="316"/>
      <c r="AH34" s="317"/>
      <c r="AI34" s="317"/>
      <c r="AJ34" s="317"/>
      <c r="AK34" s="317"/>
      <c r="AL34" s="317"/>
      <c r="AM34" s="317" t="s">
        <v>5</v>
      </c>
      <c r="AN34" s="317"/>
      <c r="AO34" s="317"/>
      <c r="AP34" s="318"/>
      <c r="AQ34" s="317"/>
      <c r="AR34" s="317"/>
      <c r="AS34" s="317"/>
      <c r="AT34" s="317"/>
      <c r="AU34" s="317"/>
      <c r="AV34" s="317"/>
      <c r="AW34" s="317" t="s">
        <v>6</v>
      </c>
      <c r="AX34" s="317"/>
      <c r="AY34" s="317"/>
      <c r="AZ34" s="317"/>
      <c r="BA34" s="316"/>
      <c r="BB34" s="317"/>
      <c r="BC34" s="317" t="s">
        <v>290</v>
      </c>
      <c r="BD34" s="348"/>
      <c r="BE34" s="318"/>
      <c r="BF34" s="118" t="s">
        <v>146</v>
      </c>
      <c r="BG34" s="266"/>
    </row>
    <row r="35" spans="2:59" s="119" customFormat="1" ht="25.5" x14ac:dyDescent="0.25">
      <c r="B35" s="530"/>
      <c r="C35" s="533"/>
      <c r="D35" s="534"/>
      <c r="E35" s="536"/>
      <c r="F35" s="524"/>
      <c r="G35" s="524"/>
      <c r="H35" s="524"/>
      <c r="I35" s="524"/>
      <c r="J35" s="524"/>
      <c r="K35" s="120" t="s">
        <v>256</v>
      </c>
      <c r="L35" s="121" t="s">
        <v>257</v>
      </c>
      <c r="M35" s="122" t="s">
        <v>131</v>
      </c>
      <c r="N35" s="104" t="s">
        <v>258</v>
      </c>
      <c r="O35" s="104" t="s">
        <v>259</v>
      </c>
      <c r="P35" s="104" t="s">
        <v>260</v>
      </c>
      <c r="Q35" s="104" t="s">
        <v>132</v>
      </c>
      <c r="R35" s="104" t="s">
        <v>261</v>
      </c>
      <c r="S35" s="104" t="s">
        <v>15</v>
      </c>
      <c r="T35" s="104" t="s">
        <v>294</v>
      </c>
      <c r="U35" s="104" t="s">
        <v>254</v>
      </c>
      <c r="V35" s="123" t="s">
        <v>255</v>
      </c>
      <c r="W35" s="122" t="s">
        <v>131</v>
      </c>
      <c r="X35" s="104" t="s">
        <v>262</v>
      </c>
      <c r="Y35" s="104" t="s">
        <v>263</v>
      </c>
      <c r="Z35" s="104" t="s">
        <v>264</v>
      </c>
      <c r="AA35" s="104" t="s">
        <v>132</v>
      </c>
      <c r="AB35" s="104" t="s">
        <v>261</v>
      </c>
      <c r="AC35" s="104" t="s">
        <v>15</v>
      </c>
      <c r="AD35" s="104" t="s">
        <v>294</v>
      </c>
      <c r="AE35" s="104" t="s">
        <v>254</v>
      </c>
      <c r="AF35" s="123" t="s">
        <v>255</v>
      </c>
      <c r="AG35" s="122" t="s">
        <v>131</v>
      </c>
      <c r="AH35" s="104" t="s">
        <v>265</v>
      </c>
      <c r="AI35" s="104" t="s">
        <v>266</v>
      </c>
      <c r="AJ35" s="104" t="s">
        <v>267</v>
      </c>
      <c r="AK35" s="104" t="s">
        <v>132</v>
      </c>
      <c r="AL35" s="104" t="s">
        <v>261</v>
      </c>
      <c r="AM35" s="104" t="s">
        <v>15</v>
      </c>
      <c r="AN35" s="104" t="s">
        <v>294</v>
      </c>
      <c r="AO35" s="104" t="s">
        <v>254</v>
      </c>
      <c r="AP35" s="123" t="s">
        <v>255</v>
      </c>
      <c r="AQ35" s="124" t="s">
        <v>131</v>
      </c>
      <c r="AR35" s="104" t="s">
        <v>268</v>
      </c>
      <c r="AS35" s="104" t="s">
        <v>269</v>
      </c>
      <c r="AT35" s="104" t="s">
        <v>270</v>
      </c>
      <c r="AU35" s="104" t="s">
        <v>132</v>
      </c>
      <c r="AV35" s="104" t="s">
        <v>261</v>
      </c>
      <c r="AW35" s="104" t="s">
        <v>15</v>
      </c>
      <c r="AX35" s="104" t="s">
        <v>294</v>
      </c>
      <c r="AY35" s="104" t="s">
        <v>254</v>
      </c>
      <c r="AZ35" s="121" t="s">
        <v>255</v>
      </c>
      <c r="BA35" s="122" t="s">
        <v>131</v>
      </c>
      <c r="BB35" s="125" t="s">
        <v>132</v>
      </c>
      <c r="BC35" s="106" t="s">
        <v>130</v>
      </c>
      <c r="BD35" s="105" t="s">
        <v>294</v>
      </c>
      <c r="BE35" s="106" t="s">
        <v>315</v>
      </c>
      <c r="BF35" s="126" t="s">
        <v>9</v>
      </c>
      <c r="BG35" s="266"/>
    </row>
    <row r="36" spans="2:59" s="365" customFormat="1" ht="59.25" customHeight="1" x14ac:dyDescent="0.25">
      <c r="B36" s="127">
        <v>1</v>
      </c>
      <c r="C36" s="632" t="s">
        <v>387</v>
      </c>
      <c r="D36" s="633"/>
      <c r="E36" s="376">
        <v>0.06</v>
      </c>
      <c r="F36" s="129" t="s">
        <v>325</v>
      </c>
      <c r="G36" s="128" t="s">
        <v>377</v>
      </c>
      <c r="H36" s="128" t="s">
        <v>209</v>
      </c>
      <c r="I36" s="128" t="s">
        <v>335</v>
      </c>
      <c r="J36" s="128" t="s">
        <v>378</v>
      </c>
      <c r="K36" s="362">
        <v>43831</v>
      </c>
      <c r="L36" s="630">
        <v>43981</v>
      </c>
      <c r="M36" s="200">
        <v>0.18</v>
      </c>
      <c r="N36" s="201"/>
      <c r="O36" s="201"/>
      <c r="P36" s="201"/>
      <c r="Q36" s="202"/>
      <c r="R36" s="257">
        <f>IFERROR(Q36/M36,"")</f>
        <v>0</v>
      </c>
      <c r="S36" s="132"/>
      <c r="T36" s="204"/>
      <c r="U36" s="257">
        <f>IFERROR(T36/M36,"")</f>
        <v>0</v>
      </c>
      <c r="V36" s="134"/>
      <c r="W36" s="200">
        <v>0.12</v>
      </c>
      <c r="X36" s="201"/>
      <c r="Y36" s="201"/>
      <c r="Z36" s="201"/>
      <c r="AA36" s="202"/>
      <c r="AB36" s="257">
        <f>IFERROR(AA36/W36,"")</f>
        <v>0</v>
      </c>
      <c r="AC36" s="132"/>
      <c r="AD36" s="133"/>
      <c r="AE36" s="257">
        <f>IFERROR(AD36/W36,"")</f>
        <v>0</v>
      </c>
      <c r="AF36" s="134"/>
      <c r="AG36" s="200"/>
      <c r="AH36" s="201"/>
      <c r="AI36" s="201"/>
      <c r="AJ36" s="201"/>
      <c r="AK36" s="202"/>
      <c r="AL36" s="257" t="str">
        <f>IFERROR(AK36/AG36,"")</f>
        <v/>
      </c>
      <c r="AM36" s="135"/>
      <c r="AN36" s="133"/>
      <c r="AO36" s="257" t="str">
        <f>IFERROR(AN36/AG36,"")</f>
        <v/>
      </c>
      <c r="AP36" s="134"/>
      <c r="AQ36" s="200"/>
      <c r="AR36" s="201"/>
      <c r="AS36" s="201"/>
      <c r="AT36" s="201"/>
      <c r="AU36" s="202"/>
      <c r="AV36" s="257" t="str">
        <f>IFERROR(AU36/AQ36,"")</f>
        <v/>
      </c>
      <c r="AW36" s="136"/>
      <c r="AX36" s="137"/>
      <c r="AY36" s="257" t="str">
        <f>IFERROR(AX36/AQ36,"")</f>
        <v/>
      </c>
      <c r="AZ36" s="138"/>
      <c r="BA36" s="200">
        <f t="shared" ref="BA36:BA44" si="26">+SUM(M36,W36,AG36,AQ36)</f>
        <v>0.3</v>
      </c>
      <c r="BB36" s="201">
        <f t="shared" ref="BB36:BB44" si="27">+SUM(Q36,AA36,AK36,AU36)</f>
        <v>0</v>
      </c>
      <c r="BC36" s="109">
        <f t="shared" ref="BC36:BC44" si="28">IFERROR(BB36/BA36,"")</f>
        <v>0</v>
      </c>
      <c r="BD36" s="367">
        <f>SUM(T36,AD36,AN36,AX36)</f>
        <v>0</v>
      </c>
      <c r="BE36" s="259">
        <f>IFERROR(BD36/BA36,"")</f>
        <v>0</v>
      </c>
      <c r="BF36" s="110"/>
      <c r="BG36" s="364"/>
    </row>
    <row r="37" spans="2:59" s="155" customFormat="1" ht="57" customHeight="1" x14ac:dyDescent="0.25">
      <c r="B37" s="383">
        <v>2</v>
      </c>
      <c r="C37" s="632" t="s">
        <v>379</v>
      </c>
      <c r="D37" s="633"/>
      <c r="E37" s="389">
        <v>7.0000000000000007E-2</v>
      </c>
      <c r="F37" s="142" t="s">
        <v>325</v>
      </c>
      <c r="G37" s="143" t="s">
        <v>377</v>
      </c>
      <c r="H37" s="143" t="s">
        <v>209</v>
      </c>
      <c r="I37" s="143" t="s">
        <v>335</v>
      </c>
      <c r="J37" s="143" t="s">
        <v>380</v>
      </c>
      <c r="K37" s="144">
        <v>43831</v>
      </c>
      <c r="L37" s="631">
        <v>43981</v>
      </c>
      <c r="M37" s="111">
        <v>0.21</v>
      </c>
      <c r="N37" s="112"/>
      <c r="O37" s="112"/>
      <c r="P37" s="112"/>
      <c r="Q37" s="112"/>
      <c r="R37" s="260">
        <f t="shared" ref="R37" si="29">IFERROR(Q37/M37,"")</f>
        <v>0</v>
      </c>
      <c r="S37" s="146"/>
      <c r="T37" s="203"/>
      <c r="U37" s="260">
        <f t="shared" ref="U37" si="30">IFERROR(T37/M37,"")</f>
        <v>0</v>
      </c>
      <c r="V37" s="148"/>
      <c r="W37" s="111">
        <v>0.14000000000000001</v>
      </c>
      <c r="X37" s="112"/>
      <c r="Y37" s="112"/>
      <c r="Z37" s="112"/>
      <c r="AA37" s="112"/>
      <c r="AB37" s="260">
        <f t="shared" ref="AB37" si="31">IFERROR(AA37/W37,"")</f>
        <v>0</v>
      </c>
      <c r="AC37" s="146"/>
      <c r="AD37" s="147"/>
      <c r="AE37" s="260">
        <f t="shared" ref="AE37" si="32">IFERROR(AD37/W37,"")</f>
        <v>0</v>
      </c>
      <c r="AF37" s="148"/>
      <c r="AG37" s="111"/>
      <c r="AH37" s="112"/>
      <c r="AI37" s="112"/>
      <c r="AJ37" s="112"/>
      <c r="AK37" s="112"/>
      <c r="AL37" s="260" t="str">
        <f t="shared" ref="AL37" si="33">IFERROR(AK37/AG37,"")</f>
        <v/>
      </c>
      <c r="AM37" s="151"/>
      <c r="AN37" s="147"/>
      <c r="AO37" s="260" t="str">
        <f t="shared" ref="AO37" si="34">IFERROR(AN37/AG37,"")</f>
        <v/>
      </c>
      <c r="AP37" s="148"/>
      <c r="AQ37" s="111"/>
      <c r="AR37" s="112"/>
      <c r="AS37" s="112"/>
      <c r="AT37" s="112"/>
      <c r="AU37" s="112"/>
      <c r="AV37" s="260" t="str">
        <f t="shared" ref="AV37" si="35">IFERROR(AU37/AQ37,"")</f>
        <v/>
      </c>
      <c r="AW37" s="152"/>
      <c r="AX37" s="153"/>
      <c r="AY37" s="260" t="str">
        <f t="shared" ref="AY37" si="36">IFERROR(AX37/AQ37,"")</f>
        <v/>
      </c>
      <c r="AZ37" s="154"/>
      <c r="BA37" s="111">
        <f t="shared" si="26"/>
        <v>0.35</v>
      </c>
      <c r="BB37" s="112">
        <f t="shared" si="27"/>
        <v>0</v>
      </c>
      <c r="BC37" s="113">
        <f t="shared" si="28"/>
        <v>0</v>
      </c>
      <c r="BD37" s="368">
        <f t="shared" ref="BD37" si="37">SUM(T37,AD37,AN37,AX37)</f>
        <v>0</v>
      </c>
      <c r="BE37" s="262">
        <f t="shared" ref="BE37" si="38">IFERROR(BD37/BA37,"")</f>
        <v>0</v>
      </c>
      <c r="BF37" s="114"/>
      <c r="BG37" s="268"/>
    </row>
    <row r="38" spans="2:59" s="155" customFormat="1" ht="60" customHeight="1" x14ac:dyDescent="0.25">
      <c r="B38" s="383">
        <v>3</v>
      </c>
      <c r="C38" s="632" t="s">
        <v>382</v>
      </c>
      <c r="D38" s="633"/>
      <c r="E38" s="389">
        <v>7.0000000000000007E-2</v>
      </c>
      <c r="F38" s="142" t="s">
        <v>325</v>
      </c>
      <c r="G38" s="143" t="s">
        <v>377</v>
      </c>
      <c r="H38" s="143" t="s">
        <v>209</v>
      </c>
      <c r="I38" s="143" t="s">
        <v>335</v>
      </c>
      <c r="J38" s="143" t="s">
        <v>381</v>
      </c>
      <c r="K38" s="144">
        <v>43831</v>
      </c>
      <c r="L38" s="631">
        <v>43981</v>
      </c>
      <c r="M38" s="111">
        <v>0.21</v>
      </c>
      <c r="N38" s="112"/>
      <c r="O38" s="112"/>
      <c r="P38" s="112"/>
      <c r="Q38" s="112"/>
      <c r="R38" s="260">
        <f t="shared" ref="R38" si="39">IFERROR(Q38/M38,"")</f>
        <v>0</v>
      </c>
      <c r="S38" s="146"/>
      <c r="T38" s="203"/>
      <c r="U38" s="260">
        <f t="shared" ref="U38" si="40">IFERROR(T38/M38,"")</f>
        <v>0</v>
      </c>
      <c r="V38" s="148"/>
      <c r="W38" s="111">
        <v>0.14000000000000001</v>
      </c>
      <c r="X38" s="112"/>
      <c r="Y38" s="112"/>
      <c r="Z38" s="112"/>
      <c r="AA38" s="112"/>
      <c r="AB38" s="260">
        <f t="shared" ref="AB38" si="41">IFERROR(AA38/W38,"")</f>
        <v>0</v>
      </c>
      <c r="AC38" s="146"/>
      <c r="AD38" s="147"/>
      <c r="AE38" s="260">
        <f t="shared" ref="AE38" si="42">IFERROR(AD38/W38,"")</f>
        <v>0</v>
      </c>
      <c r="AF38" s="148"/>
      <c r="AG38" s="111"/>
      <c r="AH38" s="112"/>
      <c r="AI38" s="112"/>
      <c r="AJ38" s="112"/>
      <c r="AK38" s="112"/>
      <c r="AL38" s="260" t="str">
        <f t="shared" ref="AL38" si="43">IFERROR(AK38/AG38,"")</f>
        <v/>
      </c>
      <c r="AM38" s="151"/>
      <c r="AN38" s="147"/>
      <c r="AO38" s="260" t="str">
        <f t="shared" ref="AO38" si="44">IFERROR(AN38/AG38,"")</f>
        <v/>
      </c>
      <c r="AP38" s="148"/>
      <c r="AQ38" s="111"/>
      <c r="AR38" s="112"/>
      <c r="AS38" s="112"/>
      <c r="AT38" s="112"/>
      <c r="AU38" s="112"/>
      <c r="AV38" s="260" t="str">
        <f t="shared" ref="AV38" si="45">IFERROR(AU38/AQ38,"")</f>
        <v/>
      </c>
      <c r="AW38" s="152"/>
      <c r="AX38" s="153"/>
      <c r="AY38" s="260" t="str">
        <f t="shared" ref="AY38" si="46">IFERROR(AX38/AQ38,"")</f>
        <v/>
      </c>
      <c r="AZ38" s="154"/>
      <c r="BA38" s="111">
        <f t="shared" ref="BA38" si="47">+SUM(M38,W38,AG38,AQ38)</f>
        <v>0.35</v>
      </c>
      <c r="BB38" s="112">
        <f t="shared" ref="BB38" si="48">+SUM(Q38,AA38,AK38,AU38)</f>
        <v>0</v>
      </c>
      <c r="BC38" s="113">
        <f t="shared" ref="BC38" si="49">IFERROR(BB38/BA38,"")</f>
        <v>0</v>
      </c>
      <c r="BD38" s="368">
        <f t="shared" ref="BD38" si="50">SUM(T38,AD38,AN38,AX38)</f>
        <v>0</v>
      </c>
      <c r="BE38" s="262">
        <f t="shared" ref="BE38" si="51">IFERROR(BD38/BA38,"")</f>
        <v>0</v>
      </c>
      <c r="BF38" s="114"/>
      <c r="BG38" s="268"/>
    </row>
    <row r="39" spans="2:59" s="155" customFormat="1" ht="57.75" hidden="1" customHeight="1" x14ac:dyDescent="0.25">
      <c r="B39" s="383"/>
      <c r="C39" s="574"/>
      <c r="D39" s="575"/>
      <c r="E39" s="389"/>
      <c r="F39" s="142"/>
      <c r="G39" s="143"/>
      <c r="H39" s="143"/>
      <c r="I39" s="143"/>
      <c r="J39" s="143"/>
      <c r="K39" s="144"/>
      <c r="L39" s="145"/>
      <c r="M39" s="111"/>
      <c r="N39" s="112"/>
      <c r="O39" s="112"/>
      <c r="P39" s="112"/>
      <c r="Q39" s="112"/>
      <c r="R39" s="260" t="str">
        <f t="shared" ref="R39" si="52">IFERROR(Q39/M39,"")</f>
        <v/>
      </c>
      <c r="S39" s="146"/>
      <c r="T39" s="203"/>
      <c r="U39" s="260" t="str">
        <f t="shared" ref="U39" si="53">IFERROR(T39/M39,"")</f>
        <v/>
      </c>
      <c r="V39" s="148"/>
      <c r="W39" s="111"/>
      <c r="X39" s="112"/>
      <c r="Y39" s="112"/>
      <c r="Z39" s="112"/>
      <c r="AA39" s="112"/>
      <c r="AB39" s="260" t="str">
        <f t="shared" ref="AB39" si="54">IFERROR(AA39/W39,"")</f>
        <v/>
      </c>
      <c r="AC39" s="146"/>
      <c r="AD39" s="147"/>
      <c r="AE39" s="260" t="str">
        <f t="shared" ref="AE39" si="55">IFERROR(AD39/W39,"")</f>
        <v/>
      </c>
      <c r="AF39" s="148"/>
      <c r="AG39" s="111"/>
      <c r="AH39" s="112"/>
      <c r="AI39" s="112"/>
      <c r="AJ39" s="112"/>
      <c r="AK39" s="112"/>
      <c r="AL39" s="260" t="str">
        <f t="shared" ref="AL39" si="56">IFERROR(AK39/AG39,"")</f>
        <v/>
      </c>
      <c r="AM39" s="151"/>
      <c r="AN39" s="147"/>
      <c r="AO39" s="260" t="str">
        <f t="shared" ref="AO39" si="57">IFERROR(AN39/AG39,"")</f>
        <v/>
      </c>
      <c r="AP39" s="148"/>
      <c r="AQ39" s="111"/>
      <c r="AR39" s="112"/>
      <c r="AS39" s="112"/>
      <c r="AT39" s="112"/>
      <c r="AU39" s="112"/>
      <c r="AV39" s="260" t="str">
        <f t="shared" ref="AV39" si="58">IFERROR(AU39/AQ39,"")</f>
        <v/>
      </c>
      <c r="AW39" s="152"/>
      <c r="AX39" s="153"/>
      <c r="AY39" s="260" t="str">
        <f t="shared" ref="AY39" si="59">IFERROR(AX39/AQ39,"")</f>
        <v/>
      </c>
      <c r="AZ39" s="154"/>
      <c r="BA39" s="111">
        <f t="shared" ref="BA39" si="60">+SUM(M39,W39,AG39,AQ39)</f>
        <v>0</v>
      </c>
      <c r="BB39" s="112">
        <f t="shared" ref="BB39" si="61">+SUM(Q39,AA39,AK39,AU39)</f>
        <v>0</v>
      </c>
      <c r="BC39" s="113" t="str">
        <f t="shared" ref="BC39" si="62">IFERROR(BB39/BA39,"")</f>
        <v/>
      </c>
      <c r="BD39" s="368">
        <f t="shared" ref="BD39" si="63">SUM(T39,AD39,AN39,AX39)</f>
        <v>0</v>
      </c>
      <c r="BE39" s="262" t="str">
        <f t="shared" ref="BE39" si="64">IFERROR(BD39/BA39,"")</f>
        <v/>
      </c>
      <c r="BF39" s="114"/>
      <c r="BG39" s="268"/>
    </row>
    <row r="40" spans="2:59" s="155" customFormat="1" ht="47.25" hidden="1" customHeight="1" x14ac:dyDescent="0.25">
      <c r="B40" s="383"/>
      <c r="C40" s="574"/>
      <c r="D40" s="575"/>
      <c r="E40" s="389"/>
      <c r="F40" s="142"/>
      <c r="G40" s="143"/>
      <c r="H40" s="143"/>
      <c r="I40" s="143"/>
      <c r="J40" s="143"/>
      <c r="K40" s="144"/>
      <c r="L40" s="145"/>
      <c r="M40" s="111"/>
      <c r="N40" s="112"/>
      <c r="O40" s="112"/>
      <c r="P40" s="112"/>
      <c r="Q40" s="112"/>
      <c r="R40" s="260" t="str">
        <f t="shared" ref="R40:R44" si="65">IFERROR(Q40/M40,"")</f>
        <v/>
      </c>
      <c r="S40" s="146"/>
      <c r="T40" s="203"/>
      <c r="U40" s="260" t="str">
        <f t="shared" ref="U40:U44" si="66">IFERROR(T40/M40,"")</f>
        <v/>
      </c>
      <c r="V40" s="148"/>
      <c r="W40" s="111"/>
      <c r="X40" s="112"/>
      <c r="Y40" s="112"/>
      <c r="Z40" s="112"/>
      <c r="AA40" s="112"/>
      <c r="AB40" s="260" t="str">
        <f t="shared" ref="AB40:AB44" si="67">IFERROR(AA40/W40,"")</f>
        <v/>
      </c>
      <c r="AC40" s="146"/>
      <c r="AD40" s="147"/>
      <c r="AE40" s="260" t="str">
        <f t="shared" ref="AE40:AE44" si="68">IFERROR(AD40/W40,"")</f>
        <v/>
      </c>
      <c r="AF40" s="148"/>
      <c r="AG40" s="111"/>
      <c r="AH40" s="112"/>
      <c r="AI40" s="112"/>
      <c r="AJ40" s="112"/>
      <c r="AK40" s="112"/>
      <c r="AL40" s="260" t="str">
        <f t="shared" ref="AL40:AL44" si="69">IFERROR(AK40/AG40,"")</f>
        <v/>
      </c>
      <c r="AM40" s="151"/>
      <c r="AN40" s="147"/>
      <c r="AO40" s="260" t="str">
        <f t="shared" ref="AO40:AO44" si="70">IFERROR(AN40/AG40,"")</f>
        <v/>
      </c>
      <c r="AP40" s="148"/>
      <c r="AQ40" s="111"/>
      <c r="AR40" s="112"/>
      <c r="AS40" s="112"/>
      <c r="AT40" s="112"/>
      <c r="AU40" s="112"/>
      <c r="AV40" s="260" t="str">
        <f t="shared" ref="AV40:AV44" si="71">IFERROR(AU40/AQ40,"")</f>
        <v/>
      </c>
      <c r="AW40" s="152"/>
      <c r="AX40" s="153"/>
      <c r="AY40" s="260" t="str">
        <f t="shared" ref="AY40:AY44" si="72">IFERROR(AX40/AQ40,"")</f>
        <v/>
      </c>
      <c r="AZ40" s="154"/>
      <c r="BA40" s="111">
        <f t="shared" si="26"/>
        <v>0</v>
      </c>
      <c r="BB40" s="112">
        <f t="shared" si="27"/>
        <v>0</v>
      </c>
      <c r="BC40" s="113" t="str">
        <f t="shared" si="28"/>
        <v/>
      </c>
      <c r="BD40" s="368">
        <f t="shared" ref="BD40:BD44" si="73">SUM(T40,AD40,AN40,AX40)</f>
        <v>0</v>
      </c>
      <c r="BE40" s="262" t="str">
        <f t="shared" ref="BE40:BE44" si="74">IFERROR(BD40/BA40,"")</f>
        <v/>
      </c>
      <c r="BF40" s="114"/>
      <c r="BG40" s="268"/>
    </row>
    <row r="41" spans="2:59" s="155" customFormat="1" ht="14.25" hidden="1" x14ac:dyDescent="0.25">
      <c r="B41" s="140"/>
      <c r="C41" s="519"/>
      <c r="D41" s="520"/>
      <c r="E41" s="377"/>
      <c r="F41" s="142"/>
      <c r="G41" s="141"/>
      <c r="H41" s="143"/>
      <c r="I41" s="143"/>
      <c r="J41" s="143"/>
      <c r="K41" s="144"/>
      <c r="L41" s="145"/>
      <c r="M41" s="149"/>
      <c r="N41" s="150"/>
      <c r="O41" s="150"/>
      <c r="P41" s="150"/>
      <c r="Q41" s="112"/>
      <c r="R41" s="260" t="str">
        <f t="shared" si="65"/>
        <v/>
      </c>
      <c r="S41" s="157"/>
      <c r="T41" s="203"/>
      <c r="U41" s="260" t="str">
        <f t="shared" si="66"/>
        <v/>
      </c>
      <c r="V41" s="159"/>
      <c r="W41" s="149"/>
      <c r="X41" s="150"/>
      <c r="Y41" s="150"/>
      <c r="Z41" s="150"/>
      <c r="AA41" s="112"/>
      <c r="AB41" s="260" t="str">
        <f t="shared" si="67"/>
        <v/>
      </c>
      <c r="AC41" s="157"/>
      <c r="AD41" s="158"/>
      <c r="AE41" s="260" t="str">
        <f t="shared" si="68"/>
        <v/>
      </c>
      <c r="AF41" s="159"/>
      <c r="AG41" s="149"/>
      <c r="AH41" s="150"/>
      <c r="AI41" s="150"/>
      <c r="AJ41" s="150"/>
      <c r="AK41" s="112"/>
      <c r="AL41" s="260" t="str">
        <f t="shared" si="69"/>
        <v/>
      </c>
      <c r="AM41" s="157"/>
      <c r="AN41" s="158"/>
      <c r="AO41" s="260" t="str">
        <f t="shared" si="70"/>
        <v/>
      </c>
      <c r="AP41" s="159"/>
      <c r="AQ41" s="149"/>
      <c r="AR41" s="150"/>
      <c r="AS41" s="150"/>
      <c r="AT41" s="150"/>
      <c r="AU41" s="112"/>
      <c r="AV41" s="260" t="str">
        <f t="shared" si="71"/>
        <v/>
      </c>
      <c r="AW41" s="160"/>
      <c r="AX41" s="161"/>
      <c r="AY41" s="260" t="str">
        <f t="shared" si="72"/>
        <v/>
      </c>
      <c r="AZ41" s="162"/>
      <c r="BA41" s="111">
        <f t="shared" si="26"/>
        <v>0</v>
      </c>
      <c r="BB41" s="112">
        <f t="shared" si="27"/>
        <v>0</v>
      </c>
      <c r="BC41" s="113" t="str">
        <f t="shared" si="28"/>
        <v/>
      </c>
      <c r="BD41" s="368">
        <f t="shared" si="73"/>
        <v>0</v>
      </c>
      <c r="BE41" s="262" t="str">
        <f t="shared" si="74"/>
        <v/>
      </c>
      <c r="BF41" s="114"/>
      <c r="BG41" s="268"/>
    </row>
    <row r="42" spans="2:59" s="155" customFormat="1" ht="14.25" hidden="1" x14ac:dyDescent="0.25">
      <c r="B42" s="140"/>
      <c r="C42" s="519"/>
      <c r="D42" s="520"/>
      <c r="E42" s="377"/>
      <c r="F42" s="142"/>
      <c r="G42" s="141"/>
      <c r="H42" s="143"/>
      <c r="I42" s="143"/>
      <c r="J42" s="143"/>
      <c r="K42" s="144"/>
      <c r="L42" s="163"/>
      <c r="M42" s="149"/>
      <c r="N42" s="150"/>
      <c r="O42" s="150"/>
      <c r="P42" s="150"/>
      <c r="Q42" s="150"/>
      <c r="R42" s="260" t="str">
        <f t="shared" si="65"/>
        <v/>
      </c>
      <c r="S42" s="164"/>
      <c r="T42" s="203"/>
      <c r="U42" s="260" t="str">
        <f t="shared" si="66"/>
        <v/>
      </c>
      <c r="V42" s="166"/>
      <c r="W42" s="149"/>
      <c r="X42" s="150"/>
      <c r="Y42" s="150"/>
      <c r="Z42" s="150"/>
      <c r="AA42" s="150"/>
      <c r="AB42" s="260" t="str">
        <f t="shared" si="67"/>
        <v/>
      </c>
      <c r="AC42" s="164"/>
      <c r="AD42" s="165"/>
      <c r="AE42" s="260" t="str">
        <f t="shared" si="68"/>
        <v/>
      </c>
      <c r="AF42" s="166"/>
      <c r="AG42" s="149"/>
      <c r="AH42" s="150"/>
      <c r="AI42" s="150"/>
      <c r="AJ42" s="150"/>
      <c r="AK42" s="150"/>
      <c r="AL42" s="260" t="str">
        <f t="shared" si="69"/>
        <v/>
      </c>
      <c r="AM42" s="157"/>
      <c r="AN42" s="165"/>
      <c r="AO42" s="260" t="str">
        <f t="shared" si="70"/>
        <v/>
      </c>
      <c r="AP42" s="166"/>
      <c r="AQ42" s="149"/>
      <c r="AR42" s="150"/>
      <c r="AS42" s="150"/>
      <c r="AT42" s="150"/>
      <c r="AU42" s="150"/>
      <c r="AV42" s="260" t="str">
        <f t="shared" si="71"/>
        <v/>
      </c>
      <c r="AW42" s="152"/>
      <c r="AX42" s="167"/>
      <c r="AY42" s="260" t="str">
        <f t="shared" si="72"/>
        <v/>
      </c>
      <c r="AZ42" s="168"/>
      <c r="BA42" s="111">
        <f t="shared" si="26"/>
        <v>0</v>
      </c>
      <c r="BB42" s="112">
        <f t="shared" si="27"/>
        <v>0</v>
      </c>
      <c r="BC42" s="113" t="str">
        <f t="shared" si="28"/>
        <v/>
      </c>
      <c r="BD42" s="368">
        <f t="shared" si="73"/>
        <v>0</v>
      </c>
      <c r="BE42" s="262" t="str">
        <f t="shared" si="74"/>
        <v/>
      </c>
      <c r="BF42" s="114"/>
      <c r="BG42" s="268"/>
    </row>
    <row r="43" spans="2:59" s="155" customFormat="1" ht="14.25" hidden="1" x14ac:dyDescent="0.25">
      <c r="B43" s="140"/>
      <c r="C43" s="519"/>
      <c r="D43" s="520"/>
      <c r="E43" s="377"/>
      <c r="F43" s="142"/>
      <c r="G43" s="141"/>
      <c r="H43" s="143"/>
      <c r="I43" s="143"/>
      <c r="J43" s="143"/>
      <c r="K43" s="144"/>
      <c r="L43" s="145"/>
      <c r="M43" s="149"/>
      <c r="N43" s="150"/>
      <c r="O43" s="150"/>
      <c r="P43" s="150"/>
      <c r="Q43" s="112"/>
      <c r="R43" s="260" t="str">
        <f t="shared" si="65"/>
        <v/>
      </c>
      <c r="S43" s="146"/>
      <c r="T43" s="203"/>
      <c r="U43" s="260" t="str">
        <f t="shared" si="66"/>
        <v/>
      </c>
      <c r="V43" s="148"/>
      <c r="W43" s="149"/>
      <c r="X43" s="150"/>
      <c r="Y43" s="150"/>
      <c r="Z43" s="150"/>
      <c r="AA43" s="112"/>
      <c r="AB43" s="260" t="str">
        <f t="shared" si="67"/>
        <v/>
      </c>
      <c r="AC43" s="146"/>
      <c r="AD43" s="147"/>
      <c r="AE43" s="260" t="str">
        <f t="shared" si="68"/>
        <v/>
      </c>
      <c r="AF43" s="148"/>
      <c r="AG43" s="149"/>
      <c r="AH43" s="150"/>
      <c r="AI43" s="150"/>
      <c r="AJ43" s="150"/>
      <c r="AK43" s="112"/>
      <c r="AL43" s="260" t="str">
        <f t="shared" si="69"/>
        <v/>
      </c>
      <c r="AM43" s="157"/>
      <c r="AN43" s="147"/>
      <c r="AO43" s="260" t="str">
        <f t="shared" si="70"/>
        <v/>
      </c>
      <c r="AP43" s="148"/>
      <c r="AQ43" s="149"/>
      <c r="AR43" s="150"/>
      <c r="AS43" s="150"/>
      <c r="AT43" s="150"/>
      <c r="AU43" s="112"/>
      <c r="AV43" s="260" t="str">
        <f t="shared" si="71"/>
        <v/>
      </c>
      <c r="AW43" s="160"/>
      <c r="AX43" s="153"/>
      <c r="AY43" s="260" t="str">
        <f t="shared" si="72"/>
        <v/>
      </c>
      <c r="AZ43" s="154"/>
      <c r="BA43" s="111">
        <f t="shared" si="26"/>
        <v>0</v>
      </c>
      <c r="BB43" s="112">
        <f t="shared" si="27"/>
        <v>0</v>
      </c>
      <c r="BC43" s="113" t="str">
        <f t="shared" si="28"/>
        <v/>
      </c>
      <c r="BD43" s="368">
        <f t="shared" si="73"/>
        <v>0</v>
      </c>
      <c r="BE43" s="262" t="str">
        <f t="shared" si="74"/>
        <v/>
      </c>
      <c r="BF43" s="114"/>
      <c r="BG43" s="268"/>
    </row>
    <row r="44" spans="2:59" s="245" customFormat="1" ht="15" thickBot="1" x14ac:dyDescent="0.3">
      <c r="B44" s="223"/>
      <c r="C44" s="517" t="s">
        <v>291</v>
      </c>
      <c r="D44" s="518"/>
      <c r="E44" s="378"/>
      <c r="F44" s="225"/>
      <c r="G44" s="226"/>
      <c r="H44" s="227"/>
      <c r="I44" s="227"/>
      <c r="J44" s="227"/>
      <c r="K44" s="228"/>
      <c r="L44" s="229"/>
      <c r="M44" s="230"/>
      <c r="N44" s="231"/>
      <c r="O44" s="231"/>
      <c r="P44" s="231"/>
      <c r="Q44" s="232"/>
      <c r="R44" s="86" t="str">
        <f t="shared" si="65"/>
        <v/>
      </c>
      <c r="S44" s="233"/>
      <c r="T44" s="234"/>
      <c r="U44" s="86" t="str">
        <f t="shared" si="66"/>
        <v/>
      </c>
      <c r="V44" s="235"/>
      <c r="W44" s="230"/>
      <c r="X44" s="231"/>
      <c r="Y44" s="231"/>
      <c r="Z44" s="231"/>
      <c r="AA44" s="232"/>
      <c r="AB44" s="86" t="str">
        <f t="shared" si="67"/>
        <v/>
      </c>
      <c r="AC44" s="233"/>
      <c r="AD44" s="236"/>
      <c r="AE44" s="86" t="str">
        <f t="shared" si="68"/>
        <v/>
      </c>
      <c r="AF44" s="235"/>
      <c r="AG44" s="230"/>
      <c r="AH44" s="231"/>
      <c r="AI44" s="231"/>
      <c r="AJ44" s="231"/>
      <c r="AK44" s="232"/>
      <c r="AL44" s="86" t="str">
        <f t="shared" si="69"/>
        <v/>
      </c>
      <c r="AM44" s="237"/>
      <c r="AN44" s="236"/>
      <c r="AO44" s="86" t="str">
        <f t="shared" si="70"/>
        <v/>
      </c>
      <c r="AP44" s="235"/>
      <c r="AQ44" s="230"/>
      <c r="AR44" s="231"/>
      <c r="AS44" s="231"/>
      <c r="AT44" s="231"/>
      <c r="AU44" s="232"/>
      <c r="AV44" s="86" t="str">
        <f t="shared" si="71"/>
        <v/>
      </c>
      <c r="AW44" s="238"/>
      <c r="AX44" s="239"/>
      <c r="AY44" s="86" t="str">
        <f t="shared" si="72"/>
        <v/>
      </c>
      <c r="AZ44" s="240"/>
      <c r="BA44" s="241">
        <f t="shared" si="26"/>
        <v>0</v>
      </c>
      <c r="BB44" s="242">
        <f t="shared" si="27"/>
        <v>0</v>
      </c>
      <c r="BC44" s="243" t="str">
        <f t="shared" si="28"/>
        <v/>
      </c>
      <c r="BD44" s="369">
        <f t="shared" si="73"/>
        <v>0</v>
      </c>
      <c r="BE44" s="88" t="str">
        <f t="shared" si="74"/>
        <v/>
      </c>
      <c r="BF44" s="244"/>
      <c r="BG44" s="269">
        <f>+SUMPRODUCT(BC36:BC44,E36:E44)</f>
        <v>0</v>
      </c>
    </row>
    <row r="45" spans="2:59" ht="18" thickBot="1" x14ac:dyDescent="0.3">
      <c r="B45" s="169"/>
      <c r="C45" s="410"/>
      <c r="D45" s="170"/>
      <c r="E45" s="379"/>
      <c r="F45" s="171"/>
      <c r="G45" s="170"/>
      <c r="H45" s="170"/>
      <c r="I45" s="170"/>
      <c r="J45" s="170"/>
      <c r="K45" s="170"/>
      <c r="L45" s="170"/>
      <c r="M45" s="170"/>
      <c r="N45" s="170"/>
      <c r="O45" s="170"/>
      <c r="P45" s="170"/>
      <c r="Q45" s="172"/>
      <c r="R45" s="172"/>
      <c r="S45" s="170"/>
      <c r="T45" s="170"/>
      <c r="U45" s="170"/>
      <c r="V45" s="170"/>
      <c r="W45" s="170"/>
      <c r="X45" s="173"/>
      <c r="Y45" s="173"/>
      <c r="Z45" s="173"/>
      <c r="AA45" s="174"/>
      <c r="AB45" s="172"/>
      <c r="AC45" s="174"/>
      <c r="AD45" s="170"/>
      <c r="AE45" s="170"/>
      <c r="AF45" s="170"/>
      <c r="AG45" s="174"/>
      <c r="AH45" s="175"/>
      <c r="AI45" s="175"/>
      <c r="AJ45" s="175"/>
      <c r="AK45" s="174"/>
      <c r="AL45" s="172"/>
      <c r="AM45" s="174"/>
      <c r="AN45" s="170"/>
      <c r="AO45" s="170"/>
      <c r="AP45" s="170"/>
      <c r="AQ45" s="174"/>
      <c r="AR45" s="175"/>
      <c r="AS45" s="175"/>
      <c r="AT45" s="175"/>
      <c r="AU45" s="174"/>
      <c r="AV45" s="172"/>
      <c r="AW45" s="174"/>
      <c r="AX45" s="170"/>
      <c r="AY45" s="170"/>
      <c r="AZ45" s="170"/>
      <c r="BA45" s="174">
        <f>SUM(BA36:BA44)</f>
        <v>0.99999999999999989</v>
      </c>
      <c r="BB45" s="174"/>
      <c r="BC45" s="174"/>
      <c r="BD45" s="174"/>
      <c r="BE45" s="174"/>
      <c r="BF45" s="176"/>
      <c r="BG45" s="270"/>
    </row>
    <row r="46" spans="2:59" s="115" customFormat="1" ht="13.5" customHeight="1" x14ac:dyDescent="0.25">
      <c r="B46" s="537" t="s">
        <v>247</v>
      </c>
      <c r="C46" s="538"/>
      <c r="D46" s="538"/>
      <c r="E46" s="539" t="s">
        <v>60</v>
      </c>
      <c r="F46" s="540"/>
      <c r="G46" s="540"/>
      <c r="H46" s="540"/>
      <c r="I46" s="540"/>
      <c r="J46" s="540"/>
      <c r="K46" s="540"/>
      <c r="L46" s="541"/>
      <c r="M46" s="207"/>
      <c r="N46" s="103"/>
      <c r="O46" s="103"/>
      <c r="P46" s="103"/>
      <c r="Q46" s="103"/>
      <c r="R46" s="103"/>
      <c r="S46" s="220" t="str">
        <f>+VLOOKUP(E46,Listas!$B$42:$D$68,2,FALSE)</f>
        <v>OBJ_3</v>
      </c>
      <c r="BD46" s="119"/>
      <c r="BG46" s="265"/>
    </row>
    <row r="47" spans="2:59" s="115" customFormat="1" ht="30" customHeight="1" thickBot="1" x14ac:dyDescent="0.3">
      <c r="B47" s="542" t="s">
        <v>283</v>
      </c>
      <c r="C47" s="543"/>
      <c r="D47" s="543"/>
      <c r="E47" s="544" t="s">
        <v>114</v>
      </c>
      <c r="F47" s="545"/>
      <c r="G47" s="545"/>
      <c r="H47" s="545"/>
      <c r="I47" s="545"/>
      <c r="J47" s="545"/>
      <c r="K47" s="545"/>
      <c r="L47" s="546"/>
      <c r="M47" s="103"/>
      <c r="N47" s="103"/>
      <c r="O47" s="103"/>
      <c r="P47" s="103"/>
      <c r="Q47" s="103"/>
      <c r="R47" s="103"/>
      <c r="S47" s="116"/>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366"/>
      <c r="BE47" s="117"/>
      <c r="BF47" s="117"/>
      <c r="BG47" s="265"/>
    </row>
    <row r="48" spans="2:59" s="119" customFormat="1" ht="25.5" customHeight="1" x14ac:dyDescent="0.25">
      <c r="B48" s="529" t="s">
        <v>248</v>
      </c>
      <c r="C48" s="531" t="s">
        <v>10</v>
      </c>
      <c r="D48" s="532"/>
      <c r="E48" s="535" t="s">
        <v>252</v>
      </c>
      <c r="F48" s="523" t="s">
        <v>250</v>
      </c>
      <c r="G48" s="523" t="s">
        <v>274</v>
      </c>
      <c r="H48" s="523" t="s">
        <v>249</v>
      </c>
      <c r="I48" s="523" t="s">
        <v>16</v>
      </c>
      <c r="J48" s="523" t="s">
        <v>11</v>
      </c>
      <c r="K48" s="525" t="s">
        <v>251</v>
      </c>
      <c r="L48" s="526"/>
      <c r="M48" s="316"/>
      <c r="N48" s="317"/>
      <c r="O48" s="317"/>
      <c r="P48" s="317"/>
      <c r="Q48" s="317"/>
      <c r="R48" s="317"/>
      <c r="S48" s="107" t="s">
        <v>3</v>
      </c>
      <c r="T48" s="317"/>
      <c r="U48" s="317"/>
      <c r="V48" s="318"/>
      <c r="W48" s="316"/>
      <c r="X48" s="317"/>
      <c r="Y48" s="317"/>
      <c r="Z48" s="317"/>
      <c r="AA48" s="317"/>
      <c r="AB48" s="317"/>
      <c r="AC48" s="317" t="s">
        <v>4</v>
      </c>
      <c r="AD48" s="317"/>
      <c r="AE48" s="317"/>
      <c r="AF48" s="318"/>
      <c r="AG48" s="316"/>
      <c r="AH48" s="317"/>
      <c r="AI48" s="317"/>
      <c r="AJ48" s="317"/>
      <c r="AK48" s="317"/>
      <c r="AL48" s="317"/>
      <c r="AM48" s="317" t="s">
        <v>5</v>
      </c>
      <c r="AN48" s="317"/>
      <c r="AO48" s="317"/>
      <c r="AP48" s="318"/>
      <c r="AQ48" s="317"/>
      <c r="AR48" s="317"/>
      <c r="AS48" s="317"/>
      <c r="AT48" s="317"/>
      <c r="AU48" s="317"/>
      <c r="AV48" s="317"/>
      <c r="AW48" s="317" t="s">
        <v>6</v>
      </c>
      <c r="AX48" s="317"/>
      <c r="AY48" s="317"/>
      <c r="AZ48" s="317"/>
      <c r="BA48" s="316"/>
      <c r="BB48" s="317"/>
      <c r="BC48" s="317" t="s">
        <v>290</v>
      </c>
      <c r="BD48" s="348"/>
      <c r="BE48" s="318"/>
      <c r="BF48" s="118" t="s">
        <v>146</v>
      </c>
      <c r="BG48" s="266"/>
    </row>
    <row r="49" spans="2:59" s="119" customFormat="1" ht="25.5" x14ac:dyDescent="0.25">
      <c r="B49" s="530"/>
      <c r="C49" s="533"/>
      <c r="D49" s="534"/>
      <c r="E49" s="536"/>
      <c r="F49" s="524"/>
      <c r="G49" s="524"/>
      <c r="H49" s="524"/>
      <c r="I49" s="524"/>
      <c r="J49" s="524"/>
      <c r="K49" s="120" t="s">
        <v>256</v>
      </c>
      <c r="L49" s="121" t="s">
        <v>257</v>
      </c>
      <c r="M49" s="122" t="s">
        <v>131</v>
      </c>
      <c r="N49" s="104" t="s">
        <v>258</v>
      </c>
      <c r="O49" s="104" t="s">
        <v>259</v>
      </c>
      <c r="P49" s="104" t="s">
        <v>260</v>
      </c>
      <c r="Q49" s="104" t="s">
        <v>132</v>
      </c>
      <c r="R49" s="104" t="s">
        <v>261</v>
      </c>
      <c r="S49" s="104" t="s">
        <v>15</v>
      </c>
      <c r="T49" s="104" t="s">
        <v>294</v>
      </c>
      <c r="U49" s="104" t="s">
        <v>254</v>
      </c>
      <c r="V49" s="123" t="s">
        <v>255</v>
      </c>
      <c r="W49" s="122" t="s">
        <v>131</v>
      </c>
      <c r="X49" s="104" t="s">
        <v>262</v>
      </c>
      <c r="Y49" s="104" t="s">
        <v>263</v>
      </c>
      <c r="Z49" s="104" t="s">
        <v>264</v>
      </c>
      <c r="AA49" s="104" t="s">
        <v>132</v>
      </c>
      <c r="AB49" s="104" t="s">
        <v>261</v>
      </c>
      <c r="AC49" s="104" t="s">
        <v>15</v>
      </c>
      <c r="AD49" s="104" t="s">
        <v>294</v>
      </c>
      <c r="AE49" s="104" t="s">
        <v>254</v>
      </c>
      <c r="AF49" s="123" t="s">
        <v>255</v>
      </c>
      <c r="AG49" s="122" t="s">
        <v>131</v>
      </c>
      <c r="AH49" s="104" t="s">
        <v>265</v>
      </c>
      <c r="AI49" s="104" t="s">
        <v>266</v>
      </c>
      <c r="AJ49" s="104" t="s">
        <v>267</v>
      </c>
      <c r="AK49" s="104" t="s">
        <v>132</v>
      </c>
      <c r="AL49" s="104" t="s">
        <v>261</v>
      </c>
      <c r="AM49" s="104" t="s">
        <v>15</v>
      </c>
      <c r="AN49" s="104" t="s">
        <v>294</v>
      </c>
      <c r="AO49" s="104" t="s">
        <v>254</v>
      </c>
      <c r="AP49" s="123" t="s">
        <v>255</v>
      </c>
      <c r="AQ49" s="124" t="s">
        <v>131</v>
      </c>
      <c r="AR49" s="104" t="s">
        <v>268</v>
      </c>
      <c r="AS49" s="104" t="s">
        <v>269</v>
      </c>
      <c r="AT49" s="104" t="s">
        <v>270</v>
      </c>
      <c r="AU49" s="104" t="s">
        <v>132</v>
      </c>
      <c r="AV49" s="104" t="s">
        <v>261</v>
      </c>
      <c r="AW49" s="104" t="s">
        <v>15</v>
      </c>
      <c r="AX49" s="104" t="s">
        <v>294</v>
      </c>
      <c r="AY49" s="104" t="s">
        <v>254</v>
      </c>
      <c r="AZ49" s="121" t="s">
        <v>255</v>
      </c>
      <c r="BA49" s="122" t="s">
        <v>131</v>
      </c>
      <c r="BB49" s="125" t="s">
        <v>132</v>
      </c>
      <c r="BC49" s="106" t="s">
        <v>130</v>
      </c>
      <c r="BD49" s="105" t="s">
        <v>294</v>
      </c>
      <c r="BE49" s="106" t="s">
        <v>315</v>
      </c>
      <c r="BF49" s="126" t="s">
        <v>9</v>
      </c>
      <c r="BG49" s="266"/>
    </row>
    <row r="50" spans="2:59" s="365" customFormat="1" ht="33.75" customHeight="1" x14ac:dyDescent="0.25">
      <c r="B50" s="127">
        <v>1</v>
      </c>
      <c r="C50" s="527" t="s">
        <v>324</v>
      </c>
      <c r="D50" s="528"/>
      <c r="E50" s="376">
        <v>0.17</v>
      </c>
      <c r="F50" s="129" t="s">
        <v>326</v>
      </c>
      <c r="G50" s="128" t="s">
        <v>328</v>
      </c>
      <c r="H50" s="128" t="s">
        <v>209</v>
      </c>
      <c r="I50" s="128" t="s">
        <v>327</v>
      </c>
      <c r="J50" s="128" t="s">
        <v>389</v>
      </c>
      <c r="K50" s="362">
        <v>43831</v>
      </c>
      <c r="L50" s="363">
        <v>43981</v>
      </c>
      <c r="M50" s="200">
        <v>0.15</v>
      </c>
      <c r="N50" s="201"/>
      <c r="O50" s="201"/>
      <c r="P50" s="201"/>
      <c r="Q50" s="202"/>
      <c r="R50" s="257">
        <f>IFERROR(Q50/M50,"")</f>
        <v>0</v>
      </c>
      <c r="S50" s="132"/>
      <c r="T50" s="204"/>
      <c r="U50" s="257">
        <f>IFERROR(T50/M50,"")</f>
        <v>0</v>
      </c>
      <c r="V50" s="134"/>
      <c r="W50" s="200">
        <v>0.35</v>
      </c>
      <c r="X50" s="201"/>
      <c r="Y50" s="201"/>
      <c r="Z50" s="201"/>
      <c r="AA50" s="202"/>
      <c r="AB50" s="257">
        <f>IFERROR(AA50/W50,"")</f>
        <v>0</v>
      </c>
      <c r="AC50" s="132"/>
      <c r="AD50" s="133"/>
      <c r="AE50" s="257">
        <f>IFERROR(AD50/W50,"")</f>
        <v>0</v>
      </c>
      <c r="AF50" s="134"/>
      <c r="AG50" s="200"/>
      <c r="AH50" s="201"/>
      <c r="AI50" s="201"/>
      <c r="AJ50" s="201"/>
      <c r="AK50" s="202"/>
      <c r="AL50" s="257" t="str">
        <f>IFERROR(AK50/AG50,"")</f>
        <v/>
      </c>
      <c r="AM50" s="135"/>
      <c r="AN50" s="133"/>
      <c r="AO50" s="257" t="str">
        <f>IFERROR(AN50/AG50,"")</f>
        <v/>
      </c>
      <c r="AP50" s="134"/>
      <c r="AQ50" s="200"/>
      <c r="AR50" s="201"/>
      <c r="AS50" s="201"/>
      <c r="AT50" s="201"/>
      <c r="AU50" s="202"/>
      <c r="AV50" s="257" t="str">
        <f>IFERROR(AU50/AQ50,"")</f>
        <v/>
      </c>
      <c r="AW50" s="136"/>
      <c r="AX50" s="137"/>
      <c r="AY50" s="257" t="str">
        <f>IFERROR(AX50/AQ50,"")</f>
        <v/>
      </c>
      <c r="AZ50" s="138"/>
      <c r="BA50" s="200">
        <f t="shared" ref="BA50:BA56" si="75">+SUM(M50,W50,AG50,AQ50)</f>
        <v>0.5</v>
      </c>
      <c r="BB50" s="201">
        <f t="shared" ref="BB50:BB56" si="76">+SUM(Q50,AA50,AK50,AU50)</f>
        <v>0</v>
      </c>
      <c r="BC50" s="109">
        <f t="shared" ref="BC50:BC56" si="77">IFERROR(BB50/BA50,"")</f>
        <v>0</v>
      </c>
      <c r="BD50" s="367">
        <f>SUM(T50,AD50,AN50,AX50)</f>
        <v>0</v>
      </c>
      <c r="BE50" s="259">
        <f>IFERROR(BD50/BA50,"")</f>
        <v>0</v>
      </c>
      <c r="BF50" s="110"/>
      <c r="BG50" s="364"/>
    </row>
    <row r="51" spans="2:59" s="155" customFormat="1" ht="14.25" hidden="1" x14ac:dyDescent="0.25">
      <c r="B51" s="140"/>
      <c r="C51" s="519"/>
      <c r="D51" s="520"/>
      <c r="E51" s="377"/>
      <c r="F51" s="142"/>
      <c r="G51" s="141"/>
      <c r="H51" s="143"/>
      <c r="I51" s="143"/>
      <c r="J51" s="143"/>
      <c r="K51" s="144"/>
      <c r="L51" s="145"/>
      <c r="M51" s="111"/>
      <c r="N51" s="112"/>
      <c r="O51" s="112"/>
      <c r="P51" s="112"/>
      <c r="Q51" s="112"/>
      <c r="R51" s="260" t="str">
        <f t="shared" ref="R51:R56" si="78">IFERROR(Q51/M51,"")</f>
        <v/>
      </c>
      <c r="S51" s="146"/>
      <c r="T51" s="203"/>
      <c r="U51" s="260" t="str">
        <f t="shared" ref="U51:U56" si="79">IFERROR(T51/M51,"")</f>
        <v/>
      </c>
      <c r="V51" s="148"/>
      <c r="W51" s="111"/>
      <c r="X51" s="112"/>
      <c r="Y51" s="112"/>
      <c r="Z51" s="112"/>
      <c r="AA51" s="112"/>
      <c r="AB51" s="260" t="str">
        <f t="shared" ref="AB51:AB56" si="80">IFERROR(AA51/W51,"")</f>
        <v/>
      </c>
      <c r="AC51" s="146"/>
      <c r="AD51" s="147"/>
      <c r="AE51" s="260" t="str">
        <f t="shared" ref="AE51:AE56" si="81">IFERROR(AD51/W51,"")</f>
        <v/>
      </c>
      <c r="AF51" s="148"/>
      <c r="AG51" s="111"/>
      <c r="AH51" s="112"/>
      <c r="AI51" s="112"/>
      <c r="AJ51" s="112"/>
      <c r="AK51" s="112"/>
      <c r="AL51" s="260" t="str">
        <f t="shared" ref="AL51:AL56" si="82">IFERROR(AK51/AG51,"")</f>
        <v/>
      </c>
      <c r="AM51" s="151"/>
      <c r="AN51" s="147"/>
      <c r="AO51" s="260" t="str">
        <f t="shared" ref="AO51:AO56" si="83">IFERROR(AN51/AG51,"")</f>
        <v/>
      </c>
      <c r="AP51" s="148"/>
      <c r="AQ51" s="111"/>
      <c r="AR51" s="112"/>
      <c r="AS51" s="112"/>
      <c r="AT51" s="112"/>
      <c r="AU51" s="112"/>
      <c r="AV51" s="260" t="str">
        <f t="shared" ref="AV51:AV56" si="84">IFERROR(AU51/AQ51,"")</f>
        <v/>
      </c>
      <c r="AW51" s="152"/>
      <c r="AX51" s="153"/>
      <c r="AY51" s="260" t="str">
        <f t="shared" ref="AY51:AY56" si="85">IFERROR(AX51/AQ51,"")</f>
        <v/>
      </c>
      <c r="AZ51" s="154"/>
      <c r="BA51" s="111">
        <f t="shared" si="75"/>
        <v>0</v>
      </c>
      <c r="BB51" s="112">
        <f t="shared" si="76"/>
        <v>0</v>
      </c>
      <c r="BC51" s="113" t="str">
        <f t="shared" si="77"/>
        <v/>
      </c>
      <c r="BD51" s="368">
        <f t="shared" ref="BD51:BD56" si="86">SUM(T51,AD51,AN51,AX51)</f>
        <v>0</v>
      </c>
      <c r="BE51" s="262" t="str">
        <f t="shared" ref="BE51:BE56" si="87">IFERROR(BD51/BA51,"")</f>
        <v/>
      </c>
      <c r="BF51" s="114"/>
      <c r="BG51" s="268"/>
    </row>
    <row r="52" spans="2:59" s="155" customFormat="1" ht="14.25" hidden="1" x14ac:dyDescent="0.25">
      <c r="B52" s="140"/>
      <c r="C52" s="521"/>
      <c r="D52" s="522"/>
      <c r="E52" s="377"/>
      <c r="F52" s="142"/>
      <c r="G52" s="141"/>
      <c r="H52" s="143"/>
      <c r="I52" s="143"/>
      <c r="J52" s="143"/>
      <c r="K52" s="144"/>
      <c r="L52" s="145"/>
      <c r="M52" s="111"/>
      <c r="N52" s="112"/>
      <c r="O52" s="112"/>
      <c r="P52" s="112"/>
      <c r="Q52" s="112"/>
      <c r="R52" s="260" t="str">
        <f t="shared" ref="R52" si="88">IFERROR(Q52/M52,"")</f>
        <v/>
      </c>
      <c r="S52" s="146"/>
      <c r="T52" s="203"/>
      <c r="U52" s="260" t="str">
        <f t="shared" ref="U52" si="89">IFERROR(T52/M52,"")</f>
        <v/>
      </c>
      <c r="V52" s="148"/>
      <c r="W52" s="111"/>
      <c r="X52" s="112"/>
      <c r="Y52" s="112"/>
      <c r="Z52" s="112"/>
      <c r="AA52" s="112"/>
      <c r="AB52" s="260" t="str">
        <f t="shared" ref="AB52" si="90">IFERROR(AA52/W52,"")</f>
        <v/>
      </c>
      <c r="AC52" s="146"/>
      <c r="AD52" s="147"/>
      <c r="AE52" s="260" t="str">
        <f t="shared" ref="AE52" si="91">IFERROR(AD52/W52,"")</f>
        <v/>
      </c>
      <c r="AF52" s="148"/>
      <c r="AG52" s="111"/>
      <c r="AH52" s="112"/>
      <c r="AI52" s="112"/>
      <c r="AJ52" s="112"/>
      <c r="AK52" s="112"/>
      <c r="AL52" s="260" t="str">
        <f t="shared" ref="AL52" si="92">IFERROR(AK52/AG52,"")</f>
        <v/>
      </c>
      <c r="AM52" s="151"/>
      <c r="AN52" s="147"/>
      <c r="AO52" s="260" t="str">
        <f t="shared" ref="AO52" si="93">IFERROR(AN52/AG52,"")</f>
        <v/>
      </c>
      <c r="AP52" s="148"/>
      <c r="AQ52" s="111"/>
      <c r="AR52" s="112"/>
      <c r="AS52" s="112"/>
      <c r="AT52" s="112"/>
      <c r="AU52" s="112"/>
      <c r="AV52" s="260" t="str">
        <f t="shared" ref="AV52" si="94">IFERROR(AU52/AQ52,"")</f>
        <v/>
      </c>
      <c r="AW52" s="152"/>
      <c r="AX52" s="153"/>
      <c r="AY52" s="260" t="str">
        <f t="shared" ref="AY52" si="95">IFERROR(AX52/AQ52,"")</f>
        <v/>
      </c>
      <c r="AZ52" s="154"/>
      <c r="BA52" s="111">
        <f t="shared" ref="BA52" si="96">+SUM(M52,W52,AG52,AQ52)</f>
        <v>0</v>
      </c>
      <c r="BB52" s="112">
        <f t="shared" ref="BB52" si="97">+SUM(Q52,AA52,AK52,AU52)</f>
        <v>0</v>
      </c>
      <c r="BC52" s="113" t="str">
        <f t="shared" ref="BC52" si="98">IFERROR(BB52/BA52,"")</f>
        <v/>
      </c>
      <c r="BD52" s="368">
        <f t="shared" ref="BD52" si="99">SUM(T52,AD52,AN52,AX52)</f>
        <v>0</v>
      </c>
      <c r="BE52" s="262" t="str">
        <f t="shared" ref="BE52" si="100">IFERROR(BD52/BA52,"")</f>
        <v/>
      </c>
      <c r="BF52" s="114"/>
      <c r="BG52" s="268"/>
    </row>
    <row r="53" spans="2:59" s="155" customFormat="1" ht="14.25" hidden="1" x14ac:dyDescent="0.25">
      <c r="B53" s="140"/>
      <c r="C53" s="519"/>
      <c r="D53" s="520"/>
      <c r="E53" s="377"/>
      <c r="F53" s="142"/>
      <c r="G53" s="141"/>
      <c r="H53" s="143"/>
      <c r="I53" s="143"/>
      <c r="J53" s="143"/>
      <c r="K53" s="144"/>
      <c r="L53" s="145"/>
      <c r="M53" s="149"/>
      <c r="N53" s="150"/>
      <c r="O53" s="150"/>
      <c r="P53" s="150"/>
      <c r="Q53" s="112"/>
      <c r="R53" s="260" t="str">
        <f t="shared" si="78"/>
        <v/>
      </c>
      <c r="S53" s="157"/>
      <c r="T53" s="203"/>
      <c r="U53" s="260" t="str">
        <f t="shared" si="79"/>
        <v/>
      </c>
      <c r="V53" s="159"/>
      <c r="W53" s="149"/>
      <c r="X53" s="150"/>
      <c r="Y53" s="150"/>
      <c r="Z53" s="150"/>
      <c r="AA53" s="112"/>
      <c r="AB53" s="260" t="str">
        <f t="shared" si="80"/>
        <v/>
      </c>
      <c r="AC53" s="157"/>
      <c r="AD53" s="158"/>
      <c r="AE53" s="260" t="str">
        <f t="shared" si="81"/>
        <v/>
      </c>
      <c r="AF53" s="159"/>
      <c r="AG53" s="149"/>
      <c r="AH53" s="150"/>
      <c r="AI53" s="150"/>
      <c r="AJ53" s="150"/>
      <c r="AK53" s="112"/>
      <c r="AL53" s="260" t="str">
        <f t="shared" si="82"/>
        <v/>
      </c>
      <c r="AM53" s="157"/>
      <c r="AN53" s="158"/>
      <c r="AO53" s="260" t="str">
        <f t="shared" si="83"/>
        <v/>
      </c>
      <c r="AP53" s="159"/>
      <c r="AQ53" s="149"/>
      <c r="AR53" s="150"/>
      <c r="AS53" s="150"/>
      <c r="AT53" s="150"/>
      <c r="AU53" s="112"/>
      <c r="AV53" s="260" t="str">
        <f t="shared" si="84"/>
        <v/>
      </c>
      <c r="AW53" s="160"/>
      <c r="AX53" s="161"/>
      <c r="AY53" s="260" t="str">
        <f t="shared" si="85"/>
        <v/>
      </c>
      <c r="AZ53" s="162"/>
      <c r="BA53" s="111">
        <f t="shared" si="75"/>
        <v>0</v>
      </c>
      <c r="BB53" s="112">
        <f t="shared" si="76"/>
        <v>0</v>
      </c>
      <c r="BC53" s="113" t="str">
        <f t="shared" si="77"/>
        <v/>
      </c>
      <c r="BD53" s="368">
        <f t="shared" si="86"/>
        <v>0</v>
      </c>
      <c r="BE53" s="262" t="str">
        <f t="shared" si="87"/>
        <v/>
      </c>
      <c r="BF53" s="114"/>
      <c r="BG53" s="268"/>
    </row>
    <row r="54" spans="2:59" s="155" customFormat="1" ht="14.25" hidden="1" x14ac:dyDescent="0.25">
      <c r="B54" s="140"/>
      <c r="C54" s="519"/>
      <c r="D54" s="520"/>
      <c r="E54" s="377"/>
      <c r="F54" s="142"/>
      <c r="G54" s="141"/>
      <c r="H54" s="143"/>
      <c r="I54" s="143"/>
      <c r="J54" s="143"/>
      <c r="K54" s="144"/>
      <c r="L54" s="163"/>
      <c r="M54" s="149"/>
      <c r="N54" s="150"/>
      <c r="O54" s="150"/>
      <c r="P54" s="150"/>
      <c r="Q54" s="150"/>
      <c r="R54" s="260" t="str">
        <f t="shared" si="78"/>
        <v/>
      </c>
      <c r="S54" s="164"/>
      <c r="T54" s="203"/>
      <c r="U54" s="260" t="str">
        <f t="shared" si="79"/>
        <v/>
      </c>
      <c r="V54" s="166"/>
      <c r="W54" s="149"/>
      <c r="X54" s="150"/>
      <c r="Y54" s="150"/>
      <c r="Z54" s="150"/>
      <c r="AA54" s="150"/>
      <c r="AB54" s="260" t="str">
        <f t="shared" si="80"/>
        <v/>
      </c>
      <c r="AC54" s="164"/>
      <c r="AD54" s="165"/>
      <c r="AE54" s="260" t="str">
        <f t="shared" si="81"/>
        <v/>
      </c>
      <c r="AF54" s="166"/>
      <c r="AG54" s="149"/>
      <c r="AH54" s="150"/>
      <c r="AI54" s="150"/>
      <c r="AJ54" s="150"/>
      <c r="AK54" s="150"/>
      <c r="AL54" s="260" t="str">
        <f t="shared" si="82"/>
        <v/>
      </c>
      <c r="AM54" s="157"/>
      <c r="AN54" s="165"/>
      <c r="AO54" s="260" t="str">
        <f t="shared" si="83"/>
        <v/>
      </c>
      <c r="AP54" s="166"/>
      <c r="AQ54" s="149"/>
      <c r="AR54" s="150"/>
      <c r="AS54" s="150"/>
      <c r="AT54" s="150"/>
      <c r="AU54" s="150"/>
      <c r="AV54" s="260" t="str">
        <f t="shared" si="84"/>
        <v/>
      </c>
      <c r="AW54" s="152"/>
      <c r="AX54" s="167"/>
      <c r="AY54" s="260" t="str">
        <f t="shared" si="85"/>
        <v/>
      </c>
      <c r="AZ54" s="168"/>
      <c r="BA54" s="111">
        <f t="shared" si="75"/>
        <v>0</v>
      </c>
      <c r="BB54" s="112">
        <f t="shared" si="76"/>
        <v>0</v>
      </c>
      <c r="BC54" s="113" t="str">
        <f t="shared" si="77"/>
        <v/>
      </c>
      <c r="BD54" s="368">
        <f t="shared" si="86"/>
        <v>0</v>
      </c>
      <c r="BE54" s="262" t="str">
        <f t="shared" si="87"/>
        <v/>
      </c>
      <c r="BF54" s="114"/>
      <c r="BG54" s="268"/>
    </row>
    <row r="55" spans="2:59" s="155" customFormat="1" ht="14.25" hidden="1" x14ac:dyDescent="0.25">
      <c r="B55" s="140"/>
      <c r="C55" s="519"/>
      <c r="D55" s="520"/>
      <c r="E55" s="377"/>
      <c r="F55" s="142"/>
      <c r="G55" s="141"/>
      <c r="H55" s="143"/>
      <c r="I55" s="143"/>
      <c r="J55" s="143"/>
      <c r="K55" s="144"/>
      <c r="L55" s="145"/>
      <c r="M55" s="149"/>
      <c r="N55" s="150"/>
      <c r="O55" s="150"/>
      <c r="P55" s="150"/>
      <c r="Q55" s="112"/>
      <c r="R55" s="260" t="str">
        <f t="shared" si="78"/>
        <v/>
      </c>
      <c r="S55" s="146"/>
      <c r="T55" s="203"/>
      <c r="U55" s="260" t="str">
        <f t="shared" si="79"/>
        <v/>
      </c>
      <c r="V55" s="148"/>
      <c r="W55" s="149"/>
      <c r="X55" s="150"/>
      <c r="Y55" s="150"/>
      <c r="Z55" s="150"/>
      <c r="AA55" s="112"/>
      <c r="AB55" s="260" t="str">
        <f t="shared" si="80"/>
        <v/>
      </c>
      <c r="AC55" s="146"/>
      <c r="AD55" s="147"/>
      <c r="AE55" s="260" t="str">
        <f t="shared" si="81"/>
        <v/>
      </c>
      <c r="AF55" s="148"/>
      <c r="AG55" s="149"/>
      <c r="AH55" s="150"/>
      <c r="AI55" s="150"/>
      <c r="AJ55" s="150"/>
      <c r="AK55" s="112"/>
      <c r="AL55" s="260" t="str">
        <f t="shared" si="82"/>
        <v/>
      </c>
      <c r="AM55" s="157"/>
      <c r="AN55" s="147"/>
      <c r="AO55" s="260" t="str">
        <f t="shared" si="83"/>
        <v/>
      </c>
      <c r="AP55" s="148"/>
      <c r="AQ55" s="149"/>
      <c r="AR55" s="150"/>
      <c r="AS55" s="150"/>
      <c r="AT55" s="150"/>
      <c r="AU55" s="112"/>
      <c r="AV55" s="260" t="str">
        <f t="shared" si="84"/>
        <v/>
      </c>
      <c r="AW55" s="160"/>
      <c r="AX55" s="153"/>
      <c r="AY55" s="260" t="str">
        <f t="shared" si="85"/>
        <v/>
      </c>
      <c r="AZ55" s="154"/>
      <c r="BA55" s="111">
        <f t="shared" si="75"/>
        <v>0</v>
      </c>
      <c r="BB55" s="112">
        <f t="shared" si="76"/>
        <v>0</v>
      </c>
      <c r="BC55" s="113" t="str">
        <f t="shared" si="77"/>
        <v/>
      </c>
      <c r="BD55" s="368">
        <f t="shared" si="86"/>
        <v>0</v>
      </c>
      <c r="BE55" s="262" t="str">
        <f t="shared" si="87"/>
        <v/>
      </c>
      <c r="BF55" s="114"/>
      <c r="BG55" s="268"/>
    </row>
    <row r="56" spans="2:59" s="245" customFormat="1" ht="15" thickBot="1" x14ac:dyDescent="0.3">
      <c r="B56" s="223"/>
      <c r="C56" s="517" t="s">
        <v>291</v>
      </c>
      <c r="D56" s="518"/>
      <c r="E56" s="378"/>
      <c r="F56" s="225"/>
      <c r="G56" s="226"/>
      <c r="H56" s="227"/>
      <c r="I56" s="227"/>
      <c r="J56" s="227"/>
      <c r="K56" s="228"/>
      <c r="L56" s="229"/>
      <c r="M56" s="230"/>
      <c r="N56" s="231"/>
      <c r="O56" s="231"/>
      <c r="P56" s="231"/>
      <c r="Q56" s="232"/>
      <c r="R56" s="86" t="str">
        <f t="shared" si="78"/>
        <v/>
      </c>
      <c r="S56" s="233"/>
      <c r="T56" s="234"/>
      <c r="U56" s="86" t="str">
        <f t="shared" si="79"/>
        <v/>
      </c>
      <c r="V56" s="235"/>
      <c r="W56" s="230"/>
      <c r="X56" s="231"/>
      <c r="Y56" s="231"/>
      <c r="Z56" s="231"/>
      <c r="AA56" s="232"/>
      <c r="AB56" s="86" t="str">
        <f t="shared" si="80"/>
        <v/>
      </c>
      <c r="AC56" s="233"/>
      <c r="AD56" s="236"/>
      <c r="AE56" s="86" t="str">
        <f t="shared" si="81"/>
        <v/>
      </c>
      <c r="AF56" s="235"/>
      <c r="AG56" s="230"/>
      <c r="AH56" s="231"/>
      <c r="AI56" s="231"/>
      <c r="AJ56" s="231"/>
      <c r="AK56" s="232"/>
      <c r="AL56" s="86" t="str">
        <f t="shared" si="82"/>
        <v/>
      </c>
      <c r="AM56" s="237"/>
      <c r="AN56" s="236"/>
      <c r="AO56" s="86" t="str">
        <f t="shared" si="83"/>
        <v/>
      </c>
      <c r="AP56" s="235"/>
      <c r="AQ56" s="230"/>
      <c r="AR56" s="231"/>
      <c r="AS56" s="231"/>
      <c r="AT56" s="231"/>
      <c r="AU56" s="232"/>
      <c r="AV56" s="86" t="str">
        <f t="shared" si="84"/>
        <v/>
      </c>
      <c r="AW56" s="238"/>
      <c r="AX56" s="239"/>
      <c r="AY56" s="86" t="str">
        <f t="shared" si="85"/>
        <v/>
      </c>
      <c r="AZ56" s="240"/>
      <c r="BA56" s="241">
        <f t="shared" si="75"/>
        <v>0</v>
      </c>
      <c r="BB56" s="242">
        <f t="shared" si="76"/>
        <v>0</v>
      </c>
      <c r="BC56" s="243" t="str">
        <f t="shared" si="77"/>
        <v/>
      </c>
      <c r="BD56" s="369">
        <f t="shared" si="86"/>
        <v>0</v>
      </c>
      <c r="BE56" s="88" t="str">
        <f t="shared" si="87"/>
        <v/>
      </c>
      <c r="BF56" s="244"/>
      <c r="BG56" s="269">
        <f>+SUMPRODUCT(BC50:BC56,E50:E56)</f>
        <v>0</v>
      </c>
    </row>
    <row r="57" spans="2:59" ht="17.25" customHeight="1" thickBot="1" x14ac:dyDescent="0.3">
      <c r="B57" s="103"/>
      <c r="C57" s="103"/>
      <c r="D57" s="103"/>
      <c r="E57" s="380"/>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89"/>
      <c r="BE57" s="103"/>
      <c r="BF57" s="103"/>
    </row>
    <row r="58" spans="2:59" s="115" customFormat="1" ht="13.5" customHeight="1" x14ac:dyDescent="0.25">
      <c r="B58" s="537" t="s">
        <v>247</v>
      </c>
      <c r="C58" s="538"/>
      <c r="D58" s="538"/>
      <c r="E58" s="539" t="s">
        <v>60</v>
      </c>
      <c r="F58" s="540"/>
      <c r="G58" s="540"/>
      <c r="H58" s="540"/>
      <c r="I58" s="540"/>
      <c r="J58" s="540"/>
      <c r="K58" s="540"/>
      <c r="L58" s="541"/>
      <c r="M58" s="207"/>
      <c r="N58" s="103"/>
      <c r="O58" s="103"/>
      <c r="P58" s="103"/>
      <c r="Q58" s="103"/>
      <c r="R58" s="103"/>
      <c r="S58" s="220" t="str">
        <f>+VLOOKUP(E58,Listas!$B$42:$D$68,2,FALSE)</f>
        <v>OBJ_3</v>
      </c>
      <c r="BD58" s="119"/>
      <c r="BG58" s="265"/>
    </row>
    <row r="59" spans="2:59" s="115" customFormat="1" ht="30" customHeight="1" thickBot="1" x14ac:dyDescent="0.3">
      <c r="B59" s="542" t="s">
        <v>283</v>
      </c>
      <c r="C59" s="543"/>
      <c r="D59" s="543"/>
      <c r="E59" s="544" t="s">
        <v>115</v>
      </c>
      <c r="F59" s="545"/>
      <c r="G59" s="545"/>
      <c r="H59" s="545"/>
      <c r="I59" s="545"/>
      <c r="J59" s="545"/>
      <c r="K59" s="545"/>
      <c r="L59" s="546"/>
      <c r="M59" s="103"/>
      <c r="N59" s="103"/>
      <c r="O59" s="103"/>
      <c r="P59" s="103"/>
      <c r="Q59" s="103"/>
      <c r="R59" s="103"/>
      <c r="S59" s="116"/>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366"/>
      <c r="BE59" s="117"/>
      <c r="BF59" s="117"/>
      <c r="BG59" s="265"/>
    </row>
    <row r="60" spans="2:59" s="119" customFormat="1" ht="25.5" customHeight="1" x14ac:dyDescent="0.25">
      <c r="B60" s="529" t="s">
        <v>248</v>
      </c>
      <c r="C60" s="531" t="s">
        <v>10</v>
      </c>
      <c r="D60" s="532"/>
      <c r="E60" s="535" t="s">
        <v>252</v>
      </c>
      <c r="F60" s="523" t="s">
        <v>250</v>
      </c>
      <c r="G60" s="523" t="s">
        <v>274</v>
      </c>
      <c r="H60" s="523" t="s">
        <v>249</v>
      </c>
      <c r="I60" s="523" t="s">
        <v>16</v>
      </c>
      <c r="J60" s="523" t="s">
        <v>11</v>
      </c>
      <c r="K60" s="525" t="s">
        <v>251</v>
      </c>
      <c r="L60" s="526"/>
      <c r="M60" s="316"/>
      <c r="N60" s="317"/>
      <c r="O60" s="317"/>
      <c r="P60" s="317"/>
      <c r="Q60" s="317"/>
      <c r="R60" s="317"/>
      <c r="S60" s="346" t="s">
        <v>3</v>
      </c>
      <c r="T60" s="317"/>
      <c r="U60" s="317"/>
      <c r="V60" s="318"/>
      <c r="W60" s="316"/>
      <c r="X60" s="317"/>
      <c r="Y60" s="317"/>
      <c r="Z60" s="317"/>
      <c r="AA60" s="317"/>
      <c r="AB60" s="317"/>
      <c r="AC60" s="317" t="s">
        <v>4</v>
      </c>
      <c r="AD60" s="317"/>
      <c r="AE60" s="317"/>
      <c r="AF60" s="318"/>
      <c r="AG60" s="316"/>
      <c r="AH60" s="317"/>
      <c r="AI60" s="317"/>
      <c r="AJ60" s="317"/>
      <c r="AK60" s="317"/>
      <c r="AL60" s="317"/>
      <c r="AM60" s="317" t="s">
        <v>5</v>
      </c>
      <c r="AN60" s="317"/>
      <c r="AO60" s="317"/>
      <c r="AP60" s="318"/>
      <c r="AQ60" s="317"/>
      <c r="AR60" s="317"/>
      <c r="AS60" s="317"/>
      <c r="AT60" s="317"/>
      <c r="AU60" s="317"/>
      <c r="AV60" s="317"/>
      <c r="AW60" s="317" t="s">
        <v>6</v>
      </c>
      <c r="AX60" s="317"/>
      <c r="AY60" s="317"/>
      <c r="AZ60" s="317"/>
      <c r="BA60" s="316"/>
      <c r="BB60" s="317"/>
      <c r="BC60" s="317" t="s">
        <v>290</v>
      </c>
      <c r="BD60" s="348"/>
      <c r="BE60" s="318"/>
      <c r="BF60" s="118" t="s">
        <v>146</v>
      </c>
      <c r="BG60" s="266"/>
    </row>
    <row r="61" spans="2:59" s="119" customFormat="1" ht="25.5" x14ac:dyDescent="0.25">
      <c r="B61" s="530"/>
      <c r="C61" s="533"/>
      <c r="D61" s="534"/>
      <c r="E61" s="536"/>
      <c r="F61" s="524"/>
      <c r="G61" s="524"/>
      <c r="H61" s="524"/>
      <c r="I61" s="524"/>
      <c r="J61" s="524"/>
      <c r="K61" s="120" t="s">
        <v>256</v>
      </c>
      <c r="L61" s="121" t="s">
        <v>257</v>
      </c>
      <c r="M61" s="122" t="s">
        <v>131</v>
      </c>
      <c r="N61" s="104" t="s">
        <v>258</v>
      </c>
      <c r="O61" s="104" t="s">
        <v>259</v>
      </c>
      <c r="P61" s="104" t="s">
        <v>260</v>
      </c>
      <c r="Q61" s="104" t="s">
        <v>132</v>
      </c>
      <c r="R61" s="104" t="s">
        <v>261</v>
      </c>
      <c r="S61" s="104" t="s">
        <v>15</v>
      </c>
      <c r="T61" s="104" t="s">
        <v>294</v>
      </c>
      <c r="U61" s="104" t="s">
        <v>254</v>
      </c>
      <c r="V61" s="123" t="s">
        <v>255</v>
      </c>
      <c r="W61" s="122" t="s">
        <v>131</v>
      </c>
      <c r="X61" s="104" t="s">
        <v>262</v>
      </c>
      <c r="Y61" s="104" t="s">
        <v>263</v>
      </c>
      <c r="Z61" s="104" t="s">
        <v>264</v>
      </c>
      <c r="AA61" s="104" t="s">
        <v>132</v>
      </c>
      <c r="AB61" s="104" t="s">
        <v>261</v>
      </c>
      <c r="AC61" s="104" t="s">
        <v>15</v>
      </c>
      <c r="AD61" s="104" t="s">
        <v>294</v>
      </c>
      <c r="AE61" s="104" t="s">
        <v>254</v>
      </c>
      <c r="AF61" s="123" t="s">
        <v>255</v>
      </c>
      <c r="AG61" s="122" t="s">
        <v>131</v>
      </c>
      <c r="AH61" s="104" t="s">
        <v>265</v>
      </c>
      <c r="AI61" s="104" t="s">
        <v>266</v>
      </c>
      <c r="AJ61" s="104" t="s">
        <v>267</v>
      </c>
      <c r="AK61" s="104" t="s">
        <v>132</v>
      </c>
      <c r="AL61" s="104" t="s">
        <v>261</v>
      </c>
      <c r="AM61" s="104" t="s">
        <v>15</v>
      </c>
      <c r="AN61" s="104" t="s">
        <v>294</v>
      </c>
      <c r="AO61" s="104" t="s">
        <v>254</v>
      </c>
      <c r="AP61" s="123" t="s">
        <v>255</v>
      </c>
      <c r="AQ61" s="124" t="s">
        <v>131</v>
      </c>
      <c r="AR61" s="104" t="s">
        <v>268</v>
      </c>
      <c r="AS61" s="104" t="s">
        <v>269</v>
      </c>
      <c r="AT61" s="104" t="s">
        <v>270</v>
      </c>
      <c r="AU61" s="104" t="s">
        <v>132</v>
      </c>
      <c r="AV61" s="104" t="s">
        <v>261</v>
      </c>
      <c r="AW61" s="104" t="s">
        <v>15</v>
      </c>
      <c r="AX61" s="104" t="s">
        <v>294</v>
      </c>
      <c r="AY61" s="104" t="s">
        <v>254</v>
      </c>
      <c r="AZ61" s="121" t="s">
        <v>255</v>
      </c>
      <c r="BA61" s="122" t="s">
        <v>131</v>
      </c>
      <c r="BB61" s="125" t="s">
        <v>132</v>
      </c>
      <c r="BC61" s="106" t="s">
        <v>130</v>
      </c>
      <c r="BD61" s="105" t="s">
        <v>294</v>
      </c>
      <c r="BE61" s="106" t="s">
        <v>315</v>
      </c>
      <c r="BF61" s="126" t="s">
        <v>9</v>
      </c>
      <c r="BG61" s="266"/>
    </row>
    <row r="62" spans="2:59" s="365" customFormat="1" ht="33.75" customHeight="1" x14ac:dyDescent="0.25">
      <c r="B62" s="127">
        <v>1</v>
      </c>
      <c r="C62" s="527" t="s">
        <v>329</v>
      </c>
      <c r="D62" s="528"/>
      <c r="E62" s="376">
        <v>0.17</v>
      </c>
      <c r="F62" s="129" t="s">
        <v>331</v>
      </c>
      <c r="G62" s="128" t="s">
        <v>330</v>
      </c>
      <c r="H62" s="128" t="s">
        <v>209</v>
      </c>
      <c r="I62" s="128" t="s">
        <v>388</v>
      </c>
      <c r="J62" s="128" t="s">
        <v>389</v>
      </c>
      <c r="K62" s="362">
        <v>43831</v>
      </c>
      <c r="L62" s="363">
        <v>43981</v>
      </c>
      <c r="M62" s="200">
        <v>0.05</v>
      </c>
      <c r="N62" s="201"/>
      <c r="O62" s="201"/>
      <c r="P62" s="201"/>
      <c r="Q62" s="202"/>
      <c r="R62" s="257">
        <f>IFERROR(Q62/M62,"")</f>
        <v>0</v>
      </c>
      <c r="S62" s="132"/>
      <c r="T62" s="204"/>
      <c r="U62" s="257">
        <f>IFERROR(T62/M62,"")</f>
        <v>0</v>
      </c>
      <c r="V62" s="134"/>
      <c r="W62" s="200">
        <v>0.1</v>
      </c>
      <c r="X62" s="201"/>
      <c r="Y62" s="201"/>
      <c r="Z62" s="201"/>
      <c r="AA62" s="202"/>
      <c r="AB62" s="257">
        <f>IFERROR(AA62/W62,"")</f>
        <v>0</v>
      </c>
      <c r="AC62" s="132"/>
      <c r="AD62" s="133"/>
      <c r="AE62" s="257">
        <f>IFERROR(AD62/W62,"")</f>
        <v>0</v>
      </c>
      <c r="AF62" s="134"/>
      <c r="AG62" s="200">
        <v>0</v>
      </c>
      <c r="AH62" s="201"/>
      <c r="AI62" s="201"/>
      <c r="AJ62" s="201"/>
      <c r="AK62" s="202"/>
      <c r="AL62" s="257" t="str">
        <f>IFERROR(AK62/AG62,"")</f>
        <v/>
      </c>
      <c r="AM62" s="135"/>
      <c r="AN62" s="133"/>
      <c r="AO62" s="257" t="str">
        <f>IFERROR(AN62/AG62,"")</f>
        <v/>
      </c>
      <c r="AP62" s="134"/>
      <c r="AQ62" s="200">
        <v>0</v>
      </c>
      <c r="AR62" s="201"/>
      <c r="AS62" s="201"/>
      <c r="AT62" s="201"/>
      <c r="AU62" s="202"/>
      <c r="AV62" s="257" t="str">
        <f>IFERROR(AU62/AQ62,"")</f>
        <v/>
      </c>
      <c r="AW62" s="136"/>
      <c r="AX62" s="137"/>
      <c r="AY62" s="257" t="str">
        <f>IFERROR(AX62/AQ62,"")</f>
        <v/>
      </c>
      <c r="AZ62" s="138"/>
      <c r="BA62" s="200">
        <f t="shared" ref="BA62:BA68" si="101">+SUM(M62,W62,AG62,AQ62)</f>
        <v>0.15000000000000002</v>
      </c>
      <c r="BB62" s="201">
        <f t="shared" ref="BB62:BB68" si="102">+SUM(Q62,AA62,AK62,AU62)</f>
        <v>0</v>
      </c>
      <c r="BC62" s="109">
        <f t="shared" ref="BC62:BC68" si="103">IFERROR(BB62/BA62,"")</f>
        <v>0</v>
      </c>
      <c r="BD62" s="367">
        <f>SUM(T62,AD62,AN62,AX62)</f>
        <v>0</v>
      </c>
      <c r="BE62" s="259">
        <f>IFERROR(BD62/BA62,"")</f>
        <v>0</v>
      </c>
      <c r="BF62" s="110"/>
      <c r="BG62" s="364"/>
    </row>
    <row r="63" spans="2:59" s="155" customFormat="1" ht="14.25" hidden="1" x14ac:dyDescent="0.25">
      <c r="B63" s="140"/>
      <c r="C63" s="519"/>
      <c r="D63" s="520"/>
      <c r="E63" s="377"/>
      <c r="F63" s="142"/>
      <c r="G63" s="344"/>
      <c r="H63" s="143"/>
      <c r="I63" s="143"/>
      <c r="J63" s="143"/>
      <c r="K63" s="144"/>
      <c r="L63" s="145"/>
      <c r="M63" s="111"/>
      <c r="N63" s="112"/>
      <c r="O63" s="112"/>
      <c r="P63" s="112"/>
      <c r="Q63" s="112"/>
      <c r="R63" s="260" t="str">
        <f t="shared" ref="R63:R68" si="104">IFERROR(Q63/M63,"")</f>
        <v/>
      </c>
      <c r="S63" s="146"/>
      <c r="T63" s="203"/>
      <c r="U63" s="260" t="str">
        <f t="shared" ref="U63:U68" si="105">IFERROR(T63/M63,"")</f>
        <v/>
      </c>
      <c r="V63" s="148"/>
      <c r="W63" s="111"/>
      <c r="X63" s="112"/>
      <c r="Y63" s="112"/>
      <c r="Z63" s="112"/>
      <c r="AA63" s="112"/>
      <c r="AB63" s="260" t="str">
        <f t="shared" ref="AB63:AB68" si="106">IFERROR(AA63/W63,"")</f>
        <v/>
      </c>
      <c r="AC63" s="146"/>
      <c r="AD63" s="147"/>
      <c r="AE63" s="260" t="str">
        <f t="shared" ref="AE63:AE68" si="107">IFERROR(AD63/W63,"")</f>
        <v/>
      </c>
      <c r="AF63" s="148"/>
      <c r="AG63" s="111"/>
      <c r="AH63" s="112"/>
      <c r="AI63" s="112"/>
      <c r="AJ63" s="112"/>
      <c r="AK63" s="112"/>
      <c r="AL63" s="260" t="str">
        <f t="shared" ref="AL63:AL68" si="108">IFERROR(AK63/AG63,"")</f>
        <v/>
      </c>
      <c r="AM63" s="151"/>
      <c r="AN63" s="147"/>
      <c r="AO63" s="260" t="str">
        <f t="shared" ref="AO63:AO68" si="109">IFERROR(AN63/AG63,"")</f>
        <v/>
      </c>
      <c r="AP63" s="148"/>
      <c r="AQ63" s="111"/>
      <c r="AR63" s="112"/>
      <c r="AS63" s="112"/>
      <c r="AT63" s="112"/>
      <c r="AU63" s="112"/>
      <c r="AV63" s="260" t="str">
        <f t="shared" ref="AV63:AV68" si="110">IFERROR(AU63/AQ63,"")</f>
        <v/>
      </c>
      <c r="AW63" s="152"/>
      <c r="AX63" s="153"/>
      <c r="AY63" s="260" t="str">
        <f t="shared" ref="AY63:AY68" si="111">IFERROR(AX63/AQ63,"")</f>
        <v/>
      </c>
      <c r="AZ63" s="154"/>
      <c r="BA63" s="111">
        <f t="shared" si="101"/>
        <v>0</v>
      </c>
      <c r="BB63" s="112">
        <f t="shared" si="102"/>
        <v>0</v>
      </c>
      <c r="BC63" s="113" t="str">
        <f t="shared" si="103"/>
        <v/>
      </c>
      <c r="BD63" s="368">
        <f t="shared" ref="BD63:BD68" si="112">SUM(T63,AD63,AN63,AX63)</f>
        <v>0</v>
      </c>
      <c r="BE63" s="262" t="str">
        <f t="shared" ref="BE63:BE68" si="113">IFERROR(BD63/BA63,"")</f>
        <v/>
      </c>
      <c r="BF63" s="114"/>
      <c r="BG63" s="268"/>
    </row>
    <row r="64" spans="2:59" s="155" customFormat="1" ht="14.25" hidden="1" x14ac:dyDescent="0.25">
      <c r="B64" s="140"/>
      <c r="C64" s="521"/>
      <c r="D64" s="522"/>
      <c r="E64" s="377"/>
      <c r="F64" s="142"/>
      <c r="G64" s="344"/>
      <c r="H64" s="143"/>
      <c r="I64" s="143"/>
      <c r="J64" s="143"/>
      <c r="K64" s="144"/>
      <c r="L64" s="145"/>
      <c r="M64" s="111"/>
      <c r="N64" s="112"/>
      <c r="O64" s="112"/>
      <c r="P64" s="112"/>
      <c r="Q64" s="112"/>
      <c r="R64" s="260" t="str">
        <f t="shared" si="104"/>
        <v/>
      </c>
      <c r="S64" s="146"/>
      <c r="T64" s="203"/>
      <c r="U64" s="260" t="str">
        <f t="shared" si="105"/>
        <v/>
      </c>
      <c r="V64" s="148"/>
      <c r="W64" s="111"/>
      <c r="X64" s="112"/>
      <c r="Y64" s="112"/>
      <c r="Z64" s="112"/>
      <c r="AA64" s="112"/>
      <c r="AB64" s="260" t="str">
        <f t="shared" si="106"/>
        <v/>
      </c>
      <c r="AC64" s="146"/>
      <c r="AD64" s="147"/>
      <c r="AE64" s="260" t="str">
        <f t="shared" si="107"/>
        <v/>
      </c>
      <c r="AF64" s="148"/>
      <c r="AG64" s="111"/>
      <c r="AH64" s="112"/>
      <c r="AI64" s="112"/>
      <c r="AJ64" s="112"/>
      <c r="AK64" s="112"/>
      <c r="AL64" s="260" t="str">
        <f t="shared" si="108"/>
        <v/>
      </c>
      <c r="AM64" s="151"/>
      <c r="AN64" s="147"/>
      <c r="AO64" s="260" t="str">
        <f t="shared" si="109"/>
        <v/>
      </c>
      <c r="AP64" s="148"/>
      <c r="AQ64" s="111"/>
      <c r="AR64" s="112"/>
      <c r="AS64" s="112"/>
      <c r="AT64" s="112"/>
      <c r="AU64" s="112"/>
      <c r="AV64" s="260" t="str">
        <f t="shared" si="110"/>
        <v/>
      </c>
      <c r="AW64" s="152"/>
      <c r="AX64" s="153"/>
      <c r="AY64" s="260" t="str">
        <f t="shared" si="111"/>
        <v/>
      </c>
      <c r="AZ64" s="154"/>
      <c r="BA64" s="111">
        <f t="shared" si="101"/>
        <v>0</v>
      </c>
      <c r="BB64" s="112">
        <f t="shared" si="102"/>
        <v>0</v>
      </c>
      <c r="BC64" s="113" t="str">
        <f t="shared" si="103"/>
        <v/>
      </c>
      <c r="BD64" s="368">
        <f t="shared" si="112"/>
        <v>0</v>
      </c>
      <c r="BE64" s="262" t="str">
        <f t="shared" si="113"/>
        <v/>
      </c>
      <c r="BF64" s="114"/>
      <c r="BG64" s="268"/>
    </row>
    <row r="65" spans="2:59" s="155" customFormat="1" ht="14.25" hidden="1" x14ac:dyDescent="0.25">
      <c r="B65" s="140"/>
      <c r="C65" s="519"/>
      <c r="D65" s="520"/>
      <c r="E65" s="377"/>
      <c r="F65" s="142"/>
      <c r="G65" s="344"/>
      <c r="H65" s="143"/>
      <c r="I65" s="143"/>
      <c r="J65" s="143"/>
      <c r="K65" s="144"/>
      <c r="L65" s="145"/>
      <c r="M65" s="149"/>
      <c r="N65" s="150"/>
      <c r="O65" s="150"/>
      <c r="P65" s="150"/>
      <c r="Q65" s="112"/>
      <c r="R65" s="260" t="str">
        <f t="shared" si="104"/>
        <v/>
      </c>
      <c r="S65" s="345"/>
      <c r="T65" s="203"/>
      <c r="U65" s="260" t="str">
        <f t="shared" si="105"/>
        <v/>
      </c>
      <c r="V65" s="159"/>
      <c r="W65" s="149"/>
      <c r="X65" s="150"/>
      <c r="Y65" s="150"/>
      <c r="Z65" s="150"/>
      <c r="AA65" s="112"/>
      <c r="AB65" s="260" t="str">
        <f t="shared" si="106"/>
        <v/>
      </c>
      <c r="AC65" s="345"/>
      <c r="AD65" s="158"/>
      <c r="AE65" s="260" t="str">
        <f t="shared" si="107"/>
        <v/>
      </c>
      <c r="AF65" s="159"/>
      <c r="AG65" s="149"/>
      <c r="AH65" s="150"/>
      <c r="AI65" s="150"/>
      <c r="AJ65" s="150"/>
      <c r="AK65" s="112"/>
      <c r="AL65" s="260" t="str">
        <f t="shared" si="108"/>
        <v/>
      </c>
      <c r="AM65" s="345"/>
      <c r="AN65" s="158"/>
      <c r="AO65" s="260" t="str">
        <f t="shared" si="109"/>
        <v/>
      </c>
      <c r="AP65" s="159"/>
      <c r="AQ65" s="149"/>
      <c r="AR65" s="150"/>
      <c r="AS65" s="150"/>
      <c r="AT65" s="150"/>
      <c r="AU65" s="112"/>
      <c r="AV65" s="260" t="str">
        <f t="shared" si="110"/>
        <v/>
      </c>
      <c r="AW65" s="160"/>
      <c r="AX65" s="161"/>
      <c r="AY65" s="260" t="str">
        <f t="shared" si="111"/>
        <v/>
      </c>
      <c r="AZ65" s="162"/>
      <c r="BA65" s="111">
        <f t="shared" si="101"/>
        <v>0</v>
      </c>
      <c r="BB65" s="112">
        <f t="shared" si="102"/>
        <v>0</v>
      </c>
      <c r="BC65" s="113" t="str">
        <f t="shared" si="103"/>
        <v/>
      </c>
      <c r="BD65" s="368">
        <f t="shared" si="112"/>
        <v>0</v>
      </c>
      <c r="BE65" s="262" t="str">
        <f t="shared" si="113"/>
        <v/>
      </c>
      <c r="BF65" s="114"/>
      <c r="BG65" s="268"/>
    </row>
    <row r="66" spans="2:59" s="155" customFormat="1" ht="14.25" hidden="1" x14ac:dyDescent="0.25">
      <c r="B66" s="140"/>
      <c r="C66" s="519"/>
      <c r="D66" s="520"/>
      <c r="E66" s="377"/>
      <c r="F66" s="142"/>
      <c r="G66" s="344"/>
      <c r="H66" s="143"/>
      <c r="I66" s="143"/>
      <c r="J66" s="143"/>
      <c r="K66" s="144"/>
      <c r="L66" s="163"/>
      <c r="M66" s="149"/>
      <c r="N66" s="150"/>
      <c r="O66" s="150"/>
      <c r="P66" s="150"/>
      <c r="Q66" s="150"/>
      <c r="R66" s="260" t="str">
        <f t="shared" si="104"/>
        <v/>
      </c>
      <c r="S66" s="164"/>
      <c r="T66" s="203"/>
      <c r="U66" s="260" t="str">
        <f t="shared" si="105"/>
        <v/>
      </c>
      <c r="V66" s="166"/>
      <c r="W66" s="149"/>
      <c r="X66" s="150"/>
      <c r="Y66" s="150"/>
      <c r="Z66" s="150"/>
      <c r="AA66" s="150"/>
      <c r="AB66" s="260" t="str">
        <f t="shared" si="106"/>
        <v/>
      </c>
      <c r="AC66" s="164"/>
      <c r="AD66" s="165"/>
      <c r="AE66" s="260" t="str">
        <f t="shared" si="107"/>
        <v/>
      </c>
      <c r="AF66" s="166"/>
      <c r="AG66" s="149"/>
      <c r="AH66" s="150"/>
      <c r="AI66" s="150"/>
      <c r="AJ66" s="150"/>
      <c r="AK66" s="150"/>
      <c r="AL66" s="260" t="str">
        <f t="shared" si="108"/>
        <v/>
      </c>
      <c r="AM66" s="345"/>
      <c r="AN66" s="165"/>
      <c r="AO66" s="260" t="str">
        <f t="shared" si="109"/>
        <v/>
      </c>
      <c r="AP66" s="166"/>
      <c r="AQ66" s="149"/>
      <c r="AR66" s="150"/>
      <c r="AS66" s="150"/>
      <c r="AT66" s="150"/>
      <c r="AU66" s="150"/>
      <c r="AV66" s="260" t="str">
        <f t="shared" si="110"/>
        <v/>
      </c>
      <c r="AW66" s="152"/>
      <c r="AX66" s="167"/>
      <c r="AY66" s="260" t="str">
        <f t="shared" si="111"/>
        <v/>
      </c>
      <c r="AZ66" s="168"/>
      <c r="BA66" s="111">
        <f t="shared" si="101"/>
        <v>0</v>
      </c>
      <c r="BB66" s="112">
        <f t="shared" si="102"/>
        <v>0</v>
      </c>
      <c r="BC66" s="113" t="str">
        <f t="shared" si="103"/>
        <v/>
      </c>
      <c r="BD66" s="368">
        <f t="shared" si="112"/>
        <v>0</v>
      </c>
      <c r="BE66" s="262" t="str">
        <f t="shared" si="113"/>
        <v/>
      </c>
      <c r="BF66" s="114"/>
      <c r="BG66" s="268"/>
    </row>
    <row r="67" spans="2:59" s="155" customFormat="1" ht="14.25" hidden="1" x14ac:dyDescent="0.25">
      <c r="B67" s="140"/>
      <c r="C67" s="519"/>
      <c r="D67" s="520"/>
      <c r="E67" s="377"/>
      <c r="F67" s="142"/>
      <c r="G67" s="344"/>
      <c r="H67" s="143"/>
      <c r="I67" s="143"/>
      <c r="J67" s="143"/>
      <c r="K67" s="144"/>
      <c r="L67" s="145"/>
      <c r="M67" s="149"/>
      <c r="N67" s="150"/>
      <c r="O67" s="150"/>
      <c r="P67" s="150"/>
      <c r="Q67" s="112"/>
      <c r="R67" s="260" t="str">
        <f t="shared" si="104"/>
        <v/>
      </c>
      <c r="S67" s="146"/>
      <c r="T67" s="203"/>
      <c r="U67" s="260" t="str">
        <f t="shared" si="105"/>
        <v/>
      </c>
      <c r="V67" s="148"/>
      <c r="W67" s="149"/>
      <c r="X67" s="150"/>
      <c r="Y67" s="150"/>
      <c r="Z67" s="150"/>
      <c r="AA67" s="112"/>
      <c r="AB67" s="260" t="str">
        <f t="shared" si="106"/>
        <v/>
      </c>
      <c r="AC67" s="146"/>
      <c r="AD67" s="147"/>
      <c r="AE67" s="260" t="str">
        <f t="shared" si="107"/>
        <v/>
      </c>
      <c r="AF67" s="148"/>
      <c r="AG67" s="149"/>
      <c r="AH67" s="150"/>
      <c r="AI67" s="150"/>
      <c r="AJ67" s="150"/>
      <c r="AK67" s="112"/>
      <c r="AL67" s="260" t="str">
        <f t="shared" si="108"/>
        <v/>
      </c>
      <c r="AM67" s="345"/>
      <c r="AN67" s="147"/>
      <c r="AO67" s="260" t="str">
        <f t="shared" si="109"/>
        <v/>
      </c>
      <c r="AP67" s="148"/>
      <c r="AQ67" s="149"/>
      <c r="AR67" s="150"/>
      <c r="AS67" s="150"/>
      <c r="AT67" s="150"/>
      <c r="AU67" s="112"/>
      <c r="AV67" s="260" t="str">
        <f t="shared" si="110"/>
        <v/>
      </c>
      <c r="AW67" s="160"/>
      <c r="AX67" s="153"/>
      <c r="AY67" s="260" t="str">
        <f t="shared" si="111"/>
        <v/>
      </c>
      <c r="AZ67" s="154"/>
      <c r="BA67" s="111">
        <f t="shared" si="101"/>
        <v>0</v>
      </c>
      <c r="BB67" s="112">
        <f t="shared" si="102"/>
        <v>0</v>
      </c>
      <c r="BC67" s="113" t="str">
        <f t="shared" si="103"/>
        <v/>
      </c>
      <c r="BD67" s="368">
        <f t="shared" si="112"/>
        <v>0</v>
      </c>
      <c r="BE67" s="262" t="str">
        <f t="shared" si="113"/>
        <v/>
      </c>
      <c r="BF67" s="114"/>
      <c r="BG67" s="268"/>
    </row>
    <row r="68" spans="2:59" s="245" customFormat="1" ht="15" thickBot="1" x14ac:dyDescent="0.3">
      <c r="B68" s="223"/>
      <c r="C68" s="517" t="s">
        <v>291</v>
      </c>
      <c r="D68" s="518"/>
      <c r="E68" s="378"/>
      <c r="F68" s="225"/>
      <c r="G68" s="226"/>
      <c r="H68" s="227"/>
      <c r="I68" s="227"/>
      <c r="J68" s="227"/>
      <c r="K68" s="228"/>
      <c r="L68" s="229"/>
      <c r="M68" s="230"/>
      <c r="N68" s="231"/>
      <c r="O68" s="231"/>
      <c r="P68" s="231"/>
      <c r="Q68" s="232"/>
      <c r="R68" s="86" t="str">
        <f t="shared" si="104"/>
        <v/>
      </c>
      <c r="S68" s="233"/>
      <c r="T68" s="234"/>
      <c r="U68" s="86" t="str">
        <f t="shared" si="105"/>
        <v/>
      </c>
      <c r="V68" s="235"/>
      <c r="W68" s="230"/>
      <c r="X68" s="231"/>
      <c r="Y68" s="231"/>
      <c r="Z68" s="231"/>
      <c r="AA68" s="232"/>
      <c r="AB68" s="86" t="str">
        <f t="shared" si="106"/>
        <v/>
      </c>
      <c r="AC68" s="233"/>
      <c r="AD68" s="236"/>
      <c r="AE68" s="86" t="str">
        <f t="shared" si="107"/>
        <v/>
      </c>
      <c r="AF68" s="235"/>
      <c r="AG68" s="230"/>
      <c r="AH68" s="231"/>
      <c r="AI68" s="231"/>
      <c r="AJ68" s="231"/>
      <c r="AK68" s="232"/>
      <c r="AL68" s="86" t="str">
        <f t="shared" si="108"/>
        <v/>
      </c>
      <c r="AM68" s="237"/>
      <c r="AN68" s="236"/>
      <c r="AO68" s="86" t="str">
        <f t="shared" si="109"/>
        <v/>
      </c>
      <c r="AP68" s="235"/>
      <c r="AQ68" s="230"/>
      <c r="AR68" s="231"/>
      <c r="AS68" s="231"/>
      <c r="AT68" s="231"/>
      <c r="AU68" s="232"/>
      <c r="AV68" s="86" t="str">
        <f t="shared" si="110"/>
        <v/>
      </c>
      <c r="AW68" s="238"/>
      <c r="AX68" s="239"/>
      <c r="AY68" s="86" t="str">
        <f t="shared" si="111"/>
        <v/>
      </c>
      <c r="AZ68" s="240"/>
      <c r="BA68" s="241">
        <f t="shared" si="101"/>
        <v>0</v>
      </c>
      <c r="BB68" s="242">
        <f t="shared" si="102"/>
        <v>0</v>
      </c>
      <c r="BC68" s="243" t="str">
        <f t="shared" si="103"/>
        <v/>
      </c>
      <c r="BD68" s="369">
        <f t="shared" si="112"/>
        <v>0</v>
      </c>
      <c r="BE68" s="88" t="str">
        <f t="shared" si="113"/>
        <v/>
      </c>
      <c r="BF68" s="244"/>
      <c r="BG68" s="269">
        <f>+SUMPRODUCT(BC62:BC68,E62:E68)</f>
        <v>0</v>
      </c>
    </row>
    <row r="69" spans="2:59" ht="17.25" customHeight="1" thickBot="1" x14ac:dyDescent="0.3">
      <c r="B69" s="103"/>
      <c r="C69" s="103"/>
      <c r="D69" s="103"/>
      <c r="E69" s="380"/>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89"/>
      <c r="BE69" s="103"/>
      <c r="BF69" s="103"/>
    </row>
    <row r="70" spans="2:59" s="115" customFormat="1" ht="13.5" customHeight="1" x14ac:dyDescent="0.25">
      <c r="B70" s="537" t="s">
        <v>247</v>
      </c>
      <c r="C70" s="538"/>
      <c r="D70" s="538"/>
      <c r="E70" s="539" t="s">
        <v>48</v>
      </c>
      <c r="F70" s="540"/>
      <c r="G70" s="540"/>
      <c r="H70" s="540"/>
      <c r="I70" s="540"/>
      <c r="J70" s="540"/>
      <c r="K70" s="540"/>
      <c r="L70" s="541"/>
      <c r="M70" s="207"/>
      <c r="N70" s="103"/>
      <c r="O70" s="103"/>
      <c r="P70" s="103"/>
      <c r="Q70" s="103"/>
      <c r="R70" s="103"/>
      <c r="S70" s="384"/>
      <c r="BD70" s="119"/>
      <c r="BG70" s="265"/>
    </row>
    <row r="71" spans="2:59" s="115" customFormat="1" ht="30" customHeight="1" thickBot="1" x14ac:dyDescent="0.3">
      <c r="B71" s="542" t="s">
        <v>283</v>
      </c>
      <c r="C71" s="543"/>
      <c r="D71" s="543"/>
      <c r="E71" s="544" t="s">
        <v>101</v>
      </c>
      <c r="F71" s="545"/>
      <c r="G71" s="545"/>
      <c r="H71" s="545"/>
      <c r="I71" s="545"/>
      <c r="J71" s="545"/>
      <c r="K71" s="545"/>
      <c r="L71" s="546"/>
      <c r="M71" s="103"/>
      <c r="N71" s="103"/>
      <c r="O71" s="103"/>
      <c r="P71" s="103"/>
      <c r="Q71" s="103"/>
      <c r="R71" s="103"/>
      <c r="S71" s="116"/>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366"/>
      <c r="BE71" s="117"/>
      <c r="BF71" s="117"/>
      <c r="BG71" s="265"/>
    </row>
    <row r="72" spans="2:59" s="119" customFormat="1" ht="25.5" customHeight="1" x14ac:dyDescent="0.25">
      <c r="B72" s="529" t="s">
        <v>248</v>
      </c>
      <c r="C72" s="531" t="s">
        <v>10</v>
      </c>
      <c r="D72" s="532"/>
      <c r="E72" s="535" t="s">
        <v>252</v>
      </c>
      <c r="F72" s="523" t="s">
        <v>250</v>
      </c>
      <c r="G72" s="523" t="s">
        <v>274</v>
      </c>
      <c r="H72" s="523" t="s">
        <v>249</v>
      </c>
      <c r="I72" s="523" t="s">
        <v>16</v>
      </c>
      <c r="J72" s="523" t="s">
        <v>11</v>
      </c>
      <c r="K72" s="525" t="s">
        <v>251</v>
      </c>
      <c r="L72" s="526"/>
      <c r="M72" s="316"/>
      <c r="N72" s="317"/>
      <c r="O72" s="317"/>
      <c r="P72" s="317"/>
      <c r="Q72" s="317"/>
      <c r="R72" s="317"/>
      <c r="S72" s="346" t="s">
        <v>3</v>
      </c>
      <c r="T72" s="317"/>
      <c r="U72" s="317"/>
      <c r="V72" s="318"/>
      <c r="W72" s="316"/>
      <c r="X72" s="317"/>
      <c r="Y72" s="317"/>
      <c r="Z72" s="317"/>
      <c r="AA72" s="317"/>
      <c r="AB72" s="317"/>
      <c r="AC72" s="317" t="s">
        <v>4</v>
      </c>
      <c r="AD72" s="317"/>
      <c r="AE72" s="317"/>
      <c r="AF72" s="318"/>
      <c r="AG72" s="316"/>
      <c r="AH72" s="317"/>
      <c r="AI72" s="317"/>
      <c r="AJ72" s="317"/>
      <c r="AK72" s="317"/>
      <c r="AL72" s="317"/>
      <c r="AM72" s="317" t="s">
        <v>5</v>
      </c>
      <c r="AN72" s="317"/>
      <c r="AO72" s="317"/>
      <c r="AP72" s="318"/>
      <c r="AQ72" s="317"/>
      <c r="AR72" s="317"/>
      <c r="AS72" s="317"/>
      <c r="AT72" s="317"/>
      <c r="AU72" s="317"/>
      <c r="AV72" s="317"/>
      <c r="AW72" s="317" t="s">
        <v>6</v>
      </c>
      <c r="AX72" s="317"/>
      <c r="AY72" s="317"/>
      <c r="AZ72" s="317"/>
      <c r="BA72" s="316"/>
      <c r="BB72" s="317"/>
      <c r="BC72" s="317" t="s">
        <v>290</v>
      </c>
      <c r="BD72" s="348"/>
      <c r="BE72" s="318"/>
      <c r="BF72" s="118" t="s">
        <v>146</v>
      </c>
      <c r="BG72" s="266"/>
    </row>
    <row r="73" spans="2:59" s="119" customFormat="1" ht="25.5" x14ac:dyDescent="0.25">
      <c r="B73" s="530"/>
      <c r="C73" s="533"/>
      <c r="D73" s="534"/>
      <c r="E73" s="536"/>
      <c r="F73" s="524"/>
      <c r="G73" s="524"/>
      <c r="H73" s="524"/>
      <c r="I73" s="524"/>
      <c r="J73" s="524"/>
      <c r="K73" s="120" t="s">
        <v>256</v>
      </c>
      <c r="L73" s="121" t="s">
        <v>257</v>
      </c>
      <c r="M73" s="122" t="s">
        <v>131</v>
      </c>
      <c r="N73" s="104" t="s">
        <v>258</v>
      </c>
      <c r="O73" s="104" t="s">
        <v>259</v>
      </c>
      <c r="P73" s="104" t="s">
        <v>260</v>
      </c>
      <c r="Q73" s="104" t="s">
        <v>132</v>
      </c>
      <c r="R73" s="104" t="s">
        <v>261</v>
      </c>
      <c r="S73" s="104" t="s">
        <v>15</v>
      </c>
      <c r="T73" s="104" t="s">
        <v>294</v>
      </c>
      <c r="U73" s="104" t="s">
        <v>254</v>
      </c>
      <c r="V73" s="123" t="s">
        <v>255</v>
      </c>
      <c r="W73" s="122" t="s">
        <v>131</v>
      </c>
      <c r="X73" s="104" t="s">
        <v>262</v>
      </c>
      <c r="Y73" s="104" t="s">
        <v>263</v>
      </c>
      <c r="Z73" s="104" t="s">
        <v>264</v>
      </c>
      <c r="AA73" s="104" t="s">
        <v>132</v>
      </c>
      <c r="AB73" s="104" t="s">
        <v>261</v>
      </c>
      <c r="AC73" s="104" t="s">
        <v>15</v>
      </c>
      <c r="AD73" s="104" t="s">
        <v>294</v>
      </c>
      <c r="AE73" s="104" t="s">
        <v>254</v>
      </c>
      <c r="AF73" s="123" t="s">
        <v>255</v>
      </c>
      <c r="AG73" s="122" t="s">
        <v>131</v>
      </c>
      <c r="AH73" s="104" t="s">
        <v>265</v>
      </c>
      <c r="AI73" s="104" t="s">
        <v>266</v>
      </c>
      <c r="AJ73" s="104" t="s">
        <v>267</v>
      </c>
      <c r="AK73" s="104" t="s">
        <v>132</v>
      </c>
      <c r="AL73" s="104" t="s">
        <v>261</v>
      </c>
      <c r="AM73" s="104" t="s">
        <v>15</v>
      </c>
      <c r="AN73" s="104" t="s">
        <v>294</v>
      </c>
      <c r="AO73" s="104" t="s">
        <v>254</v>
      </c>
      <c r="AP73" s="123" t="s">
        <v>255</v>
      </c>
      <c r="AQ73" s="124" t="s">
        <v>131</v>
      </c>
      <c r="AR73" s="104" t="s">
        <v>268</v>
      </c>
      <c r="AS73" s="104" t="s">
        <v>269</v>
      </c>
      <c r="AT73" s="104" t="s">
        <v>270</v>
      </c>
      <c r="AU73" s="104" t="s">
        <v>132</v>
      </c>
      <c r="AV73" s="104" t="s">
        <v>261</v>
      </c>
      <c r="AW73" s="104" t="s">
        <v>15</v>
      </c>
      <c r="AX73" s="104" t="s">
        <v>294</v>
      </c>
      <c r="AY73" s="104" t="s">
        <v>254</v>
      </c>
      <c r="AZ73" s="121" t="s">
        <v>255</v>
      </c>
      <c r="BA73" s="122" t="s">
        <v>131</v>
      </c>
      <c r="BB73" s="125" t="s">
        <v>132</v>
      </c>
      <c r="BC73" s="106" t="s">
        <v>130</v>
      </c>
      <c r="BD73" s="105" t="s">
        <v>294</v>
      </c>
      <c r="BE73" s="106" t="s">
        <v>315</v>
      </c>
      <c r="BF73" s="126" t="s">
        <v>9</v>
      </c>
      <c r="BG73" s="266"/>
    </row>
    <row r="74" spans="2:59" s="365" customFormat="1" ht="33.75" customHeight="1" x14ac:dyDescent="0.25">
      <c r="B74" s="127">
        <v>1</v>
      </c>
      <c r="C74" s="527" t="s">
        <v>390</v>
      </c>
      <c r="D74" s="528"/>
      <c r="E74" s="376">
        <v>0.06</v>
      </c>
      <c r="F74" s="129" t="s">
        <v>375</v>
      </c>
      <c r="G74" s="128" t="s">
        <v>376</v>
      </c>
      <c r="H74" s="128" t="s">
        <v>209</v>
      </c>
      <c r="I74" s="128" t="s">
        <v>332</v>
      </c>
      <c r="J74" s="128" t="s">
        <v>374</v>
      </c>
      <c r="K74" s="362">
        <v>43831</v>
      </c>
      <c r="L74" s="363">
        <v>44196</v>
      </c>
      <c r="M74" s="200">
        <v>0.2</v>
      </c>
      <c r="N74" s="201"/>
      <c r="O74" s="201"/>
      <c r="P74" s="201"/>
      <c r="Q74" s="202"/>
      <c r="R74" s="257">
        <f>IFERROR(Q74/M74,"")</f>
        <v>0</v>
      </c>
      <c r="S74" s="132"/>
      <c r="T74" s="204"/>
      <c r="U74" s="257">
        <f>IFERROR(T74/M74,"")</f>
        <v>0</v>
      </c>
      <c r="V74" s="134"/>
      <c r="W74" s="200">
        <v>0.3</v>
      </c>
      <c r="X74" s="201"/>
      <c r="Y74" s="201"/>
      <c r="Z74" s="201"/>
      <c r="AA74" s="202"/>
      <c r="AB74" s="257">
        <f>IFERROR(AA74/W74,"")</f>
        <v>0</v>
      </c>
      <c r="AC74" s="132"/>
      <c r="AD74" s="133"/>
      <c r="AE74" s="257">
        <f>IFERROR(AD74/W74,"")</f>
        <v>0</v>
      </c>
      <c r="AF74" s="134"/>
      <c r="AG74" s="200">
        <v>0.3</v>
      </c>
      <c r="AH74" s="201"/>
      <c r="AI74" s="201"/>
      <c r="AJ74" s="201"/>
      <c r="AK74" s="202"/>
      <c r="AL74" s="257">
        <f>IFERROR(AK74/AG74,"")</f>
        <v>0</v>
      </c>
      <c r="AM74" s="135"/>
      <c r="AN74" s="133"/>
      <c r="AO74" s="257">
        <f>IFERROR(AN74/AG74,"")</f>
        <v>0</v>
      </c>
      <c r="AP74" s="134"/>
      <c r="AQ74" s="200">
        <v>0.2</v>
      </c>
      <c r="AR74" s="201"/>
      <c r="AS74" s="201"/>
      <c r="AT74" s="201"/>
      <c r="AU74" s="202"/>
      <c r="AV74" s="257">
        <f>IFERROR(AU74/AQ74,"")</f>
        <v>0</v>
      </c>
      <c r="AW74" s="136"/>
      <c r="AX74" s="137"/>
      <c r="AY74" s="257">
        <f>IFERROR(AX74/AQ74,"")</f>
        <v>0</v>
      </c>
      <c r="AZ74" s="138"/>
      <c r="BA74" s="200">
        <f t="shared" ref="BA74:BA80" si="114">+SUM(M74,W74,AG74,AQ74)</f>
        <v>1</v>
      </c>
      <c r="BB74" s="201">
        <f t="shared" ref="BB74:BB80" si="115">+SUM(Q74,AA74,AK74,AU74)</f>
        <v>0</v>
      </c>
      <c r="BC74" s="109">
        <f t="shared" ref="BC74:BC80" si="116">IFERROR(BB74/BA74,"")</f>
        <v>0</v>
      </c>
      <c r="BD74" s="367">
        <f>SUM(T74,AD74,AN74,AX74)</f>
        <v>0</v>
      </c>
      <c r="BE74" s="259">
        <f>IFERROR(BD74/BA74,"")</f>
        <v>0</v>
      </c>
      <c r="BF74" s="110"/>
      <c r="BG74" s="364"/>
    </row>
    <row r="75" spans="2:59" s="155" customFormat="1" ht="14.25" hidden="1" x14ac:dyDescent="0.25">
      <c r="B75" s="140"/>
      <c r="C75" s="519"/>
      <c r="D75" s="520"/>
      <c r="E75" s="377"/>
      <c r="F75" s="142"/>
      <c r="G75" s="344"/>
      <c r="H75" s="143"/>
      <c r="I75" s="143"/>
      <c r="J75" s="143"/>
      <c r="K75" s="144"/>
      <c r="L75" s="145"/>
      <c r="M75" s="111"/>
      <c r="N75" s="112"/>
      <c r="O75" s="112"/>
      <c r="P75" s="112"/>
      <c r="Q75" s="112"/>
      <c r="R75" s="260" t="str">
        <f t="shared" ref="R75:R80" si="117">IFERROR(Q75/M75,"")</f>
        <v/>
      </c>
      <c r="S75" s="146"/>
      <c r="T75" s="203"/>
      <c r="U75" s="260" t="str">
        <f t="shared" ref="U75:U80" si="118">IFERROR(T75/M75,"")</f>
        <v/>
      </c>
      <c r="V75" s="148"/>
      <c r="W75" s="111"/>
      <c r="X75" s="112"/>
      <c r="Y75" s="112"/>
      <c r="Z75" s="112"/>
      <c r="AA75" s="112"/>
      <c r="AB75" s="260" t="str">
        <f t="shared" ref="AB75:AB80" si="119">IFERROR(AA75/W75,"")</f>
        <v/>
      </c>
      <c r="AC75" s="146"/>
      <c r="AD75" s="147"/>
      <c r="AE75" s="260" t="str">
        <f t="shared" ref="AE75:AE80" si="120">IFERROR(AD75/W75,"")</f>
        <v/>
      </c>
      <c r="AF75" s="148"/>
      <c r="AG75" s="111"/>
      <c r="AH75" s="112"/>
      <c r="AI75" s="112"/>
      <c r="AJ75" s="112"/>
      <c r="AK75" s="112"/>
      <c r="AL75" s="260" t="str">
        <f t="shared" ref="AL75:AL80" si="121">IFERROR(AK75/AG75,"")</f>
        <v/>
      </c>
      <c r="AM75" s="151"/>
      <c r="AN75" s="147"/>
      <c r="AO75" s="260" t="str">
        <f t="shared" ref="AO75:AO80" si="122">IFERROR(AN75/AG75,"")</f>
        <v/>
      </c>
      <c r="AP75" s="148"/>
      <c r="AQ75" s="111"/>
      <c r="AR75" s="112"/>
      <c r="AS75" s="112"/>
      <c r="AT75" s="112"/>
      <c r="AU75" s="112"/>
      <c r="AV75" s="260" t="str">
        <f t="shared" ref="AV75:AV80" si="123">IFERROR(AU75/AQ75,"")</f>
        <v/>
      </c>
      <c r="AW75" s="152"/>
      <c r="AX75" s="153"/>
      <c r="AY75" s="260" t="str">
        <f t="shared" ref="AY75:AY80" si="124">IFERROR(AX75/AQ75,"")</f>
        <v/>
      </c>
      <c r="AZ75" s="154"/>
      <c r="BA75" s="111">
        <f t="shared" si="114"/>
        <v>0</v>
      </c>
      <c r="BB75" s="112">
        <f t="shared" si="115"/>
        <v>0</v>
      </c>
      <c r="BC75" s="113" t="str">
        <f t="shared" si="116"/>
        <v/>
      </c>
      <c r="BD75" s="368">
        <f t="shared" ref="BD75:BD80" si="125">SUM(T75,AD75,AN75,AX75)</f>
        <v>0</v>
      </c>
      <c r="BE75" s="262" t="str">
        <f t="shared" ref="BE75:BE80" si="126">IFERROR(BD75/BA75,"")</f>
        <v/>
      </c>
      <c r="BF75" s="114"/>
      <c r="BG75" s="268"/>
    </row>
    <row r="76" spans="2:59" s="155" customFormat="1" ht="14.25" hidden="1" x14ac:dyDescent="0.25">
      <c r="B76" s="140"/>
      <c r="C76" s="521"/>
      <c r="D76" s="522"/>
      <c r="E76" s="377"/>
      <c r="F76" s="142"/>
      <c r="G76" s="344"/>
      <c r="H76" s="143"/>
      <c r="I76" s="143"/>
      <c r="J76" s="143"/>
      <c r="K76" s="144"/>
      <c r="L76" s="145"/>
      <c r="M76" s="111"/>
      <c r="N76" s="112"/>
      <c r="O76" s="112"/>
      <c r="P76" s="112"/>
      <c r="Q76" s="112"/>
      <c r="R76" s="260" t="str">
        <f t="shared" si="117"/>
        <v/>
      </c>
      <c r="S76" s="146"/>
      <c r="T76" s="203"/>
      <c r="U76" s="260" t="str">
        <f t="shared" si="118"/>
        <v/>
      </c>
      <c r="V76" s="148"/>
      <c r="W76" s="111"/>
      <c r="X76" s="112"/>
      <c r="Y76" s="112"/>
      <c r="Z76" s="112"/>
      <c r="AA76" s="112"/>
      <c r="AB76" s="260" t="str">
        <f t="shared" si="119"/>
        <v/>
      </c>
      <c r="AC76" s="146"/>
      <c r="AD76" s="147"/>
      <c r="AE76" s="260" t="str">
        <f t="shared" si="120"/>
        <v/>
      </c>
      <c r="AF76" s="148"/>
      <c r="AG76" s="111"/>
      <c r="AH76" s="112"/>
      <c r="AI76" s="112"/>
      <c r="AJ76" s="112"/>
      <c r="AK76" s="112"/>
      <c r="AL76" s="260" t="str">
        <f t="shared" si="121"/>
        <v/>
      </c>
      <c r="AM76" s="151"/>
      <c r="AN76" s="147"/>
      <c r="AO76" s="260" t="str">
        <f t="shared" si="122"/>
        <v/>
      </c>
      <c r="AP76" s="148"/>
      <c r="AQ76" s="111"/>
      <c r="AR76" s="112"/>
      <c r="AS76" s="112"/>
      <c r="AT76" s="112"/>
      <c r="AU76" s="112"/>
      <c r="AV76" s="260" t="str">
        <f t="shared" si="123"/>
        <v/>
      </c>
      <c r="AW76" s="152"/>
      <c r="AX76" s="153"/>
      <c r="AY76" s="260" t="str">
        <f t="shared" si="124"/>
        <v/>
      </c>
      <c r="AZ76" s="154"/>
      <c r="BA76" s="111">
        <f t="shared" si="114"/>
        <v>0</v>
      </c>
      <c r="BB76" s="112">
        <f t="shared" si="115"/>
        <v>0</v>
      </c>
      <c r="BC76" s="113" t="str">
        <f t="shared" si="116"/>
        <v/>
      </c>
      <c r="BD76" s="368">
        <f t="shared" si="125"/>
        <v>0</v>
      </c>
      <c r="BE76" s="262" t="str">
        <f t="shared" si="126"/>
        <v/>
      </c>
      <c r="BF76" s="114"/>
      <c r="BG76" s="268"/>
    </row>
    <row r="77" spans="2:59" s="155" customFormat="1" ht="14.25" hidden="1" x14ac:dyDescent="0.25">
      <c r="B77" s="140"/>
      <c r="C77" s="519"/>
      <c r="D77" s="520"/>
      <c r="E77" s="377"/>
      <c r="F77" s="142"/>
      <c r="G77" s="344"/>
      <c r="H77" s="143"/>
      <c r="I77" s="143"/>
      <c r="J77" s="143"/>
      <c r="K77" s="144"/>
      <c r="L77" s="145"/>
      <c r="M77" s="149"/>
      <c r="N77" s="150"/>
      <c r="O77" s="150"/>
      <c r="P77" s="150"/>
      <c r="Q77" s="112"/>
      <c r="R77" s="260" t="str">
        <f t="shared" si="117"/>
        <v/>
      </c>
      <c r="S77" s="345"/>
      <c r="T77" s="203"/>
      <c r="U77" s="260" t="str">
        <f t="shared" si="118"/>
        <v/>
      </c>
      <c r="V77" s="159"/>
      <c r="W77" s="149"/>
      <c r="X77" s="150"/>
      <c r="Y77" s="150"/>
      <c r="Z77" s="150"/>
      <c r="AA77" s="112"/>
      <c r="AB77" s="260" t="str">
        <f t="shared" si="119"/>
        <v/>
      </c>
      <c r="AC77" s="345"/>
      <c r="AD77" s="158"/>
      <c r="AE77" s="260" t="str">
        <f t="shared" si="120"/>
        <v/>
      </c>
      <c r="AF77" s="159"/>
      <c r="AG77" s="149"/>
      <c r="AH77" s="150"/>
      <c r="AI77" s="150"/>
      <c r="AJ77" s="150"/>
      <c r="AK77" s="112"/>
      <c r="AL77" s="260" t="str">
        <f t="shared" si="121"/>
        <v/>
      </c>
      <c r="AM77" s="345"/>
      <c r="AN77" s="158"/>
      <c r="AO77" s="260" t="str">
        <f t="shared" si="122"/>
        <v/>
      </c>
      <c r="AP77" s="159"/>
      <c r="AQ77" s="149"/>
      <c r="AR77" s="150"/>
      <c r="AS77" s="150"/>
      <c r="AT77" s="150"/>
      <c r="AU77" s="112"/>
      <c r="AV77" s="260" t="str">
        <f t="shared" si="123"/>
        <v/>
      </c>
      <c r="AW77" s="160"/>
      <c r="AX77" s="161"/>
      <c r="AY77" s="260" t="str">
        <f t="shared" si="124"/>
        <v/>
      </c>
      <c r="AZ77" s="162"/>
      <c r="BA77" s="111">
        <f t="shared" si="114"/>
        <v>0</v>
      </c>
      <c r="BB77" s="112">
        <f t="shared" si="115"/>
        <v>0</v>
      </c>
      <c r="BC77" s="113" t="str">
        <f t="shared" si="116"/>
        <v/>
      </c>
      <c r="BD77" s="368">
        <f t="shared" si="125"/>
        <v>0</v>
      </c>
      <c r="BE77" s="262" t="str">
        <f t="shared" si="126"/>
        <v/>
      </c>
      <c r="BF77" s="114"/>
      <c r="BG77" s="268"/>
    </row>
    <row r="78" spans="2:59" s="155" customFormat="1" ht="14.25" hidden="1" x14ac:dyDescent="0.25">
      <c r="B78" s="140"/>
      <c r="C78" s="519"/>
      <c r="D78" s="520"/>
      <c r="E78" s="377"/>
      <c r="F78" s="142"/>
      <c r="G78" s="344"/>
      <c r="H78" s="143"/>
      <c r="I78" s="143"/>
      <c r="J78" s="143"/>
      <c r="K78" s="144"/>
      <c r="L78" s="163"/>
      <c r="M78" s="149"/>
      <c r="N78" s="150"/>
      <c r="O78" s="150"/>
      <c r="P78" s="150"/>
      <c r="Q78" s="150"/>
      <c r="R78" s="260" t="str">
        <f t="shared" si="117"/>
        <v/>
      </c>
      <c r="S78" s="164"/>
      <c r="T78" s="203"/>
      <c r="U78" s="260" t="str">
        <f t="shared" si="118"/>
        <v/>
      </c>
      <c r="V78" s="166"/>
      <c r="W78" s="149"/>
      <c r="X78" s="150"/>
      <c r="Y78" s="150"/>
      <c r="Z78" s="150"/>
      <c r="AA78" s="150"/>
      <c r="AB78" s="260" t="str">
        <f t="shared" si="119"/>
        <v/>
      </c>
      <c r="AC78" s="164"/>
      <c r="AD78" s="165"/>
      <c r="AE78" s="260" t="str">
        <f t="shared" si="120"/>
        <v/>
      </c>
      <c r="AF78" s="166"/>
      <c r="AG78" s="149"/>
      <c r="AH78" s="150"/>
      <c r="AI78" s="150"/>
      <c r="AJ78" s="150"/>
      <c r="AK78" s="150"/>
      <c r="AL78" s="260" t="str">
        <f t="shared" si="121"/>
        <v/>
      </c>
      <c r="AM78" s="345"/>
      <c r="AN78" s="165"/>
      <c r="AO78" s="260" t="str">
        <f t="shared" si="122"/>
        <v/>
      </c>
      <c r="AP78" s="166"/>
      <c r="AQ78" s="149"/>
      <c r="AR78" s="150"/>
      <c r="AS78" s="150"/>
      <c r="AT78" s="150"/>
      <c r="AU78" s="150"/>
      <c r="AV78" s="260" t="str">
        <f t="shared" si="123"/>
        <v/>
      </c>
      <c r="AW78" s="152"/>
      <c r="AX78" s="167"/>
      <c r="AY78" s="260" t="str">
        <f t="shared" si="124"/>
        <v/>
      </c>
      <c r="AZ78" s="168"/>
      <c r="BA78" s="111">
        <f t="shared" si="114"/>
        <v>0</v>
      </c>
      <c r="BB78" s="112">
        <f t="shared" si="115"/>
        <v>0</v>
      </c>
      <c r="BC78" s="113" t="str">
        <f t="shared" si="116"/>
        <v/>
      </c>
      <c r="BD78" s="368">
        <f t="shared" si="125"/>
        <v>0</v>
      </c>
      <c r="BE78" s="262" t="str">
        <f t="shared" si="126"/>
        <v/>
      </c>
      <c r="BF78" s="114"/>
      <c r="BG78" s="268"/>
    </row>
    <row r="79" spans="2:59" s="155" customFormat="1" ht="14.25" hidden="1" x14ac:dyDescent="0.25">
      <c r="B79" s="140"/>
      <c r="C79" s="519"/>
      <c r="D79" s="520"/>
      <c r="E79" s="377"/>
      <c r="F79" s="142"/>
      <c r="G79" s="344"/>
      <c r="H79" s="143"/>
      <c r="I79" s="143"/>
      <c r="J79" s="143"/>
      <c r="K79" s="144"/>
      <c r="L79" s="145"/>
      <c r="M79" s="149"/>
      <c r="N79" s="150"/>
      <c r="O79" s="150"/>
      <c r="P79" s="150"/>
      <c r="Q79" s="112"/>
      <c r="R79" s="260" t="str">
        <f t="shared" si="117"/>
        <v/>
      </c>
      <c r="S79" s="146"/>
      <c r="T79" s="203"/>
      <c r="U79" s="260" t="str">
        <f t="shared" si="118"/>
        <v/>
      </c>
      <c r="V79" s="148"/>
      <c r="W79" s="149"/>
      <c r="X79" s="150"/>
      <c r="Y79" s="150"/>
      <c r="Z79" s="150"/>
      <c r="AA79" s="112"/>
      <c r="AB79" s="260" t="str">
        <f t="shared" si="119"/>
        <v/>
      </c>
      <c r="AC79" s="146"/>
      <c r="AD79" s="147"/>
      <c r="AE79" s="260" t="str">
        <f t="shared" si="120"/>
        <v/>
      </c>
      <c r="AF79" s="148"/>
      <c r="AG79" s="149"/>
      <c r="AH79" s="150"/>
      <c r="AI79" s="150"/>
      <c r="AJ79" s="150"/>
      <c r="AK79" s="112"/>
      <c r="AL79" s="260" t="str">
        <f t="shared" si="121"/>
        <v/>
      </c>
      <c r="AM79" s="345"/>
      <c r="AN79" s="147"/>
      <c r="AO79" s="260" t="str">
        <f t="shared" si="122"/>
        <v/>
      </c>
      <c r="AP79" s="148"/>
      <c r="AQ79" s="149"/>
      <c r="AR79" s="150"/>
      <c r="AS79" s="150"/>
      <c r="AT79" s="150"/>
      <c r="AU79" s="112"/>
      <c r="AV79" s="260" t="str">
        <f t="shared" si="123"/>
        <v/>
      </c>
      <c r="AW79" s="160"/>
      <c r="AX79" s="153"/>
      <c r="AY79" s="260" t="str">
        <f t="shared" si="124"/>
        <v/>
      </c>
      <c r="AZ79" s="154"/>
      <c r="BA79" s="111">
        <f t="shared" si="114"/>
        <v>0</v>
      </c>
      <c r="BB79" s="112">
        <f t="shared" si="115"/>
        <v>0</v>
      </c>
      <c r="BC79" s="113" t="str">
        <f t="shared" si="116"/>
        <v/>
      </c>
      <c r="BD79" s="368">
        <f t="shared" si="125"/>
        <v>0</v>
      </c>
      <c r="BE79" s="262" t="str">
        <f t="shared" si="126"/>
        <v/>
      </c>
      <c r="BF79" s="114"/>
      <c r="BG79" s="268"/>
    </row>
    <row r="80" spans="2:59" s="245" customFormat="1" ht="15" thickBot="1" x14ac:dyDescent="0.3">
      <c r="B80" s="223"/>
      <c r="C80" s="517" t="s">
        <v>291</v>
      </c>
      <c r="D80" s="518"/>
      <c r="E80" s="378"/>
      <c r="F80" s="225"/>
      <c r="G80" s="226"/>
      <c r="H80" s="227"/>
      <c r="I80" s="227"/>
      <c r="J80" s="227"/>
      <c r="K80" s="228"/>
      <c r="L80" s="229"/>
      <c r="M80" s="230"/>
      <c r="N80" s="231"/>
      <c r="O80" s="231"/>
      <c r="P80" s="231"/>
      <c r="Q80" s="232"/>
      <c r="R80" s="86" t="str">
        <f t="shared" si="117"/>
        <v/>
      </c>
      <c r="S80" s="233"/>
      <c r="T80" s="234"/>
      <c r="U80" s="86" t="str">
        <f t="shared" si="118"/>
        <v/>
      </c>
      <c r="V80" s="235"/>
      <c r="W80" s="230"/>
      <c r="X80" s="231"/>
      <c r="Y80" s="231"/>
      <c r="Z80" s="231"/>
      <c r="AA80" s="232"/>
      <c r="AB80" s="86" t="str">
        <f t="shared" si="119"/>
        <v/>
      </c>
      <c r="AC80" s="233"/>
      <c r="AD80" s="236"/>
      <c r="AE80" s="86" t="str">
        <f t="shared" si="120"/>
        <v/>
      </c>
      <c r="AF80" s="235"/>
      <c r="AG80" s="230"/>
      <c r="AH80" s="231"/>
      <c r="AI80" s="231"/>
      <c r="AJ80" s="231"/>
      <c r="AK80" s="232"/>
      <c r="AL80" s="86" t="str">
        <f t="shared" si="121"/>
        <v/>
      </c>
      <c r="AM80" s="237"/>
      <c r="AN80" s="236"/>
      <c r="AO80" s="86" t="str">
        <f t="shared" si="122"/>
        <v/>
      </c>
      <c r="AP80" s="235"/>
      <c r="AQ80" s="230"/>
      <c r="AR80" s="231"/>
      <c r="AS80" s="231"/>
      <c r="AT80" s="231"/>
      <c r="AU80" s="232"/>
      <c r="AV80" s="86" t="str">
        <f t="shared" si="123"/>
        <v/>
      </c>
      <c r="AW80" s="238"/>
      <c r="AX80" s="239"/>
      <c r="AY80" s="86" t="str">
        <f t="shared" si="124"/>
        <v/>
      </c>
      <c r="AZ80" s="240"/>
      <c r="BA80" s="241">
        <f t="shared" si="114"/>
        <v>0</v>
      </c>
      <c r="BB80" s="242">
        <f t="shared" si="115"/>
        <v>0</v>
      </c>
      <c r="BC80" s="243" t="str">
        <f t="shared" si="116"/>
        <v/>
      </c>
      <c r="BD80" s="369">
        <f t="shared" si="125"/>
        <v>0</v>
      </c>
      <c r="BE80" s="88" t="str">
        <f t="shared" si="126"/>
        <v/>
      </c>
      <c r="BF80" s="244"/>
      <c r="BG80" s="269">
        <f>+SUMPRODUCT(BC74:BC80,E74:E80)</f>
        <v>0</v>
      </c>
    </row>
    <row r="81" spans="2:59" ht="17.25" customHeight="1" thickBot="1" x14ac:dyDescent="0.3">
      <c r="B81" s="103"/>
      <c r="C81" s="103"/>
      <c r="D81" s="103"/>
      <c r="E81" s="380"/>
      <c r="F81" s="103"/>
      <c r="G81" s="103"/>
      <c r="H81" s="103"/>
      <c r="I81" s="103"/>
      <c r="J81" s="103"/>
      <c r="K81" s="103"/>
      <c r="L81" s="103"/>
      <c r="M81" s="411">
        <v>301</v>
      </c>
      <c r="N81" s="103"/>
      <c r="O81" s="103"/>
      <c r="P81" s="103"/>
      <c r="Q81" s="103"/>
      <c r="R81" s="103"/>
      <c r="S81" s="103"/>
      <c r="T81" s="103"/>
      <c r="U81" s="103"/>
      <c r="V81" s="103"/>
      <c r="W81" s="411">
        <v>452</v>
      </c>
      <c r="X81" s="103"/>
      <c r="Y81" s="103"/>
      <c r="Z81" s="103"/>
      <c r="AA81" s="103"/>
      <c r="AB81" s="103"/>
      <c r="AC81" s="103"/>
      <c r="AD81" s="103"/>
      <c r="AE81" s="103"/>
      <c r="AF81" s="103"/>
      <c r="AG81" s="411">
        <v>452</v>
      </c>
      <c r="AH81" s="103"/>
      <c r="AI81" s="103"/>
      <c r="AJ81" s="103"/>
      <c r="AK81" s="103"/>
      <c r="AL81" s="103"/>
      <c r="AM81" s="103"/>
      <c r="AN81" s="103"/>
      <c r="AO81" s="103"/>
      <c r="AP81" s="103"/>
      <c r="AQ81" s="411">
        <v>302</v>
      </c>
      <c r="AR81" s="103"/>
      <c r="AS81" s="103"/>
      <c r="AT81" s="103"/>
      <c r="AU81" s="103"/>
      <c r="AV81" s="103"/>
      <c r="AW81" s="103"/>
      <c r="AX81" s="103"/>
      <c r="AY81" s="103"/>
      <c r="AZ81" s="103"/>
      <c r="BA81" s="103"/>
      <c r="BB81" s="103"/>
      <c r="BC81" s="103"/>
      <c r="BD81" s="189"/>
      <c r="BE81" s="103"/>
      <c r="BF81" s="103"/>
      <c r="BG81" s="177"/>
    </row>
    <row r="82" spans="2:59" s="115" customFormat="1" ht="13.5" customHeight="1" x14ac:dyDescent="0.25">
      <c r="B82" s="537" t="s">
        <v>247</v>
      </c>
      <c r="C82" s="538"/>
      <c r="D82" s="538"/>
      <c r="E82" s="539" t="s">
        <v>48</v>
      </c>
      <c r="F82" s="540"/>
      <c r="G82" s="540"/>
      <c r="H82" s="540"/>
      <c r="I82" s="540"/>
      <c r="J82" s="540"/>
      <c r="K82" s="540"/>
      <c r="L82" s="541"/>
      <c r="M82" s="207"/>
      <c r="N82" s="103"/>
      <c r="O82" s="103"/>
      <c r="P82" s="103"/>
      <c r="Q82" s="103"/>
      <c r="R82" s="103"/>
      <c r="S82" s="220" t="str">
        <f>+VLOOKUP(E82,Listas!$B$42:$D$68,2,FALSE)</f>
        <v>OBJ_4</v>
      </c>
      <c r="BD82" s="119"/>
      <c r="BG82" s="265"/>
    </row>
    <row r="83" spans="2:59" s="115" customFormat="1" ht="30" customHeight="1" thickBot="1" x14ac:dyDescent="0.3">
      <c r="B83" s="542" t="s">
        <v>283</v>
      </c>
      <c r="C83" s="543"/>
      <c r="D83" s="543"/>
      <c r="E83" s="544" t="s">
        <v>107</v>
      </c>
      <c r="F83" s="545"/>
      <c r="G83" s="545"/>
      <c r="H83" s="545"/>
      <c r="I83" s="545"/>
      <c r="J83" s="545"/>
      <c r="K83" s="545"/>
      <c r="L83" s="546"/>
      <c r="M83" s="103"/>
      <c r="N83" s="103"/>
      <c r="O83" s="103"/>
      <c r="P83" s="103"/>
      <c r="Q83" s="103"/>
      <c r="R83" s="103"/>
      <c r="S83" s="116"/>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7"/>
      <c r="BC83" s="117"/>
      <c r="BD83" s="366"/>
      <c r="BE83" s="117"/>
      <c r="BF83" s="117"/>
      <c r="BG83" s="265"/>
    </row>
    <row r="84" spans="2:59" s="119" customFormat="1" ht="25.5" customHeight="1" x14ac:dyDescent="0.25">
      <c r="B84" s="529" t="s">
        <v>248</v>
      </c>
      <c r="C84" s="531" t="s">
        <v>10</v>
      </c>
      <c r="D84" s="532"/>
      <c r="E84" s="535" t="s">
        <v>252</v>
      </c>
      <c r="F84" s="523" t="s">
        <v>250</v>
      </c>
      <c r="G84" s="523" t="s">
        <v>274</v>
      </c>
      <c r="H84" s="523" t="s">
        <v>249</v>
      </c>
      <c r="I84" s="523" t="s">
        <v>16</v>
      </c>
      <c r="J84" s="523" t="s">
        <v>11</v>
      </c>
      <c r="K84" s="525" t="s">
        <v>251</v>
      </c>
      <c r="L84" s="526"/>
      <c r="M84" s="316"/>
      <c r="N84" s="317"/>
      <c r="O84" s="317"/>
      <c r="P84" s="317"/>
      <c r="Q84" s="317"/>
      <c r="R84" s="317"/>
      <c r="S84" s="346" t="s">
        <v>3</v>
      </c>
      <c r="T84" s="317"/>
      <c r="U84" s="317"/>
      <c r="V84" s="318"/>
      <c r="W84" s="316"/>
      <c r="X84" s="317"/>
      <c r="Y84" s="317"/>
      <c r="Z84" s="317"/>
      <c r="AA84" s="317"/>
      <c r="AB84" s="317"/>
      <c r="AC84" s="317" t="s">
        <v>4</v>
      </c>
      <c r="AD84" s="317"/>
      <c r="AE84" s="317"/>
      <c r="AF84" s="318"/>
      <c r="AG84" s="316"/>
      <c r="AH84" s="317"/>
      <c r="AI84" s="317"/>
      <c r="AJ84" s="317"/>
      <c r="AK84" s="317"/>
      <c r="AL84" s="317"/>
      <c r="AM84" s="317" t="s">
        <v>5</v>
      </c>
      <c r="AN84" s="317"/>
      <c r="AO84" s="317"/>
      <c r="AP84" s="318"/>
      <c r="AQ84" s="317"/>
      <c r="AR84" s="317"/>
      <c r="AS84" s="317"/>
      <c r="AT84" s="317"/>
      <c r="AU84" s="317"/>
      <c r="AV84" s="317"/>
      <c r="AW84" s="317" t="s">
        <v>6</v>
      </c>
      <c r="AX84" s="317"/>
      <c r="AY84" s="317"/>
      <c r="AZ84" s="317"/>
      <c r="BA84" s="316"/>
      <c r="BB84" s="317"/>
      <c r="BC84" s="317" t="s">
        <v>290</v>
      </c>
      <c r="BD84" s="348"/>
      <c r="BE84" s="318"/>
      <c r="BF84" s="118" t="s">
        <v>146</v>
      </c>
      <c r="BG84" s="266"/>
    </row>
    <row r="85" spans="2:59" s="119" customFormat="1" ht="25.5" x14ac:dyDescent="0.25">
      <c r="B85" s="530"/>
      <c r="C85" s="533"/>
      <c r="D85" s="534"/>
      <c r="E85" s="536"/>
      <c r="F85" s="524"/>
      <c r="G85" s="524"/>
      <c r="H85" s="524"/>
      <c r="I85" s="524"/>
      <c r="J85" s="524"/>
      <c r="K85" s="120" t="s">
        <v>256</v>
      </c>
      <c r="L85" s="121" t="s">
        <v>257</v>
      </c>
      <c r="M85" s="122" t="s">
        <v>131</v>
      </c>
      <c r="N85" s="104" t="s">
        <v>258</v>
      </c>
      <c r="O85" s="104" t="s">
        <v>259</v>
      </c>
      <c r="P85" s="104" t="s">
        <v>260</v>
      </c>
      <c r="Q85" s="104" t="s">
        <v>132</v>
      </c>
      <c r="R85" s="104" t="s">
        <v>261</v>
      </c>
      <c r="S85" s="104" t="s">
        <v>15</v>
      </c>
      <c r="T85" s="104" t="s">
        <v>294</v>
      </c>
      <c r="U85" s="104" t="s">
        <v>254</v>
      </c>
      <c r="V85" s="123" t="s">
        <v>255</v>
      </c>
      <c r="W85" s="122" t="s">
        <v>131</v>
      </c>
      <c r="X85" s="104" t="s">
        <v>262</v>
      </c>
      <c r="Y85" s="104" t="s">
        <v>263</v>
      </c>
      <c r="Z85" s="104" t="s">
        <v>264</v>
      </c>
      <c r="AA85" s="104" t="s">
        <v>132</v>
      </c>
      <c r="AB85" s="104" t="s">
        <v>261</v>
      </c>
      <c r="AC85" s="104" t="s">
        <v>15</v>
      </c>
      <c r="AD85" s="104" t="s">
        <v>294</v>
      </c>
      <c r="AE85" s="104" t="s">
        <v>254</v>
      </c>
      <c r="AF85" s="123" t="s">
        <v>255</v>
      </c>
      <c r="AG85" s="122" t="s">
        <v>131</v>
      </c>
      <c r="AH85" s="104" t="s">
        <v>265</v>
      </c>
      <c r="AI85" s="104" t="s">
        <v>266</v>
      </c>
      <c r="AJ85" s="104" t="s">
        <v>267</v>
      </c>
      <c r="AK85" s="104" t="s">
        <v>132</v>
      </c>
      <c r="AL85" s="104" t="s">
        <v>261</v>
      </c>
      <c r="AM85" s="104" t="s">
        <v>15</v>
      </c>
      <c r="AN85" s="104" t="s">
        <v>294</v>
      </c>
      <c r="AO85" s="104" t="s">
        <v>254</v>
      </c>
      <c r="AP85" s="123" t="s">
        <v>255</v>
      </c>
      <c r="AQ85" s="124" t="s">
        <v>131</v>
      </c>
      <c r="AR85" s="104" t="s">
        <v>268</v>
      </c>
      <c r="AS85" s="104" t="s">
        <v>269</v>
      </c>
      <c r="AT85" s="104" t="s">
        <v>270</v>
      </c>
      <c r="AU85" s="104" t="s">
        <v>132</v>
      </c>
      <c r="AV85" s="104" t="s">
        <v>261</v>
      </c>
      <c r="AW85" s="104" t="s">
        <v>15</v>
      </c>
      <c r="AX85" s="104" t="s">
        <v>294</v>
      </c>
      <c r="AY85" s="104" t="s">
        <v>254</v>
      </c>
      <c r="AZ85" s="121" t="s">
        <v>255</v>
      </c>
      <c r="BA85" s="122" t="s">
        <v>131</v>
      </c>
      <c r="BB85" s="125" t="s">
        <v>132</v>
      </c>
      <c r="BC85" s="106" t="s">
        <v>130</v>
      </c>
      <c r="BD85" s="105" t="s">
        <v>294</v>
      </c>
      <c r="BE85" s="106" t="s">
        <v>315</v>
      </c>
      <c r="BF85" s="126" t="s">
        <v>9</v>
      </c>
      <c r="BG85" s="266"/>
    </row>
    <row r="86" spans="2:59" s="365" customFormat="1" ht="33.75" customHeight="1" x14ac:dyDescent="0.25">
      <c r="B86" s="127">
        <v>1</v>
      </c>
      <c r="C86" s="527" t="s">
        <v>391</v>
      </c>
      <c r="D86" s="528"/>
      <c r="E86" s="376">
        <v>0.06</v>
      </c>
      <c r="F86" s="129" t="s">
        <v>372</v>
      </c>
      <c r="G86" s="128" t="s">
        <v>373</v>
      </c>
      <c r="H86" s="128" t="s">
        <v>209</v>
      </c>
      <c r="I86" s="128" t="s">
        <v>333</v>
      </c>
      <c r="J86" s="128" t="s">
        <v>334</v>
      </c>
      <c r="K86" s="362">
        <v>43831</v>
      </c>
      <c r="L86" s="363">
        <v>44196</v>
      </c>
      <c r="M86" s="360">
        <v>0.2</v>
      </c>
      <c r="N86" s="201"/>
      <c r="O86" s="201"/>
      <c r="P86" s="201"/>
      <c r="Q86" s="202"/>
      <c r="R86" s="257">
        <f>IFERROR(Q86/M86,"")</f>
        <v>0</v>
      </c>
      <c r="S86" s="132"/>
      <c r="T86" s="204"/>
      <c r="U86" s="257">
        <f>IFERROR(T86/M86,"")</f>
        <v>0</v>
      </c>
      <c r="V86" s="134"/>
      <c r="W86" s="360">
        <v>0.3</v>
      </c>
      <c r="X86" s="201"/>
      <c r="Y86" s="201"/>
      <c r="Z86" s="201"/>
      <c r="AA86" s="202"/>
      <c r="AB86" s="257">
        <f>IFERROR(AA86/W86,"")</f>
        <v>0</v>
      </c>
      <c r="AC86" s="132"/>
      <c r="AD86" s="133"/>
      <c r="AE86" s="257">
        <f>IFERROR(AD86/W86,"")</f>
        <v>0</v>
      </c>
      <c r="AF86" s="134"/>
      <c r="AG86" s="360">
        <v>0.3</v>
      </c>
      <c r="AH86" s="201"/>
      <c r="AI86" s="201"/>
      <c r="AJ86" s="201"/>
      <c r="AK86" s="202"/>
      <c r="AL86" s="257">
        <f>IFERROR(AK86/AG86,"")</f>
        <v>0</v>
      </c>
      <c r="AM86" s="135"/>
      <c r="AN86" s="133"/>
      <c r="AO86" s="257">
        <f>IFERROR(AN86/AG86,"")</f>
        <v>0</v>
      </c>
      <c r="AP86" s="134"/>
      <c r="AQ86" s="360">
        <v>0.2</v>
      </c>
      <c r="AR86" s="201"/>
      <c r="AS86" s="201"/>
      <c r="AT86" s="201"/>
      <c r="AU86" s="202"/>
      <c r="AV86" s="257">
        <f>IFERROR(AU86/AQ86,"")</f>
        <v>0</v>
      </c>
      <c r="AW86" s="136"/>
      <c r="AX86" s="137"/>
      <c r="AY86" s="257">
        <f>IFERROR(AX86/AQ86,"")</f>
        <v>0</v>
      </c>
      <c r="AZ86" s="138"/>
      <c r="BA86" s="360">
        <f t="shared" ref="BA86:BA92" si="127">+SUM(M86,W86,AG86,AQ86)</f>
        <v>1</v>
      </c>
      <c r="BB86" s="108">
        <f t="shared" ref="BB86:BB92" si="128">+SUM(Q86,AA86,AK86,AU86)</f>
        <v>0</v>
      </c>
      <c r="BC86" s="109">
        <f t="shared" ref="BC86:BC92" si="129">IFERROR(BB86/BA86,"")</f>
        <v>0</v>
      </c>
      <c r="BD86" s="367">
        <f>SUM(T86,AD86,AN86,AX86)</f>
        <v>0</v>
      </c>
      <c r="BE86" s="259">
        <f>IFERROR(BD86/BA86,"")</f>
        <v>0</v>
      </c>
      <c r="BF86" s="110"/>
      <c r="BG86" s="364"/>
    </row>
    <row r="87" spans="2:59" s="155" customFormat="1" ht="14.25" hidden="1" x14ac:dyDescent="0.25">
      <c r="B87" s="140"/>
      <c r="C87" s="519"/>
      <c r="D87" s="520"/>
      <c r="E87" s="377"/>
      <c r="F87" s="142"/>
      <c r="G87" s="344"/>
      <c r="H87" s="143"/>
      <c r="I87" s="143"/>
      <c r="J87" s="143"/>
      <c r="K87" s="144"/>
      <c r="L87" s="145"/>
      <c r="M87" s="111"/>
      <c r="N87" s="112"/>
      <c r="O87" s="112"/>
      <c r="P87" s="112"/>
      <c r="Q87" s="112"/>
      <c r="R87" s="260" t="str">
        <f t="shared" ref="R87:R92" si="130">IFERROR(Q87/M87,"")</f>
        <v/>
      </c>
      <c r="S87" s="146"/>
      <c r="T87" s="203"/>
      <c r="U87" s="260" t="str">
        <f t="shared" ref="U87:U92" si="131">IFERROR(T87/M87,"")</f>
        <v/>
      </c>
      <c r="V87" s="148"/>
      <c r="W87" s="111"/>
      <c r="X87" s="112"/>
      <c r="Y87" s="112"/>
      <c r="Z87" s="112"/>
      <c r="AA87" s="112"/>
      <c r="AB87" s="260" t="str">
        <f t="shared" ref="AB87:AB92" si="132">IFERROR(AA87/W87,"")</f>
        <v/>
      </c>
      <c r="AC87" s="146"/>
      <c r="AD87" s="147"/>
      <c r="AE87" s="260" t="str">
        <f t="shared" ref="AE87:AE92" si="133">IFERROR(AD87/W87,"")</f>
        <v/>
      </c>
      <c r="AF87" s="148"/>
      <c r="AG87" s="111"/>
      <c r="AH87" s="112"/>
      <c r="AI87" s="112"/>
      <c r="AJ87" s="112"/>
      <c r="AK87" s="112"/>
      <c r="AL87" s="260" t="str">
        <f t="shared" ref="AL87:AL92" si="134">IFERROR(AK87/AG87,"")</f>
        <v/>
      </c>
      <c r="AM87" s="151"/>
      <c r="AN87" s="147"/>
      <c r="AO87" s="260" t="str">
        <f t="shared" ref="AO87:AO92" si="135">IFERROR(AN87/AG87,"")</f>
        <v/>
      </c>
      <c r="AP87" s="148"/>
      <c r="AQ87" s="111"/>
      <c r="AR87" s="112"/>
      <c r="AS87" s="112"/>
      <c r="AT87" s="112"/>
      <c r="AU87" s="112"/>
      <c r="AV87" s="260" t="str">
        <f t="shared" ref="AV87:AV92" si="136">IFERROR(AU87/AQ87,"")</f>
        <v/>
      </c>
      <c r="AW87" s="152"/>
      <c r="AX87" s="153"/>
      <c r="AY87" s="260" t="str">
        <f t="shared" ref="AY87:AY92" si="137">IFERROR(AX87/AQ87,"")</f>
        <v/>
      </c>
      <c r="AZ87" s="154"/>
      <c r="BA87" s="111">
        <f t="shared" si="127"/>
        <v>0</v>
      </c>
      <c r="BB87" s="112">
        <f t="shared" si="128"/>
        <v>0</v>
      </c>
      <c r="BC87" s="113" t="str">
        <f t="shared" si="129"/>
        <v/>
      </c>
      <c r="BD87" s="368">
        <f t="shared" ref="BD87:BD92" si="138">SUM(T87,AD87,AN87,AX87)</f>
        <v>0</v>
      </c>
      <c r="BE87" s="262" t="str">
        <f t="shared" ref="BE87:BE92" si="139">IFERROR(BD87/BA87,"")</f>
        <v/>
      </c>
      <c r="BF87" s="114"/>
      <c r="BG87" s="268"/>
    </row>
    <row r="88" spans="2:59" s="155" customFormat="1" ht="14.25" hidden="1" x14ac:dyDescent="0.25">
      <c r="B88" s="140"/>
      <c r="C88" s="521"/>
      <c r="D88" s="522"/>
      <c r="E88" s="377"/>
      <c r="F88" s="142"/>
      <c r="G88" s="344"/>
      <c r="H88" s="143"/>
      <c r="I88" s="143"/>
      <c r="J88" s="143"/>
      <c r="K88" s="144"/>
      <c r="L88" s="145"/>
      <c r="M88" s="111"/>
      <c r="N88" s="112"/>
      <c r="O88" s="112"/>
      <c r="P88" s="112"/>
      <c r="Q88" s="112"/>
      <c r="R88" s="260" t="str">
        <f t="shared" si="130"/>
        <v/>
      </c>
      <c r="S88" s="146"/>
      <c r="T88" s="203"/>
      <c r="U88" s="260" t="str">
        <f t="shared" si="131"/>
        <v/>
      </c>
      <c r="V88" s="148"/>
      <c r="W88" s="111"/>
      <c r="X88" s="112"/>
      <c r="Y88" s="112"/>
      <c r="Z88" s="112"/>
      <c r="AA88" s="112"/>
      <c r="AB88" s="260" t="str">
        <f t="shared" si="132"/>
        <v/>
      </c>
      <c r="AC88" s="146"/>
      <c r="AD88" s="147"/>
      <c r="AE88" s="260" t="str">
        <f t="shared" si="133"/>
        <v/>
      </c>
      <c r="AF88" s="148"/>
      <c r="AG88" s="111"/>
      <c r="AH88" s="112"/>
      <c r="AI88" s="112"/>
      <c r="AJ88" s="112"/>
      <c r="AK88" s="112"/>
      <c r="AL88" s="260" t="str">
        <f t="shared" si="134"/>
        <v/>
      </c>
      <c r="AM88" s="151"/>
      <c r="AN88" s="147"/>
      <c r="AO88" s="260" t="str">
        <f t="shared" si="135"/>
        <v/>
      </c>
      <c r="AP88" s="148"/>
      <c r="AQ88" s="111"/>
      <c r="AR88" s="112"/>
      <c r="AS88" s="112"/>
      <c r="AT88" s="112"/>
      <c r="AU88" s="112"/>
      <c r="AV88" s="260" t="str">
        <f t="shared" si="136"/>
        <v/>
      </c>
      <c r="AW88" s="152"/>
      <c r="AX88" s="153"/>
      <c r="AY88" s="260" t="str">
        <f t="shared" si="137"/>
        <v/>
      </c>
      <c r="AZ88" s="154"/>
      <c r="BA88" s="111">
        <f t="shared" si="127"/>
        <v>0</v>
      </c>
      <c r="BB88" s="112">
        <f t="shared" si="128"/>
        <v>0</v>
      </c>
      <c r="BC88" s="113" t="str">
        <f t="shared" si="129"/>
        <v/>
      </c>
      <c r="BD88" s="368">
        <f t="shared" si="138"/>
        <v>0</v>
      </c>
      <c r="BE88" s="262" t="str">
        <f t="shared" si="139"/>
        <v/>
      </c>
      <c r="BF88" s="114"/>
      <c r="BG88" s="268"/>
    </row>
    <row r="89" spans="2:59" s="155" customFormat="1" ht="14.25" hidden="1" x14ac:dyDescent="0.25">
      <c r="B89" s="140"/>
      <c r="C89" s="519"/>
      <c r="D89" s="520"/>
      <c r="E89" s="377"/>
      <c r="F89" s="142"/>
      <c r="G89" s="344"/>
      <c r="H89" s="143"/>
      <c r="I89" s="143"/>
      <c r="J89" s="143"/>
      <c r="K89" s="144"/>
      <c r="L89" s="145"/>
      <c r="M89" s="149"/>
      <c r="N89" s="150"/>
      <c r="O89" s="150"/>
      <c r="P89" s="150"/>
      <c r="Q89" s="112"/>
      <c r="R89" s="260" t="str">
        <f t="shared" si="130"/>
        <v/>
      </c>
      <c r="S89" s="345"/>
      <c r="T89" s="203"/>
      <c r="U89" s="260" t="str">
        <f t="shared" si="131"/>
        <v/>
      </c>
      <c r="V89" s="159"/>
      <c r="W89" s="149"/>
      <c r="X89" s="150"/>
      <c r="Y89" s="150"/>
      <c r="Z89" s="150"/>
      <c r="AA89" s="112"/>
      <c r="AB89" s="260" t="str">
        <f t="shared" si="132"/>
        <v/>
      </c>
      <c r="AC89" s="345"/>
      <c r="AD89" s="158"/>
      <c r="AE89" s="260" t="str">
        <f t="shared" si="133"/>
        <v/>
      </c>
      <c r="AF89" s="159"/>
      <c r="AG89" s="149"/>
      <c r="AH89" s="150"/>
      <c r="AI89" s="150"/>
      <c r="AJ89" s="150"/>
      <c r="AK89" s="112"/>
      <c r="AL89" s="260" t="str">
        <f t="shared" si="134"/>
        <v/>
      </c>
      <c r="AM89" s="345"/>
      <c r="AN89" s="158"/>
      <c r="AO89" s="260" t="str">
        <f t="shared" si="135"/>
        <v/>
      </c>
      <c r="AP89" s="159"/>
      <c r="AQ89" s="149"/>
      <c r="AR89" s="150"/>
      <c r="AS89" s="150"/>
      <c r="AT89" s="150"/>
      <c r="AU89" s="112"/>
      <c r="AV89" s="260" t="str">
        <f t="shared" si="136"/>
        <v/>
      </c>
      <c r="AW89" s="160"/>
      <c r="AX89" s="161"/>
      <c r="AY89" s="260" t="str">
        <f t="shared" si="137"/>
        <v/>
      </c>
      <c r="AZ89" s="162"/>
      <c r="BA89" s="111">
        <f t="shared" si="127"/>
        <v>0</v>
      </c>
      <c r="BB89" s="112">
        <f t="shared" si="128"/>
        <v>0</v>
      </c>
      <c r="BC89" s="113" t="str">
        <f t="shared" si="129"/>
        <v/>
      </c>
      <c r="BD89" s="368">
        <f t="shared" si="138"/>
        <v>0</v>
      </c>
      <c r="BE89" s="262" t="str">
        <f t="shared" si="139"/>
        <v/>
      </c>
      <c r="BF89" s="114"/>
      <c r="BG89" s="268"/>
    </row>
    <row r="90" spans="2:59" s="155" customFormat="1" ht="14.25" hidden="1" x14ac:dyDescent="0.25">
      <c r="B90" s="140"/>
      <c r="C90" s="519"/>
      <c r="D90" s="520"/>
      <c r="E90" s="377"/>
      <c r="F90" s="142"/>
      <c r="G90" s="344"/>
      <c r="H90" s="143"/>
      <c r="I90" s="143"/>
      <c r="J90" s="143"/>
      <c r="K90" s="144"/>
      <c r="L90" s="163"/>
      <c r="M90" s="149"/>
      <c r="N90" s="150"/>
      <c r="O90" s="150"/>
      <c r="P90" s="150"/>
      <c r="Q90" s="150"/>
      <c r="R90" s="260" t="str">
        <f t="shared" si="130"/>
        <v/>
      </c>
      <c r="S90" s="164"/>
      <c r="T90" s="203"/>
      <c r="U90" s="260" t="str">
        <f t="shared" si="131"/>
        <v/>
      </c>
      <c r="V90" s="166"/>
      <c r="W90" s="149"/>
      <c r="X90" s="150"/>
      <c r="Y90" s="150"/>
      <c r="Z90" s="150"/>
      <c r="AA90" s="150"/>
      <c r="AB90" s="260" t="str">
        <f t="shared" si="132"/>
        <v/>
      </c>
      <c r="AC90" s="164"/>
      <c r="AD90" s="165"/>
      <c r="AE90" s="260" t="str">
        <f t="shared" si="133"/>
        <v/>
      </c>
      <c r="AF90" s="166"/>
      <c r="AG90" s="149"/>
      <c r="AH90" s="150"/>
      <c r="AI90" s="150"/>
      <c r="AJ90" s="150"/>
      <c r="AK90" s="150"/>
      <c r="AL90" s="260" t="str">
        <f t="shared" si="134"/>
        <v/>
      </c>
      <c r="AM90" s="345"/>
      <c r="AN90" s="165"/>
      <c r="AO90" s="260" t="str">
        <f t="shared" si="135"/>
        <v/>
      </c>
      <c r="AP90" s="166"/>
      <c r="AQ90" s="149"/>
      <c r="AR90" s="150"/>
      <c r="AS90" s="150"/>
      <c r="AT90" s="150"/>
      <c r="AU90" s="150"/>
      <c r="AV90" s="260" t="str">
        <f t="shared" si="136"/>
        <v/>
      </c>
      <c r="AW90" s="152"/>
      <c r="AX90" s="167"/>
      <c r="AY90" s="260" t="str">
        <f t="shared" si="137"/>
        <v/>
      </c>
      <c r="AZ90" s="168"/>
      <c r="BA90" s="111">
        <f t="shared" si="127"/>
        <v>0</v>
      </c>
      <c r="BB90" s="112">
        <f t="shared" si="128"/>
        <v>0</v>
      </c>
      <c r="BC90" s="113" t="str">
        <f t="shared" si="129"/>
        <v/>
      </c>
      <c r="BD90" s="368">
        <f t="shared" si="138"/>
        <v>0</v>
      </c>
      <c r="BE90" s="262" t="str">
        <f t="shared" si="139"/>
        <v/>
      </c>
      <c r="BF90" s="114"/>
      <c r="BG90" s="268"/>
    </row>
    <row r="91" spans="2:59" s="155" customFormat="1" ht="14.25" hidden="1" x14ac:dyDescent="0.25">
      <c r="B91" s="140"/>
      <c r="C91" s="519"/>
      <c r="D91" s="520"/>
      <c r="E91" s="377"/>
      <c r="F91" s="142"/>
      <c r="G91" s="344"/>
      <c r="H91" s="143"/>
      <c r="I91" s="143"/>
      <c r="J91" s="143"/>
      <c r="K91" s="144"/>
      <c r="L91" s="145"/>
      <c r="M91" s="149"/>
      <c r="N91" s="150"/>
      <c r="O91" s="150"/>
      <c r="P91" s="150"/>
      <c r="Q91" s="112"/>
      <c r="R91" s="260" t="str">
        <f t="shared" si="130"/>
        <v/>
      </c>
      <c r="S91" s="146"/>
      <c r="T91" s="203"/>
      <c r="U91" s="260" t="str">
        <f t="shared" si="131"/>
        <v/>
      </c>
      <c r="V91" s="148"/>
      <c r="W91" s="149"/>
      <c r="X91" s="150"/>
      <c r="Y91" s="150"/>
      <c r="Z91" s="150"/>
      <c r="AA91" s="112"/>
      <c r="AB91" s="260" t="str">
        <f t="shared" si="132"/>
        <v/>
      </c>
      <c r="AC91" s="146"/>
      <c r="AD91" s="147"/>
      <c r="AE91" s="260" t="str">
        <f t="shared" si="133"/>
        <v/>
      </c>
      <c r="AF91" s="148"/>
      <c r="AG91" s="149"/>
      <c r="AH91" s="150"/>
      <c r="AI91" s="150"/>
      <c r="AJ91" s="150"/>
      <c r="AK91" s="112"/>
      <c r="AL91" s="260" t="str">
        <f t="shared" si="134"/>
        <v/>
      </c>
      <c r="AM91" s="345"/>
      <c r="AN91" s="147"/>
      <c r="AO91" s="260" t="str">
        <f t="shared" si="135"/>
        <v/>
      </c>
      <c r="AP91" s="148"/>
      <c r="AQ91" s="149"/>
      <c r="AR91" s="150"/>
      <c r="AS91" s="150"/>
      <c r="AT91" s="150"/>
      <c r="AU91" s="112"/>
      <c r="AV91" s="260" t="str">
        <f t="shared" si="136"/>
        <v/>
      </c>
      <c r="AW91" s="160"/>
      <c r="AX91" s="153"/>
      <c r="AY91" s="260" t="str">
        <f t="shared" si="137"/>
        <v/>
      </c>
      <c r="AZ91" s="154"/>
      <c r="BA91" s="111">
        <f t="shared" si="127"/>
        <v>0</v>
      </c>
      <c r="BB91" s="112">
        <f t="shared" si="128"/>
        <v>0</v>
      </c>
      <c r="BC91" s="113" t="str">
        <f t="shared" si="129"/>
        <v/>
      </c>
      <c r="BD91" s="368">
        <f t="shared" si="138"/>
        <v>0</v>
      </c>
      <c r="BE91" s="262" t="str">
        <f t="shared" si="139"/>
        <v/>
      </c>
      <c r="BF91" s="114"/>
      <c r="BG91" s="268"/>
    </row>
    <row r="92" spans="2:59" s="245" customFormat="1" ht="15" thickBot="1" x14ac:dyDescent="0.3">
      <c r="B92" s="223"/>
      <c r="C92" s="517" t="s">
        <v>291</v>
      </c>
      <c r="D92" s="518"/>
      <c r="E92" s="378"/>
      <c r="F92" s="225"/>
      <c r="G92" s="226"/>
      <c r="H92" s="227"/>
      <c r="I92" s="227"/>
      <c r="J92" s="227"/>
      <c r="K92" s="228"/>
      <c r="L92" s="229"/>
      <c r="M92" s="230"/>
      <c r="N92" s="231"/>
      <c r="O92" s="231"/>
      <c r="P92" s="231"/>
      <c r="Q92" s="232"/>
      <c r="R92" s="86" t="str">
        <f t="shared" si="130"/>
        <v/>
      </c>
      <c r="S92" s="233"/>
      <c r="T92" s="234"/>
      <c r="U92" s="86" t="str">
        <f t="shared" si="131"/>
        <v/>
      </c>
      <c r="V92" s="235"/>
      <c r="W92" s="230"/>
      <c r="X92" s="231"/>
      <c r="Y92" s="231"/>
      <c r="Z92" s="231"/>
      <c r="AA92" s="232"/>
      <c r="AB92" s="86" t="str">
        <f t="shared" si="132"/>
        <v/>
      </c>
      <c r="AC92" s="233"/>
      <c r="AD92" s="236"/>
      <c r="AE92" s="86" t="str">
        <f t="shared" si="133"/>
        <v/>
      </c>
      <c r="AF92" s="235"/>
      <c r="AG92" s="230"/>
      <c r="AH92" s="231"/>
      <c r="AI92" s="231"/>
      <c r="AJ92" s="231"/>
      <c r="AK92" s="232"/>
      <c r="AL92" s="86" t="str">
        <f t="shared" si="134"/>
        <v/>
      </c>
      <c r="AM92" s="237"/>
      <c r="AN92" s="236"/>
      <c r="AO92" s="86" t="str">
        <f t="shared" si="135"/>
        <v/>
      </c>
      <c r="AP92" s="235"/>
      <c r="AQ92" s="230"/>
      <c r="AR92" s="231"/>
      <c r="AS92" s="231"/>
      <c r="AT92" s="231"/>
      <c r="AU92" s="232"/>
      <c r="AV92" s="86" t="str">
        <f t="shared" si="136"/>
        <v/>
      </c>
      <c r="AW92" s="238"/>
      <c r="AX92" s="239"/>
      <c r="AY92" s="86" t="str">
        <f t="shared" si="137"/>
        <v/>
      </c>
      <c r="AZ92" s="240"/>
      <c r="BA92" s="241">
        <f t="shared" si="127"/>
        <v>0</v>
      </c>
      <c r="BB92" s="242">
        <f t="shared" si="128"/>
        <v>0</v>
      </c>
      <c r="BC92" s="243" t="str">
        <f t="shared" si="129"/>
        <v/>
      </c>
      <c r="BD92" s="369">
        <f t="shared" si="138"/>
        <v>0</v>
      </c>
      <c r="BE92" s="88" t="str">
        <f t="shared" si="139"/>
        <v/>
      </c>
      <c r="BF92" s="244"/>
      <c r="BG92" s="269">
        <f>+SUMPRODUCT(BC86:BC92,E86:E92)</f>
        <v>0</v>
      </c>
    </row>
    <row r="93" spans="2:59" ht="17.25" customHeight="1" x14ac:dyDescent="0.25">
      <c r="B93" s="103"/>
      <c r="C93" s="103"/>
      <c r="D93" s="103"/>
      <c r="E93" s="371">
        <f>SUM(E12:E19,E23:E30,E34:E44,E48:E56,E62:E68,E74:E80,E86:E92)</f>
        <v>1.0000000000000002</v>
      </c>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89"/>
      <c r="BE93" s="103"/>
      <c r="BF93" s="103"/>
      <c r="BG93" s="177"/>
    </row>
    <row r="94" spans="2:59" ht="17.25" customHeight="1" x14ac:dyDescent="0.25">
      <c r="B94" s="103"/>
      <c r="C94" s="103"/>
      <c r="D94" s="103"/>
      <c r="E94" s="380"/>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89"/>
      <c r="BE94" s="103"/>
      <c r="BF94" s="103"/>
      <c r="BG94" s="177"/>
    </row>
    <row r="95" spans="2:59" ht="17.25" customHeight="1" x14ac:dyDescent="0.25">
      <c r="B95" s="103"/>
      <c r="C95" s="103"/>
      <c r="D95" s="103"/>
      <c r="E95" s="380"/>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89"/>
      <c r="BE95" s="103"/>
      <c r="BF95" s="103"/>
      <c r="BG95" s="177"/>
    </row>
    <row r="96" spans="2:59" ht="17.25" customHeight="1" x14ac:dyDescent="0.25">
      <c r="B96" s="103"/>
      <c r="C96" s="103"/>
      <c r="D96" s="103"/>
      <c r="E96" s="380"/>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89"/>
      <c r="BE96" s="103"/>
      <c r="BF96" s="103"/>
      <c r="BG96" s="177"/>
    </row>
    <row r="97" spans="2:59" ht="17.25" customHeight="1" x14ac:dyDescent="0.25">
      <c r="B97" s="103"/>
      <c r="C97" s="103"/>
      <c r="D97" s="103"/>
      <c r="E97" s="380"/>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89"/>
      <c r="BE97" s="103"/>
      <c r="BF97" s="103"/>
      <c r="BG97" s="177"/>
    </row>
    <row r="98" spans="2:59" ht="17.25" customHeight="1" x14ac:dyDescent="0.25">
      <c r="B98" s="103"/>
      <c r="C98" s="103"/>
      <c r="D98" s="103"/>
      <c r="E98" s="380"/>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89"/>
      <c r="BE98" s="103"/>
      <c r="BF98" s="103"/>
      <c r="BG98" s="177"/>
    </row>
    <row r="99" spans="2:59" ht="17.25" customHeight="1" x14ac:dyDescent="0.25">
      <c r="B99" s="103"/>
      <c r="C99" s="103"/>
      <c r="D99" s="103"/>
      <c r="E99" s="380"/>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89"/>
      <c r="BE99" s="103"/>
      <c r="BF99" s="103"/>
      <c r="BG99" s="177"/>
    </row>
    <row r="100" spans="2:59" s="177" customFormat="1" ht="17.25" customHeight="1" x14ac:dyDescent="0.25">
      <c r="E100" s="381"/>
      <c r="L100" s="263"/>
      <c r="BD100" s="192"/>
    </row>
    <row r="101" spans="2:59" s="179" customFormat="1" x14ac:dyDescent="0.25">
      <c r="B101" s="103"/>
      <c r="C101" s="103"/>
      <c r="D101" s="103"/>
      <c r="E101" s="380"/>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78"/>
      <c r="BB101" s="178"/>
      <c r="BC101" s="178"/>
      <c r="BD101" s="370"/>
      <c r="BE101" s="178"/>
      <c r="BF101" s="178"/>
      <c r="BG101" s="178"/>
    </row>
    <row r="102" spans="2:59" s="179" customFormat="1" x14ac:dyDescent="0.25">
      <c r="B102" s="103"/>
      <c r="C102" s="103"/>
      <c r="D102" s="103"/>
      <c r="E102" s="380"/>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89"/>
      <c r="BE102" s="103"/>
      <c r="BF102" s="103"/>
      <c r="BG102" s="272"/>
    </row>
    <row r="103" spans="2:59" s="179" customFormat="1" x14ac:dyDescent="0.25">
      <c r="B103" s="103"/>
      <c r="C103" s="103"/>
      <c r="D103" s="103"/>
      <c r="E103" s="380"/>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89"/>
      <c r="BE103" s="103"/>
      <c r="BF103" s="103"/>
      <c r="BG103" s="272"/>
    </row>
    <row r="104" spans="2:59" ht="17.25" customHeight="1" x14ac:dyDescent="0.25">
      <c r="B104" s="103"/>
      <c r="C104" s="103"/>
      <c r="D104" s="103"/>
      <c r="E104" s="380"/>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89"/>
      <c r="BE104" s="103"/>
      <c r="BF104" s="103"/>
    </row>
    <row r="105" spans="2:59" ht="17.25" customHeight="1" x14ac:dyDescent="0.25">
      <c r="B105" s="103"/>
      <c r="C105" s="103"/>
      <c r="D105" s="103"/>
      <c r="E105" s="380"/>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89"/>
      <c r="BE105" s="103"/>
      <c r="BF105" s="103"/>
    </row>
    <row r="106" spans="2:59" ht="17.25" customHeight="1" x14ac:dyDescent="0.25">
      <c r="B106" s="103"/>
      <c r="C106" s="103"/>
      <c r="D106" s="103"/>
      <c r="E106" s="380"/>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89"/>
      <c r="BE106" s="103"/>
      <c r="BF106" s="103"/>
    </row>
    <row r="107" spans="2:59" x14ac:dyDescent="0.25">
      <c r="B107" s="103"/>
      <c r="C107" s="103"/>
      <c r="D107" s="103"/>
      <c r="E107" s="380"/>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89"/>
      <c r="BE107" s="103"/>
      <c r="BF107" s="103"/>
    </row>
    <row r="108" spans="2:59" s="179" customFormat="1" x14ac:dyDescent="0.25">
      <c r="B108" s="103"/>
      <c r="C108" s="103"/>
      <c r="D108" s="103"/>
      <c r="E108" s="380"/>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89"/>
      <c r="BE108" s="103"/>
      <c r="BF108" s="103"/>
      <c r="BG108" s="272"/>
    </row>
    <row r="109" spans="2:59" s="179" customFormat="1" x14ac:dyDescent="0.25">
      <c r="B109" s="103"/>
      <c r="C109" s="103"/>
      <c r="D109" s="103"/>
      <c r="E109" s="380"/>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89"/>
      <c r="BE109" s="103"/>
      <c r="BF109" s="103"/>
      <c r="BG109" s="272"/>
    </row>
    <row r="110" spans="2:59" s="179" customFormat="1" x14ac:dyDescent="0.25">
      <c r="B110" s="103"/>
      <c r="C110" s="103"/>
      <c r="D110" s="103"/>
      <c r="E110" s="380"/>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89"/>
      <c r="BE110" s="103"/>
      <c r="BF110" s="103"/>
      <c r="BG110" s="272"/>
    </row>
    <row r="111" spans="2:59" x14ac:dyDescent="0.25">
      <c r="B111" s="103"/>
      <c r="C111" s="103"/>
      <c r="D111" s="103"/>
      <c r="E111" s="380"/>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89"/>
      <c r="BE111" s="103"/>
      <c r="BF111" s="103"/>
    </row>
    <row r="112" spans="2:59" ht="17.25" customHeight="1" x14ac:dyDescent="0.25">
      <c r="B112" s="103"/>
      <c r="C112" s="103"/>
      <c r="D112" s="103"/>
      <c r="E112" s="380"/>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89"/>
      <c r="BE112" s="103"/>
      <c r="BF112" s="103"/>
    </row>
    <row r="113" spans="2:59" ht="17.25" customHeight="1" x14ac:dyDescent="0.25">
      <c r="B113" s="103"/>
      <c r="C113" s="103"/>
      <c r="D113" s="103"/>
      <c r="E113" s="380"/>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3"/>
      <c r="BA113" s="103"/>
      <c r="BB113" s="103"/>
      <c r="BC113" s="103"/>
      <c r="BD113" s="189"/>
      <c r="BE113" s="103"/>
      <c r="BF113" s="103"/>
    </row>
    <row r="114" spans="2:59" ht="17.25" customHeight="1" x14ac:dyDescent="0.25">
      <c r="B114" s="103"/>
      <c r="C114" s="103"/>
      <c r="D114" s="103"/>
      <c r="E114" s="380"/>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89"/>
      <c r="BE114" s="103"/>
      <c r="BF114" s="103"/>
    </row>
    <row r="115" spans="2:59" x14ac:dyDescent="0.25">
      <c r="B115" s="103"/>
      <c r="C115" s="103"/>
      <c r="D115" s="103"/>
      <c r="E115" s="380"/>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c r="BA115" s="103"/>
      <c r="BB115" s="103"/>
      <c r="BC115" s="103"/>
      <c r="BD115" s="189"/>
      <c r="BE115" s="103"/>
      <c r="BF115" s="103"/>
    </row>
    <row r="116" spans="2:59" s="179" customFormat="1" x14ac:dyDescent="0.25">
      <c r="B116" s="103"/>
      <c r="C116" s="103"/>
      <c r="D116" s="103"/>
      <c r="E116" s="380"/>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c r="BA116" s="103"/>
      <c r="BB116" s="103"/>
      <c r="BC116" s="103"/>
      <c r="BD116" s="189"/>
      <c r="BE116" s="103"/>
      <c r="BF116" s="103"/>
      <c r="BG116" s="272"/>
    </row>
    <row r="117" spans="2:59" s="179" customFormat="1" x14ac:dyDescent="0.25">
      <c r="B117" s="103"/>
      <c r="C117" s="103"/>
      <c r="D117" s="103"/>
      <c r="E117" s="380"/>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c r="BA117" s="103"/>
      <c r="BB117" s="103"/>
      <c r="BC117" s="103"/>
      <c r="BD117" s="189"/>
      <c r="BE117" s="103"/>
      <c r="BF117" s="103"/>
      <c r="BG117" s="272"/>
    </row>
    <row r="118" spans="2:59" s="179" customFormat="1" x14ac:dyDescent="0.25">
      <c r="B118" s="103"/>
      <c r="C118" s="103"/>
      <c r="D118" s="103"/>
      <c r="E118" s="380"/>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89"/>
      <c r="BE118" s="103"/>
      <c r="BF118" s="103"/>
      <c r="BG118" s="272"/>
    </row>
    <row r="119" spans="2:59" s="179" customFormat="1" x14ac:dyDescent="0.25">
      <c r="B119" s="103"/>
      <c r="C119" s="103"/>
      <c r="D119" s="103"/>
      <c r="E119" s="380"/>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c r="BC119" s="103"/>
      <c r="BD119" s="189"/>
      <c r="BE119" s="103"/>
      <c r="BF119" s="103"/>
      <c r="BG119" s="272"/>
    </row>
    <row r="120" spans="2:59" s="179" customFormat="1" x14ac:dyDescent="0.25">
      <c r="B120" s="103"/>
      <c r="C120" s="103"/>
      <c r="D120" s="103"/>
      <c r="E120" s="380"/>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89"/>
      <c r="BE120" s="103"/>
      <c r="BF120" s="103"/>
      <c r="BG120" s="272"/>
    </row>
    <row r="121" spans="2:59" s="179" customFormat="1" x14ac:dyDescent="0.25">
      <c r="B121" s="103"/>
      <c r="C121" s="103"/>
      <c r="D121" s="103"/>
      <c r="E121" s="380"/>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3"/>
      <c r="BC121" s="103"/>
      <c r="BD121" s="189"/>
      <c r="BE121" s="103"/>
      <c r="BF121" s="103"/>
      <c r="BG121" s="272"/>
    </row>
    <row r="122" spans="2:59" s="179" customFormat="1" x14ac:dyDescent="0.25">
      <c r="B122" s="103"/>
      <c r="C122" s="103"/>
      <c r="D122" s="103"/>
      <c r="E122" s="380"/>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89"/>
      <c r="BE122" s="103"/>
      <c r="BF122" s="103"/>
      <c r="BG122" s="272"/>
    </row>
    <row r="123" spans="2:59" s="180" customFormat="1" x14ac:dyDescent="0.25">
      <c r="B123" s="103"/>
      <c r="C123" s="103"/>
      <c r="D123" s="103"/>
      <c r="E123" s="380"/>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89"/>
      <c r="BE123" s="103"/>
      <c r="BF123" s="103"/>
      <c r="BG123" s="324"/>
    </row>
    <row r="124" spans="2:59" ht="17.25" customHeight="1" x14ac:dyDescent="0.25">
      <c r="B124" s="103"/>
      <c r="C124" s="103"/>
      <c r="D124" s="103"/>
      <c r="E124" s="380"/>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89"/>
      <c r="BE124" s="103"/>
      <c r="BF124" s="103"/>
    </row>
    <row r="125" spans="2:59" ht="17.25" customHeight="1" x14ac:dyDescent="0.25">
      <c r="B125" s="103"/>
      <c r="C125" s="103"/>
      <c r="D125" s="103"/>
      <c r="E125" s="380"/>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89"/>
      <c r="BE125" s="103"/>
      <c r="BF125" s="103"/>
    </row>
    <row r="126" spans="2:59" ht="17.25" customHeight="1" x14ac:dyDescent="0.25">
      <c r="B126" s="103"/>
      <c r="C126" s="103"/>
      <c r="D126" s="103"/>
      <c r="E126" s="380"/>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89"/>
      <c r="BE126" s="103"/>
      <c r="BF126" s="103"/>
    </row>
    <row r="127" spans="2:59" x14ac:dyDescent="0.25">
      <c r="B127" s="103"/>
      <c r="C127" s="103"/>
      <c r="D127" s="103"/>
      <c r="E127" s="380"/>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89"/>
      <c r="BE127" s="103"/>
      <c r="BF127" s="103"/>
    </row>
    <row r="128" spans="2:59" s="179" customFormat="1" x14ac:dyDescent="0.25">
      <c r="B128" s="103"/>
      <c r="C128" s="103"/>
      <c r="D128" s="103"/>
      <c r="E128" s="380"/>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89"/>
      <c r="BE128" s="103"/>
      <c r="BF128" s="103"/>
      <c r="BG128" s="272"/>
    </row>
    <row r="129" spans="2:59" s="179" customFormat="1" x14ac:dyDescent="0.25">
      <c r="B129" s="103"/>
      <c r="C129" s="103"/>
      <c r="D129" s="103"/>
      <c r="E129" s="380"/>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c r="BB129" s="103"/>
      <c r="BC129" s="103"/>
      <c r="BD129" s="189"/>
      <c r="BE129" s="103"/>
      <c r="BF129" s="103"/>
      <c r="BG129" s="272"/>
    </row>
    <row r="130" spans="2:59" s="179" customFormat="1" x14ac:dyDescent="0.25">
      <c r="B130" s="103"/>
      <c r="C130" s="103"/>
      <c r="D130" s="103"/>
      <c r="E130" s="380"/>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c r="BA130" s="103"/>
      <c r="BB130" s="103"/>
      <c r="BC130" s="103"/>
      <c r="BD130" s="189"/>
      <c r="BE130" s="103"/>
      <c r="BF130" s="103"/>
      <c r="BG130" s="272"/>
    </row>
    <row r="131" spans="2:59" s="180" customFormat="1" x14ac:dyDescent="0.25">
      <c r="B131" s="103"/>
      <c r="C131" s="103"/>
      <c r="D131" s="103"/>
      <c r="E131" s="380"/>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3"/>
      <c r="BC131" s="103"/>
      <c r="BD131" s="189"/>
      <c r="BE131" s="103"/>
      <c r="BF131" s="103"/>
      <c r="BG131" s="324"/>
    </row>
    <row r="132" spans="2:59" s="180" customFormat="1" x14ac:dyDescent="0.25">
      <c r="B132" s="103"/>
      <c r="C132" s="103"/>
      <c r="D132" s="103"/>
      <c r="E132" s="380"/>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c r="BA132" s="103"/>
      <c r="BB132" s="103"/>
      <c r="BC132" s="103"/>
      <c r="BD132" s="189"/>
      <c r="BE132" s="103"/>
      <c r="BF132" s="103"/>
      <c r="BG132" s="324"/>
    </row>
    <row r="133" spans="2:59" s="180" customFormat="1" ht="18" customHeight="1" x14ac:dyDescent="0.25">
      <c r="B133" s="103"/>
      <c r="C133" s="103"/>
      <c r="D133" s="103"/>
      <c r="E133" s="380"/>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c r="BB133" s="103"/>
      <c r="BC133" s="103"/>
      <c r="BD133" s="189"/>
      <c r="BE133" s="103"/>
      <c r="BF133" s="103"/>
      <c r="BG133" s="324"/>
    </row>
    <row r="134" spans="2:59" s="181" customFormat="1" x14ac:dyDescent="0.25">
      <c r="B134" s="103"/>
      <c r="C134" s="103"/>
      <c r="D134" s="103"/>
      <c r="E134" s="380"/>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c r="BA134" s="103"/>
      <c r="BB134" s="103"/>
      <c r="BC134" s="103"/>
      <c r="BD134" s="189"/>
      <c r="BE134" s="103"/>
      <c r="BF134" s="103"/>
      <c r="BG134" s="325"/>
    </row>
    <row r="135" spans="2:59" s="180" customFormat="1" x14ac:dyDescent="0.25">
      <c r="B135" s="103"/>
      <c r="C135" s="103"/>
      <c r="D135" s="103"/>
      <c r="E135" s="380"/>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89"/>
      <c r="BE135" s="103"/>
      <c r="BF135" s="103"/>
      <c r="BG135" s="324"/>
    </row>
    <row r="136" spans="2:59" s="180" customFormat="1" ht="17.25" customHeight="1" x14ac:dyDescent="0.25">
      <c r="B136" s="103"/>
      <c r="C136" s="103"/>
      <c r="D136" s="103"/>
      <c r="E136" s="380"/>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c r="BB136" s="103"/>
      <c r="BC136" s="103"/>
      <c r="BD136" s="189"/>
      <c r="BE136" s="103"/>
      <c r="BF136" s="103"/>
      <c r="BG136" s="324"/>
    </row>
    <row r="137" spans="2:59" s="180" customFormat="1" x14ac:dyDescent="0.25">
      <c r="B137" s="103"/>
      <c r="C137" s="103"/>
      <c r="D137" s="103"/>
      <c r="E137" s="380"/>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c r="BB137" s="103"/>
      <c r="BC137" s="103"/>
      <c r="BD137" s="189"/>
      <c r="BE137" s="103"/>
      <c r="BF137" s="103"/>
      <c r="BG137" s="324"/>
    </row>
    <row r="138" spans="2:59" s="180" customFormat="1" x14ac:dyDescent="0.25">
      <c r="B138" s="182"/>
      <c r="C138" s="182"/>
      <c r="D138" s="182"/>
      <c r="E138" s="382"/>
      <c r="F138" s="183"/>
      <c r="G138" s="182"/>
      <c r="H138" s="182"/>
      <c r="I138" s="182"/>
      <c r="J138" s="182"/>
      <c r="K138" s="182"/>
      <c r="L138" s="182"/>
      <c r="M138" s="182"/>
      <c r="N138" s="182"/>
      <c r="O138" s="182"/>
      <c r="P138" s="182"/>
      <c r="Q138" s="182"/>
      <c r="R138" s="182"/>
      <c r="S138" s="182"/>
      <c r="T138" s="182"/>
      <c r="U138" s="182"/>
      <c r="V138" s="182"/>
      <c r="W138" s="182"/>
      <c r="X138" s="184"/>
      <c r="Y138" s="184"/>
      <c r="Z138" s="184"/>
      <c r="AA138" s="185"/>
      <c r="AB138" s="182"/>
      <c r="AC138" s="185"/>
      <c r="AD138" s="182"/>
      <c r="AE138" s="182"/>
      <c r="AF138" s="182"/>
      <c r="AG138" s="185"/>
      <c r="AH138" s="186"/>
      <c r="AI138" s="186"/>
      <c r="AJ138" s="186"/>
      <c r="AK138" s="185"/>
      <c r="AL138" s="182"/>
      <c r="AM138" s="185"/>
      <c r="AN138" s="182"/>
      <c r="AO138" s="182"/>
      <c r="AP138" s="182"/>
      <c r="AQ138" s="185"/>
      <c r="AR138" s="186"/>
      <c r="AS138" s="186"/>
      <c r="AT138" s="186"/>
      <c r="AU138" s="185"/>
      <c r="AV138" s="182"/>
      <c r="AW138" s="185"/>
      <c r="AX138" s="182"/>
      <c r="AY138" s="182"/>
      <c r="AZ138" s="182"/>
      <c r="BA138" s="185"/>
      <c r="BB138" s="185"/>
      <c r="BC138" s="185"/>
      <c r="BD138" s="185"/>
      <c r="BE138" s="185"/>
      <c r="BF138" s="187"/>
      <c r="BG138" s="324"/>
    </row>
    <row r="139" spans="2:59" s="180" customFormat="1" x14ac:dyDescent="0.25">
      <c r="B139" s="182"/>
      <c r="C139" s="182"/>
      <c r="D139" s="182"/>
      <c r="E139" s="382"/>
      <c r="X139" s="188"/>
      <c r="Y139" s="188"/>
      <c r="Z139" s="188"/>
      <c r="AH139" s="188"/>
      <c r="AI139" s="188"/>
      <c r="AJ139" s="188"/>
      <c r="AK139" s="185"/>
      <c r="AM139" s="185"/>
      <c r="AQ139" s="185"/>
      <c r="AR139" s="186"/>
      <c r="AS139" s="186"/>
      <c r="AT139" s="186"/>
      <c r="AU139" s="185"/>
      <c r="AW139" s="185"/>
      <c r="BA139" s="185"/>
      <c r="BB139" s="185"/>
      <c r="BC139" s="185"/>
      <c r="BD139" s="185"/>
      <c r="BE139" s="185"/>
      <c r="BF139" s="187"/>
      <c r="BG139" s="324"/>
    </row>
    <row r="140" spans="2:59" s="180" customFormat="1" x14ac:dyDescent="0.25">
      <c r="B140" s="182"/>
      <c r="C140" s="182"/>
      <c r="D140" s="182"/>
      <c r="E140" s="382"/>
      <c r="F140" s="183"/>
      <c r="G140" s="182"/>
      <c r="H140" s="182"/>
      <c r="I140" s="182"/>
      <c r="J140" s="182"/>
      <c r="K140" s="182"/>
      <c r="L140" s="182"/>
      <c r="M140" s="182"/>
      <c r="N140" s="182"/>
      <c r="O140" s="182"/>
      <c r="P140" s="182"/>
      <c r="Q140" s="182"/>
      <c r="R140" s="182"/>
      <c r="S140" s="182"/>
      <c r="T140" s="182"/>
      <c r="U140" s="182"/>
      <c r="V140" s="182"/>
      <c r="W140" s="182"/>
      <c r="X140" s="184"/>
      <c r="Y140" s="184"/>
      <c r="Z140" s="184"/>
      <c r="AA140" s="185"/>
      <c r="AB140" s="182"/>
      <c r="AC140" s="185"/>
      <c r="AD140" s="182"/>
      <c r="AE140" s="182"/>
      <c r="AF140" s="182"/>
      <c r="AG140" s="185"/>
      <c r="AH140" s="186"/>
      <c r="AI140" s="186"/>
      <c r="AJ140" s="186"/>
      <c r="AK140" s="185"/>
      <c r="AL140" s="182"/>
      <c r="AM140" s="185"/>
      <c r="AN140" s="182"/>
      <c r="AO140" s="182"/>
      <c r="AP140" s="182"/>
      <c r="AQ140" s="185"/>
      <c r="AR140" s="186"/>
      <c r="AS140" s="186"/>
      <c r="AT140" s="186"/>
      <c r="AU140" s="185"/>
      <c r="AV140" s="182"/>
      <c r="AW140" s="185"/>
      <c r="AX140" s="182"/>
      <c r="AY140" s="182"/>
      <c r="AZ140" s="182"/>
      <c r="BA140" s="185"/>
      <c r="BB140" s="185"/>
      <c r="BC140" s="185"/>
      <c r="BD140" s="185"/>
      <c r="BE140" s="185"/>
      <c r="BF140" s="187"/>
      <c r="BG140" s="324"/>
    </row>
    <row r="141" spans="2:59" s="180" customFormat="1" x14ac:dyDescent="0.25">
      <c r="B141" s="182"/>
      <c r="C141" s="182"/>
      <c r="D141" s="182"/>
      <c r="E141" s="382"/>
      <c r="F141" s="183"/>
      <c r="G141" s="182"/>
      <c r="H141" s="182"/>
      <c r="I141" s="182"/>
      <c r="J141" s="182"/>
      <c r="K141" s="182"/>
      <c r="L141" s="182"/>
      <c r="M141" s="182"/>
      <c r="N141" s="182"/>
      <c r="O141" s="182"/>
      <c r="P141" s="182"/>
      <c r="Q141" s="182"/>
      <c r="R141" s="182"/>
      <c r="S141" s="182"/>
      <c r="T141" s="182"/>
      <c r="U141" s="182"/>
      <c r="V141" s="182"/>
      <c r="W141" s="182"/>
      <c r="X141" s="184"/>
      <c r="Y141" s="184"/>
      <c r="Z141" s="184"/>
      <c r="AA141" s="185"/>
      <c r="AB141" s="182"/>
      <c r="AC141" s="185"/>
      <c r="AD141" s="182"/>
      <c r="AE141" s="182"/>
      <c r="AF141" s="182"/>
      <c r="AG141" s="185"/>
      <c r="AH141" s="186"/>
      <c r="AI141" s="186"/>
      <c r="AJ141" s="186"/>
      <c r="AK141" s="185"/>
      <c r="AL141" s="182"/>
      <c r="AM141" s="185"/>
      <c r="AN141" s="182"/>
      <c r="AO141" s="182"/>
      <c r="AP141" s="182"/>
      <c r="AQ141" s="185"/>
      <c r="AR141" s="186"/>
      <c r="AS141" s="186"/>
      <c r="AT141" s="186"/>
      <c r="AU141" s="185"/>
      <c r="AV141" s="182"/>
      <c r="AW141" s="185"/>
      <c r="AX141" s="182"/>
      <c r="AY141" s="182"/>
      <c r="AZ141" s="182"/>
      <c r="BA141" s="185"/>
      <c r="BB141" s="185"/>
      <c r="BC141" s="185"/>
      <c r="BD141" s="185"/>
      <c r="BE141" s="185"/>
      <c r="BF141" s="187"/>
      <c r="BG141" s="324"/>
    </row>
    <row r="142" spans="2:59" s="180" customFormat="1" x14ac:dyDescent="0.25">
      <c r="B142" s="182"/>
      <c r="C142" s="182"/>
      <c r="D142" s="182"/>
      <c r="E142" s="382"/>
      <c r="F142" s="183"/>
      <c r="G142" s="182"/>
      <c r="H142" s="182"/>
      <c r="I142" s="182"/>
      <c r="J142" s="182"/>
      <c r="K142" s="182"/>
      <c r="L142" s="182"/>
      <c r="M142" s="182"/>
      <c r="N142" s="182"/>
      <c r="O142" s="182"/>
      <c r="P142" s="182"/>
      <c r="Q142" s="182"/>
      <c r="R142" s="182"/>
      <c r="S142" s="182"/>
      <c r="T142" s="182"/>
      <c r="U142" s="182"/>
      <c r="V142" s="182"/>
      <c r="W142" s="182"/>
      <c r="X142" s="184"/>
      <c r="Y142" s="184"/>
      <c r="Z142" s="184"/>
      <c r="AA142" s="185"/>
      <c r="AB142" s="182"/>
      <c r="AC142" s="185"/>
      <c r="AD142" s="182"/>
      <c r="AE142" s="182"/>
      <c r="AF142" s="182"/>
      <c r="AG142" s="185"/>
      <c r="AH142" s="186"/>
      <c r="AI142" s="186"/>
      <c r="AJ142" s="186"/>
      <c r="AK142" s="185"/>
      <c r="AL142" s="182"/>
      <c r="AM142" s="185"/>
      <c r="AN142" s="182"/>
      <c r="AO142" s="182"/>
      <c r="AP142" s="182"/>
      <c r="AQ142" s="185"/>
      <c r="AR142" s="186"/>
      <c r="AS142" s="186"/>
      <c r="AT142" s="186"/>
      <c r="AU142" s="185"/>
      <c r="AV142" s="182"/>
      <c r="AW142" s="185"/>
      <c r="AX142" s="182"/>
      <c r="AY142" s="182"/>
      <c r="AZ142" s="182"/>
      <c r="BA142" s="185"/>
      <c r="BB142" s="185"/>
      <c r="BC142" s="185"/>
      <c r="BD142" s="185"/>
      <c r="BE142" s="185"/>
      <c r="BF142" s="187"/>
      <c r="BG142" s="324"/>
    </row>
  </sheetData>
  <sheetProtection algorithmName="SHA-512" hashValue="FDKqbgMudNojA2cyWHiQdQgoPINq/KYdeLEB+IEoNA7cElVVyfeq5GzrOxEi7i63RBxiUB5BOyXHYCOMnKNt/Q==" saltValue="cmn0jmeaT9Fg4NRGfTokMg==" spinCount="100000" sheet="1" objects="1" scenarios="1" formatCells="0" formatColumns="0" formatRows="0" insertRows="0"/>
  <autoFilter ref="B9:BF131">
    <filterColumn colId="0" showButton="0"/>
    <filterColumn colId="1" showButton="0"/>
  </autoFilter>
  <mergeCells count="151">
    <mergeCell ref="C42:D42"/>
    <mergeCell ref="C43:D43"/>
    <mergeCell ref="C44:D44"/>
    <mergeCell ref="C36:D36"/>
    <mergeCell ref="C40:D40"/>
    <mergeCell ref="C41:D41"/>
    <mergeCell ref="I23:I24"/>
    <mergeCell ref="J23:J24"/>
    <mergeCell ref="K23:L23"/>
    <mergeCell ref="C25:D25"/>
    <mergeCell ref="C26:D26"/>
    <mergeCell ref="C27:D27"/>
    <mergeCell ref="C28:D28"/>
    <mergeCell ref="C29:D29"/>
    <mergeCell ref="C38:D38"/>
    <mergeCell ref="C39:D39"/>
    <mergeCell ref="C37:D37"/>
    <mergeCell ref="B34:B35"/>
    <mergeCell ref="C34:D35"/>
    <mergeCell ref="E34:E35"/>
    <mergeCell ref="F34:F35"/>
    <mergeCell ref="G34:G35"/>
    <mergeCell ref="C30:D30"/>
    <mergeCell ref="B32:D32"/>
    <mergeCell ref="E32:L32"/>
    <mergeCell ref="B33:D33"/>
    <mergeCell ref="E33:L33"/>
    <mergeCell ref="H34:H35"/>
    <mergeCell ref="I34:I35"/>
    <mergeCell ref="J34:J35"/>
    <mergeCell ref="K34:L34"/>
    <mergeCell ref="C16:D16"/>
    <mergeCell ref="C17:D17"/>
    <mergeCell ref="C18:D18"/>
    <mergeCell ref="E12:E13"/>
    <mergeCell ref="F12:F13"/>
    <mergeCell ref="G12:G13"/>
    <mergeCell ref="H12:H13"/>
    <mergeCell ref="B1:C3"/>
    <mergeCell ref="B5:C6"/>
    <mergeCell ref="B9:D9"/>
    <mergeCell ref="D1:BF1"/>
    <mergeCell ref="D2:BF2"/>
    <mergeCell ref="D3:BF3"/>
    <mergeCell ref="B7:C8"/>
    <mergeCell ref="D7:D8"/>
    <mergeCell ref="D5:D6"/>
    <mergeCell ref="BD5:BF6"/>
    <mergeCell ref="C50:D50"/>
    <mergeCell ref="B10:D10"/>
    <mergeCell ref="E10:L10"/>
    <mergeCell ref="E11:L11"/>
    <mergeCell ref="BA5:BC6"/>
    <mergeCell ref="I12:I13"/>
    <mergeCell ref="B21:D21"/>
    <mergeCell ref="E21:L21"/>
    <mergeCell ref="B22:D22"/>
    <mergeCell ref="E22:L22"/>
    <mergeCell ref="B23:B24"/>
    <mergeCell ref="C23:D24"/>
    <mergeCell ref="E23:E24"/>
    <mergeCell ref="F23:F24"/>
    <mergeCell ref="G23:G24"/>
    <mergeCell ref="H23:H24"/>
    <mergeCell ref="B11:D11"/>
    <mergeCell ref="J12:J13"/>
    <mergeCell ref="K12:L12"/>
    <mergeCell ref="C19:D19"/>
    <mergeCell ref="B12:B13"/>
    <mergeCell ref="C12:D13"/>
    <mergeCell ref="C14:D14"/>
    <mergeCell ref="C15:D15"/>
    <mergeCell ref="B46:D46"/>
    <mergeCell ref="E46:L46"/>
    <mergeCell ref="B47:D47"/>
    <mergeCell ref="E47:L47"/>
    <mergeCell ref="B48:B49"/>
    <mergeCell ref="C48:D49"/>
    <mergeCell ref="E48:E49"/>
    <mergeCell ref="F48:F49"/>
    <mergeCell ref="G48:G49"/>
    <mergeCell ref="H48:H49"/>
    <mergeCell ref="I48:I49"/>
    <mergeCell ref="J48:J49"/>
    <mergeCell ref="K48:L48"/>
    <mergeCell ref="C51:D51"/>
    <mergeCell ref="C53:D53"/>
    <mergeCell ref="C54:D54"/>
    <mergeCell ref="C55:D55"/>
    <mergeCell ref="C56:D56"/>
    <mergeCell ref="C52:D52"/>
    <mergeCell ref="C63:D63"/>
    <mergeCell ref="C64:D64"/>
    <mergeCell ref="C65:D65"/>
    <mergeCell ref="C79:D79"/>
    <mergeCell ref="C80:D80"/>
    <mergeCell ref="B58:D58"/>
    <mergeCell ref="E58:L58"/>
    <mergeCell ref="B59:D59"/>
    <mergeCell ref="E59:L59"/>
    <mergeCell ref="B60:B61"/>
    <mergeCell ref="C60:D61"/>
    <mergeCell ref="E60:E61"/>
    <mergeCell ref="F60:F61"/>
    <mergeCell ref="G60:G61"/>
    <mergeCell ref="H60:H61"/>
    <mergeCell ref="I60:I61"/>
    <mergeCell ref="J60:J61"/>
    <mergeCell ref="K60:L60"/>
    <mergeCell ref="C62:D62"/>
    <mergeCell ref="C74:D74"/>
    <mergeCell ref="C75:D75"/>
    <mergeCell ref="C76:D76"/>
    <mergeCell ref="I72:I73"/>
    <mergeCell ref="J72:J73"/>
    <mergeCell ref="K72:L72"/>
    <mergeCell ref="C66:D66"/>
    <mergeCell ref="C67:D67"/>
    <mergeCell ref="K84:L84"/>
    <mergeCell ref="C86:D86"/>
    <mergeCell ref="B84:B85"/>
    <mergeCell ref="C84:D85"/>
    <mergeCell ref="E84:E85"/>
    <mergeCell ref="F84:F85"/>
    <mergeCell ref="G84:G85"/>
    <mergeCell ref="C68:D68"/>
    <mergeCell ref="B82:D82"/>
    <mergeCell ref="E82:L82"/>
    <mergeCell ref="B83:D83"/>
    <mergeCell ref="E83:L83"/>
    <mergeCell ref="C77:D77"/>
    <mergeCell ref="C78:D78"/>
    <mergeCell ref="B70:D70"/>
    <mergeCell ref="E70:L70"/>
    <mergeCell ref="B71:D71"/>
    <mergeCell ref="E71:L71"/>
    <mergeCell ref="B72:B73"/>
    <mergeCell ref="C72:D73"/>
    <mergeCell ref="E72:E73"/>
    <mergeCell ref="F72:F73"/>
    <mergeCell ref="G72:G73"/>
    <mergeCell ref="H72:H73"/>
    <mergeCell ref="C92:D92"/>
    <mergeCell ref="C87:D87"/>
    <mergeCell ref="C88:D88"/>
    <mergeCell ref="C89:D89"/>
    <mergeCell ref="C90:D90"/>
    <mergeCell ref="C91:D91"/>
    <mergeCell ref="H84:H85"/>
    <mergeCell ref="I84:I85"/>
    <mergeCell ref="J84:J85"/>
  </mergeCells>
  <conditionalFormatting sqref="BC14 BC19">
    <cfRule type="iconSet" priority="1169">
      <iconSet iconSet="3TrafficLights2">
        <cfvo type="percent" val="0"/>
        <cfvo type="num" val="0.7"/>
        <cfvo type="num" val="0.9"/>
      </iconSet>
    </cfRule>
    <cfRule type="cellIs" dxfId="617" priority="1170" stopIfTrue="1" operator="greaterThan">
      <formula>0.9</formula>
    </cfRule>
    <cfRule type="cellIs" dxfId="616" priority="1171" stopIfTrue="1" operator="between">
      <formula>0.7</formula>
      <formula>0.89</formula>
    </cfRule>
    <cfRule type="cellIs" dxfId="615" priority="1172" stopIfTrue="1" operator="between">
      <formula>0</formula>
      <formula>0.69</formula>
    </cfRule>
  </conditionalFormatting>
  <conditionalFormatting sqref="BC15">
    <cfRule type="iconSet" priority="933">
      <iconSet iconSet="3TrafficLights2">
        <cfvo type="percent" val="0"/>
        <cfvo type="num" val="0.7"/>
        <cfvo type="num" val="0.9"/>
      </iconSet>
    </cfRule>
    <cfRule type="cellIs" dxfId="614" priority="934" stopIfTrue="1" operator="greaterThan">
      <formula>0.9</formula>
    </cfRule>
    <cfRule type="cellIs" dxfId="613" priority="935" stopIfTrue="1" operator="between">
      <formula>0.7</formula>
      <formula>0.89</formula>
    </cfRule>
    <cfRule type="cellIs" dxfId="612" priority="936" stopIfTrue="1" operator="between">
      <formula>0</formula>
      <formula>0.69</formula>
    </cfRule>
  </conditionalFormatting>
  <conditionalFormatting sqref="BC18">
    <cfRule type="iconSet" priority="929">
      <iconSet iconSet="3TrafficLights2">
        <cfvo type="percent" val="0"/>
        <cfvo type="num" val="0.7"/>
        <cfvo type="num" val="0.9"/>
      </iconSet>
    </cfRule>
    <cfRule type="cellIs" dxfId="611" priority="930" stopIfTrue="1" operator="greaterThan">
      <formula>0.9</formula>
    </cfRule>
    <cfRule type="cellIs" dxfId="610" priority="931" stopIfTrue="1" operator="between">
      <formula>0.7</formula>
      <formula>0.89</formula>
    </cfRule>
    <cfRule type="cellIs" dxfId="609" priority="932" stopIfTrue="1" operator="between">
      <formula>0</formula>
      <formula>0.69</formula>
    </cfRule>
  </conditionalFormatting>
  <conditionalFormatting sqref="BC17">
    <cfRule type="iconSet" priority="925">
      <iconSet iconSet="3TrafficLights2">
        <cfvo type="percent" val="0"/>
        <cfvo type="num" val="0.7"/>
        <cfvo type="num" val="0.9"/>
      </iconSet>
    </cfRule>
    <cfRule type="cellIs" dxfId="608" priority="926" stopIfTrue="1" operator="greaterThan">
      <formula>0.9</formula>
    </cfRule>
    <cfRule type="cellIs" dxfId="607" priority="927" stopIfTrue="1" operator="between">
      <formula>0.7</formula>
      <formula>0.89</formula>
    </cfRule>
    <cfRule type="cellIs" dxfId="606" priority="928" stopIfTrue="1" operator="between">
      <formula>0</formula>
      <formula>0.69</formula>
    </cfRule>
  </conditionalFormatting>
  <conditionalFormatting sqref="BC16">
    <cfRule type="iconSet" priority="921">
      <iconSet iconSet="3TrafficLights2">
        <cfvo type="percent" val="0"/>
        <cfvo type="num" val="0.7"/>
        <cfvo type="num" val="0.9"/>
      </iconSet>
    </cfRule>
    <cfRule type="cellIs" dxfId="605" priority="922" stopIfTrue="1" operator="greaterThan">
      <formula>0.9</formula>
    </cfRule>
    <cfRule type="cellIs" dxfId="604" priority="923" stopIfTrue="1" operator="between">
      <formula>0.7</formula>
      <formula>0.89</formula>
    </cfRule>
    <cfRule type="cellIs" dxfId="603" priority="924" stopIfTrue="1" operator="between">
      <formula>0</formula>
      <formula>0.69</formula>
    </cfRule>
  </conditionalFormatting>
  <conditionalFormatting sqref="U14:U19">
    <cfRule type="iconSet" priority="805">
      <iconSet iconSet="3TrafficLights2">
        <cfvo type="percent" val="0"/>
        <cfvo type="num" val="0.7"/>
        <cfvo type="num" val="0.9"/>
      </iconSet>
    </cfRule>
    <cfRule type="cellIs" dxfId="602" priority="806" stopIfTrue="1" operator="greaterThanOrEqual">
      <formula>0.9</formula>
    </cfRule>
    <cfRule type="cellIs" dxfId="601" priority="807" stopIfTrue="1" operator="between">
      <formula>0.7</formula>
      <formula>0.89</formula>
    </cfRule>
    <cfRule type="cellIs" dxfId="600" priority="808" stopIfTrue="1" operator="between">
      <formula>0</formula>
      <formula>0.69</formula>
    </cfRule>
  </conditionalFormatting>
  <conditionalFormatting sqref="R14:R19">
    <cfRule type="iconSet" priority="801">
      <iconSet iconSet="3TrafficLights2">
        <cfvo type="percent" val="0"/>
        <cfvo type="num" val="0.7"/>
        <cfvo type="num" val="0.9"/>
      </iconSet>
    </cfRule>
    <cfRule type="cellIs" dxfId="599" priority="802" stopIfTrue="1" operator="greaterThanOrEqual">
      <formula>0.9</formula>
    </cfRule>
    <cfRule type="cellIs" dxfId="598" priority="803" stopIfTrue="1" operator="between">
      <formula>0.7</formula>
      <formula>0.89</formula>
    </cfRule>
    <cfRule type="cellIs" dxfId="597" priority="804" stopIfTrue="1" operator="between">
      <formula>0</formula>
      <formula>0.69</formula>
    </cfRule>
  </conditionalFormatting>
  <conditionalFormatting sqref="AB14:AB19">
    <cfRule type="iconSet" priority="793">
      <iconSet iconSet="3TrafficLights2">
        <cfvo type="percent" val="0"/>
        <cfvo type="num" val="0.7"/>
        <cfvo type="num" val="0.9"/>
      </iconSet>
    </cfRule>
    <cfRule type="cellIs" dxfId="596" priority="794" stopIfTrue="1" operator="greaterThanOrEqual">
      <formula>0.9</formula>
    </cfRule>
    <cfRule type="cellIs" dxfId="595" priority="795" stopIfTrue="1" operator="between">
      <formula>0.7</formula>
      <formula>0.89</formula>
    </cfRule>
    <cfRule type="cellIs" dxfId="594" priority="796" stopIfTrue="1" operator="between">
      <formula>0</formula>
      <formula>0.69</formula>
    </cfRule>
  </conditionalFormatting>
  <conditionalFormatting sqref="AL14:AL19">
    <cfRule type="iconSet" priority="789">
      <iconSet iconSet="3TrafficLights2">
        <cfvo type="percent" val="0"/>
        <cfvo type="num" val="0.7"/>
        <cfvo type="num" val="0.9"/>
      </iconSet>
    </cfRule>
    <cfRule type="cellIs" dxfId="593" priority="790" stopIfTrue="1" operator="greaterThanOrEqual">
      <formula>0.9</formula>
    </cfRule>
    <cfRule type="cellIs" dxfId="592" priority="791" stopIfTrue="1" operator="between">
      <formula>0.7</formula>
      <formula>0.89</formula>
    </cfRule>
    <cfRule type="cellIs" dxfId="591" priority="792" stopIfTrue="1" operator="between">
      <formula>0</formula>
      <formula>0.69</formula>
    </cfRule>
  </conditionalFormatting>
  <conditionalFormatting sqref="AV14:AV19">
    <cfRule type="iconSet" priority="785">
      <iconSet iconSet="3TrafficLights2">
        <cfvo type="percent" val="0"/>
        <cfvo type="num" val="0.7"/>
        <cfvo type="num" val="0.9"/>
      </iconSet>
    </cfRule>
    <cfRule type="cellIs" dxfId="590" priority="786" stopIfTrue="1" operator="greaterThanOrEqual">
      <formula>0.9</formula>
    </cfRule>
    <cfRule type="cellIs" dxfId="589" priority="787" stopIfTrue="1" operator="between">
      <formula>0.7</formula>
      <formula>0.89</formula>
    </cfRule>
    <cfRule type="cellIs" dxfId="588" priority="788" stopIfTrue="1" operator="between">
      <formula>0</formula>
      <formula>0.69</formula>
    </cfRule>
  </conditionalFormatting>
  <conditionalFormatting sqref="BE14:BE19">
    <cfRule type="iconSet" priority="769">
      <iconSet iconSet="3TrafficLights2">
        <cfvo type="percent" val="0"/>
        <cfvo type="num" val="0.7"/>
        <cfvo type="num" val="0.9"/>
      </iconSet>
    </cfRule>
    <cfRule type="cellIs" dxfId="587" priority="770" stopIfTrue="1" operator="greaterThanOrEqual">
      <formula>0.9</formula>
    </cfRule>
    <cfRule type="cellIs" dxfId="586" priority="771" stopIfTrue="1" operator="between">
      <formula>0.7</formula>
      <formula>0.89</formula>
    </cfRule>
    <cfRule type="cellIs" dxfId="585" priority="772" stopIfTrue="1" operator="between">
      <formula>0</formula>
      <formula>0.69</formula>
    </cfRule>
  </conditionalFormatting>
  <conditionalFormatting sqref="AE14:AE19">
    <cfRule type="iconSet" priority="765">
      <iconSet iconSet="3TrafficLights2">
        <cfvo type="percent" val="0"/>
        <cfvo type="num" val="0.7"/>
        <cfvo type="num" val="0.9"/>
      </iconSet>
    </cfRule>
    <cfRule type="cellIs" dxfId="584" priority="766" stopIfTrue="1" operator="greaterThanOrEqual">
      <formula>0.9</formula>
    </cfRule>
    <cfRule type="cellIs" dxfId="583" priority="767" stopIfTrue="1" operator="between">
      <formula>0.7</formula>
      <formula>0.89</formula>
    </cfRule>
    <cfRule type="cellIs" dxfId="582" priority="768" stopIfTrue="1" operator="between">
      <formula>0</formula>
      <formula>0.69</formula>
    </cfRule>
  </conditionalFormatting>
  <conditionalFormatting sqref="AO14:AO19">
    <cfRule type="iconSet" priority="761">
      <iconSet iconSet="3TrafficLights2">
        <cfvo type="percent" val="0"/>
        <cfvo type="num" val="0.7"/>
        <cfvo type="num" val="0.9"/>
      </iconSet>
    </cfRule>
    <cfRule type="cellIs" dxfId="581" priority="762" stopIfTrue="1" operator="greaterThanOrEqual">
      <formula>0.9</formula>
    </cfRule>
    <cfRule type="cellIs" dxfId="580" priority="763" stopIfTrue="1" operator="between">
      <formula>0.7</formula>
      <formula>0.89</formula>
    </cfRule>
    <cfRule type="cellIs" dxfId="579" priority="764" stopIfTrue="1" operator="between">
      <formula>0</formula>
      <formula>0.69</formula>
    </cfRule>
  </conditionalFormatting>
  <conditionalFormatting sqref="AY14:AY19">
    <cfRule type="iconSet" priority="757">
      <iconSet iconSet="3TrafficLights2">
        <cfvo type="percent" val="0"/>
        <cfvo type="num" val="0.7"/>
        <cfvo type="num" val="0.9"/>
      </iconSet>
    </cfRule>
    <cfRule type="cellIs" dxfId="578" priority="758" stopIfTrue="1" operator="greaterThanOrEqual">
      <formula>0.9</formula>
    </cfRule>
    <cfRule type="cellIs" dxfId="577" priority="759" stopIfTrue="1" operator="between">
      <formula>0.7</formula>
      <formula>0.89</formula>
    </cfRule>
    <cfRule type="cellIs" dxfId="576" priority="760" stopIfTrue="1" operator="between">
      <formula>0</formula>
      <formula>0.69</formula>
    </cfRule>
  </conditionalFormatting>
  <conditionalFormatting sqref="E8">
    <cfRule type="iconSet" priority="753">
      <iconSet iconSet="3TrafficLights2">
        <cfvo type="percent" val="0"/>
        <cfvo type="num" val="0.7"/>
        <cfvo type="num" val="0.9"/>
      </iconSet>
    </cfRule>
    <cfRule type="cellIs" dxfId="575" priority="754" stopIfTrue="1" operator="equal">
      <formula>1</formula>
    </cfRule>
    <cfRule type="cellIs" dxfId="574" priority="756" stopIfTrue="1" operator="notEqual">
      <formula>1</formula>
    </cfRule>
  </conditionalFormatting>
  <conditionalFormatting sqref="BC25 BC30">
    <cfRule type="iconSet" priority="749">
      <iconSet iconSet="3TrafficLights2">
        <cfvo type="percent" val="0"/>
        <cfvo type="num" val="0.7"/>
        <cfvo type="num" val="0.9"/>
      </iconSet>
    </cfRule>
    <cfRule type="cellIs" dxfId="573" priority="750" stopIfTrue="1" operator="greaterThan">
      <formula>0.9</formula>
    </cfRule>
    <cfRule type="cellIs" dxfId="572" priority="751" stopIfTrue="1" operator="between">
      <formula>0.7</formula>
      <formula>0.89</formula>
    </cfRule>
    <cfRule type="cellIs" dxfId="571" priority="752" stopIfTrue="1" operator="between">
      <formula>0</formula>
      <formula>0.69</formula>
    </cfRule>
  </conditionalFormatting>
  <conditionalFormatting sqref="BC26">
    <cfRule type="iconSet" priority="745">
      <iconSet iconSet="3TrafficLights2">
        <cfvo type="percent" val="0"/>
        <cfvo type="num" val="0.7"/>
        <cfvo type="num" val="0.9"/>
      </iconSet>
    </cfRule>
    <cfRule type="cellIs" dxfId="570" priority="746" stopIfTrue="1" operator="greaterThan">
      <formula>0.9</formula>
    </cfRule>
    <cfRule type="cellIs" dxfId="569" priority="747" stopIfTrue="1" operator="between">
      <formula>0.7</formula>
      <formula>0.89</formula>
    </cfRule>
    <cfRule type="cellIs" dxfId="568" priority="748" stopIfTrue="1" operator="between">
      <formula>0</formula>
      <formula>0.69</formula>
    </cfRule>
  </conditionalFormatting>
  <conditionalFormatting sqref="BC29">
    <cfRule type="iconSet" priority="741">
      <iconSet iconSet="3TrafficLights2">
        <cfvo type="percent" val="0"/>
        <cfvo type="num" val="0.7"/>
        <cfvo type="num" val="0.9"/>
      </iconSet>
    </cfRule>
    <cfRule type="cellIs" dxfId="567" priority="742" stopIfTrue="1" operator="greaterThan">
      <formula>0.9</formula>
    </cfRule>
    <cfRule type="cellIs" dxfId="566" priority="743" stopIfTrue="1" operator="between">
      <formula>0.7</formula>
      <formula>0.89</formula>
    </cfRule>
    <cfRule type="cellIs" dxfId="565" priority="744" stopIfTrue="1" operator="between">
      <formula>0</formula>
      <formula>0.69</formula>
    </cfRule>
  </conditionalFormatting>
  <conditionalFormatting sqref="BC28">
    <cfRule type="iconSet" priority="737">
      <iconSet iconSet="3TrafficLights2">
        <cfvo type="percent" val="0"/>
        <cfvo type="num" val="0.7"/>
        <cfvo type="num" val="0.9"/>
      </iconSet>
    </cfRule>
    <cfRule type="cellIs" dxfId="564" priority="738" stopIfTrue="1" operator="greaterThan">
      <formula>0.9</formula>
    </cfRule>
    <cfRule type="cellIs" dxfId="563" priority="739" stopIfTrue="1" operator="between">
      <formula>0.7</formula>
      <formula>0.89</formula>
    </cfRule>
    <cfRule type="cellIs" dxfId="562" priority="740" stopIfTrue="1" operator="between">
      <formula>0</formula>
      <formula>0.69</formula>
    </cfRule>
  </conditionalFormatting>
  <conditionalFormatting sqref="BC27">
    <cfRule type="iconSet" priority="733">
      <iconSet iconSet="3TrafficLights2">
        <cfvo type="percent" val="0"/>
        <cfvo type="num" val="0.7"/>
        <cfvo type="num" val="0.9"/>
      </iconSet>
    </cfRule>
    <cfRule type="cellIs" dxfId="561" priority="734" stopIfTrue="1" operator="greaterThan">
      <formula>0.9</formula>
    </cfRule>
    <cfRule type="cellIs" dxfId="560" priority="735" stopIfTrue="1" operator="between">
      <formula>0.7</formula>
      <formula>0.89</formula>
    </cfRule>
    <cfRule type="cellIs" dxfId="559" priority="736" stopIfTrue="1" operator="between">
      <formula>0</formula>
      <formula>0.69</formula>
    </cfRule>
  </conditionalFormatting>
  <conditionalFormatting sqref="U25:U30">
    <cfRule type="iconSet" priority="729">
      <iconSet iconSet="3TrafficLights2">
        <cfvo type="percent" val="0"/>
        <cfvo type="num" val="0.7"/>
        <cfvo type="num" val="0.9"/>
      </iconSet>
    </cfRule>
    <cfRule type="cellIs" dxfId="558" priority="730" stopIfTrue="1" operator="greaterThanOrEqual">
      <formula>0.9</formula>
    </cfRule>
    <cfRule type="cellIs" dxfId="557" priority="731" stopIfTrue="1" operator="between">
      <formula>0.7</formula>
      <formula>0.89</formula>
    </cfRule>
    <cfRule type="cellIs" dxfId="556" priority="732" stopIfTrue="1" operator="between">
      <formula>0</formula>
      <formula>0.69</formula>
    </cfRule>
  </conditionalFormatting>
  <conditionalFormatting sqref="R25:R30">
    <cfRule type="iconSet" priority="725">
      <iconSet iconSet="3TrafficLights2">
        <cfvo type="percent" val="0"/>
        <cfvo type="num" val="0.7"/>
        <cfvo type="num" val="0.9"/>
      </iconSet>
    </cfRule>
    <cfRule type="cellIs" dxfId="555" priority="726" stopIfTrue="1" operator="greaterThanOrEqual">
      <formula>0.9</formula>
    </cfRule>
    <cfRule type="cellIs" dxfId="554" priority="727" stopIfTrue="1" operator="between">
      <formula>0.7</formula>
      <formula>0.89</formula>
    </cfRule>
    <cfRule type="cellIs" dxfId="553" priority="728" stopIfTrue="1" operator="between">
      <formula>0</formula>
      <formula>0.69</formula>
    </cfRule>
  </conditionalFormatting>
  <conditionalFormatting sqref="AB25:AB30">
    <cfRule type="iconSet" priority="721">
      <iconSet iconSet="3TrafficLights2">
        <cfvo type="percent" val="0"/>
        <cfvo type="num" val="0.7"/>
        <cfvo type="num" val="0.9"/>
      </iconSet>
    </cfRule>
    <cfRule type="cellIs" dxfId="552" priority="722" stopIfTrue="1" operator="greaterThanOrEqual">
      <formula>0.9</formula>
    </cfRule>
    <cfRule type="cellIs" dxfId="551" priority="723" stopIfTrue="1" operator="between">
      <formula>0.7</formula>
      <formula>0.89</formula>
    </cfRule>
    <cfRule type="cellIs" dxfId="550" priority="724" stopIfTrue="1" operator="between">
      <formula>0</formula>
      <formula>0.69</formula>
    </cfRule>
  </conditionalFormatting>
  <conditionalFormatting sqref="AL25:AL30">
    <cfRule type="iconSet" priority="717">
      <iconSet iconSet="3TrafficLights2">
        <cfvo type="percent" val="0"/>
        <cfvo type="num" val="0.7"/>
        <cfvo type="num" val="0.9"/>
      </iconSet>
    </cfRule>
    <cfRule type="cellIs" dxfId="549" priority="718" stopIfTrue="1" operator="greaterThanOrEqual">
      <formula>0.9</formula>
    </cfRule>
    <cfRule type="cellIs" dxfId="548" priority="719" stopIfTrue="1" operator="between">
      <formula>0.7</formula>
      <formula>0.89</formula>
    </cfRule>
    <cfRule type="cellIs" dxfId="547" priority="720" stopIfTrue="1" operator="between">
      <formula>0</formula>
      <formula>0.69</formula>
    </cfRule>
  </conditionalFormatting>
  <conditionalFormatting sqref="AV25:AV30">
    <cfRule type="iconSet" priority="713">
      <iconSet iconSet="3TrafficLights2">
        <cfvo type="percent" val="0"/>
        <cfvo type="num" val="0.7"/>
        <cfvo type="num" val="0.9"/>
      </iconSet>
    </cfRule>
    <cfRule type="cellIs" dxfId="546" priority="714" stopIfTrue="1" operator="greaterThanOrEqual">
      <formula>0.9</formula>
    </cfRule>
    <cfRule type="cellIs" dxfId="545" priority="715" stopIfTrue="1" operator="between">
      <formula>0.7</formula>
      <formula>0.89</formula>
    </cfRule>
    <cfRule type="cellIs" dxfId="544" priority="716" stopIfTrue="1" operator="between">
      <formula>0</formula>
      <formula>0.69</formula>
    </cfRule>
  </conditionalFormatting>
  <conditionalFormatting sqref="BE25:BE30">
    <cfRule type="iconSet" priority="709">
      <iconSet iconSet="3TrafficLights2">
        <cfvo type="percent" val="0"/>
        <cfvo type="num" val="0.7"/>
        <cfvo type="num" val="0.9"/>
      </iconSet>
    </cfRule>
    <cfRule type="cellIs" dxfId="543" priority="710" stopIfTrue="1" operator="greaterThanOrEqual">
      <formula>0.9</formula>
    </cfRule>
    <cfRule type="cellIs" dxfId="542" priority="711" stopIfTrue="1" operator="between">
      <formula>0.7</formula>
      <formula>0.89</formula>
    </cfRule>
    <cfRule type="cellIs" dxfId="541" priority="712" stopIfTrue="1" operator="between">
      <formula>0</formula>
      <formula>0.69</formula>
    </cfRule>
  </conditionalFormatting>
  <conditionalFormatting sqref="AE25:AE30">
    <cfRule type="iconSet" priority="705">
      <iconSet iconSet="3TrafficLights2">
        <cfvo type="percent" val="0"/>
        <cfvo type="num" val="0.7"/>
        <cfvo type="num" val="0.9"/>
      </iconSet>
    </cfRule>
    <cfRule type="cellIs" dxfId="540" priority="706" stopIfTrue="1" operator="greaterThanOrEqual">
      <formula>0.9</formula>
    </cfRule>
    <cfRule type="cellIs" dxfId="539" priority="707" stopIfTrue="1" operator="between">
      <formula>0.7</formula>
      <formula>0.89</formula>
    </cfRule>
    <cfRule type="cellIs" dxfId="538" priority="708" stopIfTrue="1" operator="between">
      <formula>0</formula>
      <formula>0.69</formula>
    </cfRule>
  </conditionalFormatting>
  <conditionalFormatting sqref="AO25:AO30">
    <cfRule type="iconSet" priority="701">
      <iconSet iconSet="3TrafficLights2">
        <cfvo type="percent" val="0"/>
        <cfvo type="num" val="0.7"/>
        <cfvo type="num" val="0.9"/>
      </iconSet>
    </cfRule>
    <cfRule type="cellIs" dxfId="537" priority="702" stopIfTrue="1" operator="greaterThanOrEqual">
      <formula>0.9</formula>
    </cfRule>
    <cfRule type="cellIs" dxfId="536" priority="703" stopIfTrue="1" operator="between">
      <formula>0.7</formula>
      <formula>0.89</formula>
    </cfRule>
    <cfRule type="cellIs" dxfId="535" priority="704" stopIfTrue="1" operator="between">
      <formula>0</formula>
      <formula>0.69</formula>
    </cfRule>
  </conditionalFormatting>
  <conditionalFormatting sqref="AY25:AY30">
    <cfRule type="iconSet" priority="697">
      <iconSet iconSet="3TrafficLights2">
        <cfvo type="percent" val="0"/>
        <cfvo type="num" val="0.7"/>
        <cfvo type="num" val="0.9"/>
      </iconSet>
    </cfRule>
    <cfRule type="cellIs" dxfId="534" priority="698" stopIfTrue="1" operator="greaterThanOrEqual">
      <formula>0.9</formula>
    </cfRule>
    <cfRule type="cellIs" dxfId="533" priority="699" stopIfTrue="1" operator="between">
      <formula>0.7</formula>
      <formula>0.89</formula>
    </cfRule>
    <cfRule type="cellIs" dxfId="532" priority="700" stopIfTrue="1" operator="between">
      <formula>0</formula>
      <formula>0.69</formula>
    </cfRule>
  </conditionalFormatting>
  <conditionalFormatting sqref="BC36 BC44">
    <cfRule type="iconSet" priority="693">
      <iconSet iconSet="3TrafficLights2">
        <cfvo type="percent" val="0"/>
        <cfvo type="num" val="0.7"/>
        <cfvo type="num" val="0.9"/>
      </iconSet>
    </cfRule>
    <cfRule type="cellIs" dxfId="531" priority="694" stopIfTrue="1" operator="greaterThan">
      <formula>0.9</formula>
    </cfRule>
    <cfRule type="cellIs" dxfId="530" priority="695" stopIfTrue="1" operator="between">
      <formula>0.7</formula>
      <formula>0.89</formula>
    </cfRule>
    <cfRule type="cellIs" dxfId="529" priority="696" stopIfTrue="1" operator="between">
      <formula>0</formula>
      <formula>0.69</formula>
    </cfRule>
  </conditionalFormatting>
  <conditionalFormatting sqref="BC40">
    <cfRule type="iconSet" priority="689">
      <iconSet iconSet="3TrafficLights2">
        <cfvo type="percent" val="0"/>
        <cfvo type="num" val="0.7"/>
        <cfvo type="num" val="0.9"/>
      </iconSet>
    </cfRule>
    <cfRule type="cellIs" dxfId="528" priority="690" stopIfTrue="1" operator="greaterThan">
      <formula>0.9</formula>
    </cfRule>
    <cfRule type="cellIs" dxfId="527" priority="691" stopIfTrue="1" operator="between">
      <formula>0.7</formula>
      <formula>0.89</formula>
    </cfRule>
    <cfRule type="cellIs" dxfId="526" priority="692" stopIfTrue="1" operator="between">
      <formula>0</formula>
      <formula>0.69</formula>
    </cfRule>
  </conditionalFormatting>
  <conditionalFormatting sqref="BC43">
    <cfRule type="iconSet" priority="685">
      <iconSet iconSet="3TrafficLights2">
        <cfvo type="percent" val="0"/>
        <cfvo type="num" val="0.7"/>
        <cfvo type="num" val="0.9"/>
      </iconSet>
    </cfRule>
    <cfRule type="cellIs" dxfId="525" priority="686" stopIfTrue="1" operator="greaterThan">
      <formula>0.9</formula>
    </cfRule>
    <cfRule type="cellIs" dxfId="524" priority="687" stopIfTrue="1" operator="between">
      <formula>0.7</formula>
      <formula>0.89</formula>
    </cfRule>
    <cfRule type="cellIs" dxfId="523" priority="688" stopIfTrue="1" operator="between">
      <formula>0</formula>
      <formula>0.69</formula>
    </cfRule>
  </conditionalFormatting>
  <conditionalFormatting sqref="BC42">
    <cfRule type="iconSet" priority="681">
      <iconSet iconSet="3TrafficLights2">
        <cfvo type="percent" val="0"/>
        <cfvo type="num" val="0.7"/>
        <cfvo type="num" val="0.9"/>
      </iconSet>
    </cfRule>
    <cfRule type="cellIs" dxfId="522" priority="682" stopIfTrue="1" operator="greaterThan">
      <formula>0.9</formula>
    </cfRule>
    <cfRule type="cellIs" dxfId="521" priority="683" stopIfTrue="1" operator="between">
      <formula>0.7</formula>
      <formula>0.89</formula>
    </cfRule>
    <cfRule type="cellIs" dxfId="520" priority="684" stopIfTrue="1" operator="between">
      <formula>0</formula>
      <formula>0.69</formula>
    </cfRule>
  </conditionalFormatting>
  <conditionalFormatting sqref="BC41">
    <cfRule type="iconSet" priority="677">
      <iconSet iconSet="3TrafficLights2">
        <cfvo type="percent" val="0"/>
        <cfvo type="num" val="0.7"/>
        <cfvo type="num" val="0.9"/>
      </iconSet>
    </cfRule>
    <cfRule type="cellIs" dxfId="519" priority="678" stopIfTrue="1" operator="greaterThan">
      <formula>0.9</formula>
    </cfRule>
    <cfRule type="cellIs" dxfId="518" priority="679" stopIfTrue="1" operator="between">
      <formula>0.7</formula>
      <formula>0.89</formula>
    </cfRule>
    <cfRule type="cellIs" dxfId="517" priority="680" stopIfTrue="1" operator="between">
      <formula>0</formula>
      <formula>0.69</formula>
    </cfRule>
  </conditionalFormatting>
  <conditionalFormatting sqref="U36 U40:U44">
    <cfRule type="iconSet" priority="673">
      <iconSet iconSet="3TrafficLights2">
        <cfvo type="percent" val="0"/>
        <cfvo type="num" val="0.7"/>
        <cfvo type="num" val="0.9"/>
      </iconSet>
    </cfRule>
    <cfRule type="cellIs" dxfId="516" priority="674" stopIfTrue="1" operator="greaterThanOrEqual">
      <formula>0.9</formula>
    </cfRule>
    <cfRule type="cellIs" dxfId="515" priority="675" stopIfTrue="1" operator="between">
      <formula>0.7</formula>
      <formula>0.89</formula>
    </cfRule>
    <cfRule type="cellIs" dxfId="514" priority="676" stopIfTrue="1" operator="between">
      <formula>0</formula>
      <formula>0.69</formula>
    </cfRule>
  </conditionalFormatting>
  <conditionalFormatting sqref="R36 R40:R44">
    <cfRule type="iconSet" priority="669">
      <iconSet iconSet="3TrafficLights2">
        <cfvo type="percent" val="0"/>
        <cfvo type="num" val="0.7"/>
        <cfvo type="num" val="0.9"/>
      </iconSet>
    </cfRule>
    <cfRule type="cellIs" dxfId="513" priority="670" stopIfTrue="1" operator="greaterThanOrEqual">
      <formula>0.9</formula>
    </cfRule>
    <cfRule type="cellIs" dxfId="512" priority="671" stopIfTrue="1" operator="between">
      <formula>0.7</formula>
      <formula>0.89</formula>
    </cfRule>
    <cfRule type="cellIs" dxfId="511" priority="672" stopIfTrue="1" operator="between">
      <formula>0</formula>
      <formula>0.69</formula>
    </cfRule>
  </conditionalFormatting>
  <conditionalFormatting sqref="AB36 AB40:AB44">
    <cfRule type="iconSet" priority="665">
      <iconSet iconSet="3TrafficLights2">
        <cfvo type="percent" val="0"/>
        <cfvo type="num" val="0.7"/>
        <cfvo type="num" val="0.9"/>
      </iconSet>
    </cfRule>
    <cfRule type="cellIs" dxfId="510" priority="666" stopIfTrue="1" operator="greaterThanOrEqual">
      <formula>0.9</formula>
    </cfRule>
    <cfRule type="cellIs" dxfId="509" priority="667" stopIfTrue="1" operator="between">
      <formula>0.7</formula>
      <formula>0.89</formula>
    </cfRule>
    <cfRule type="cellIs" dxfId="508" priority="668" stopIfTrue="1" operator="between">
      <formula>0</formula>
      <formula>0.69</formula>
    </cfRule>
  </conditionalFormatting>
  <conditionalFormatting sqref="AL36 AL40:AL44">
    <cfRule type="iconSet" priority="661">
      <iconSet iconSet="3TrafficLights2">
        <cfvo type="percent" val="0"/>
        <cfvo type="num" val="0.7"/>
        <cfvo type="num" val="0.9"/>
      </iconSet>
    </cfRule>
    <cfRule type="cellIs" dxfId="507" priority="662" stopIfTrue="1" operator="greaterThanOrEqual">
      <formula>0.9</formula>
    </cfRule>
    <cfRule type="cellIs" dxfId="506" priority="663" stopIfTrue="1" operator="between">
      <formula>0.7</formula>
      <formula>0.89</formula>
    </cfRule>
    <cfRule type="cellIs" dxfId="505" priority="664" stopIfTrue="1" operator="between">
      <formula>0</formula>
      <formula>0.69</formula>
    </cfRule>
  </conditionalFormatting>
  <conditionalFormatting sqref="AV36 AV40:AV44">
    <cfRule type="iconSet" priority="657">
      <iconSet iconSet="3TrafficLights2">
        <cfvo type="percent" val="0"/>
        <cfvo type="num" val="0.7"/>
        <cfvo type="num" val="0.9"/>
      </iconSet>
    </cfRule>
    <cfRule type="cellIs" dxfId="504" priority="658" stopIfTrue="1" operator="greaterThanOrEqual">
      <formula>0.9</formula>
    </cfRule>
    <cfRule type="cellIs" dxfId="503" priority="659" stopIfTrue="1" operator="between">
      <formula>0.7</formula>
      <formula>0.89</formula>
    </cfRule>
    <cfRule type="cellIs" dxfId="502" priority="660" stopIfTrue="1" operator="between">
      <formula>0</formula>
      <formula>0.69</formula>
    </cfRule>
  </conditionalFormatting>
  <conditionalFormatting sqref="BE36 BE40:BE44">
    <cfRule type="iconSet" priority="653">
      <iconSet iconSet="3TrafficLights2">
        <cfvo type="percent" val="0"/>
        <cfvo type="num" val="0.7"/>
        <cfvo type="num" val="0.9"/>
      </iconSet>
    </cfRule>
    <cfRule type="cellIs" dxfId="501" priority="654" stopIfTrue="1" operator="greaterThanOrEqual">
      <formula>0.9</formula>
    </cfRule>
    <cfRule type="cellIs" dxfId="500" priority="655" stopIfTrue="1" operator="between">
      <formula>0.7</formula>
      <formula>0.89</formula>
    </cfRule>
    <cfRule type="cellIs" dxfId="499" priority="656" stopIfTrue="1" operator="between">
      <formula>0</formula>
      <formula>0.69</formula>
    </cfRule>
  </conditionalFormatting>
  <conditionalFormatting sqref="AE36 AE40:AE44">
    <cfRule type="iconSet" priority="649">
      <iconSet iconSet="3TrafficLights2">
        <cfvo type="percent" val="0"/>
        <cfvo type="num" val="0.7"/>
        <cfvo type="num" val="0.9"/>
      </iconSet>
    </cfRule>
    <cfRule type="cellIs" dxfId="498" priority="650" stopIfTrue="1" operator="greaterThanOrEqual">
      <formula>0.9</formula>
    </cfRule>
    <cfRule type="cellIs" dxfId="497" priority="651" stopIfTrue="1" operator="between">
      <formula>0.7</formula>
      <formula>0.89</formula>
    </cfRule>
    <cfRule type="cellIs" dxfId="496" priority="652" stopIfTrue="1" operator="between">
      <formula>0</formula>
      <formula>0.69</formula>
    </cfRule>
  </conditionalFormatting>
  <conditionalFormatting sqref="AO36 AO40:AO44">
    <cfRule type="iconSet" priority="645">
      <iconSet iconSet="3TrafficLights2">
        <cfvo type="percent" val="0"/>
        <cfvo type="num" val="0.7"/>
        <cfvo type="num" val="0.9"/>
      </iconSet>
    </cfRule>
    <cfRule type="cellIs" dxfId="495" priority="646" stopIfTrue="1" operator="greaterThanOrEqual">
      <formula>0.9</formula>
    </cfRule>
    <cfRule type="cellIs" dxfId="494" priority="647" stopIfTrue="1" operator="between">
      <formula>0.7</formula>
      <formula>0.89</formula>
    </cfRule>
    <cfRule type="cellIs" dxfId="493" priority="648" stopIfTrue="1" operator="between">
      <formula>0</formula>
      <formula>0.69</formula>
    </cfRule>
  </conditionalFormatting>
  <conditionalFormatting sqref="AY36 AY40:AY44">
    <cfRule type="iconSet" priority="641">
      <iconSet iconSet="3TrafficLights2">
        <cfvo type="percent" val="0"/>
        <cfvo type="num" val="0.7"/>
        <cfvo type="num" val="0.9"/>
      </iconSet>
    </cfRule>
    <cfRule type="cellIs" dxfId="492" priority="642" stopIfTrue="1" operator="greaterThanOrEqual">
      <formula>0.9</formula>
    </cfRule>
    <cfRule type="cellIs" dxfId="491" priority="643" stopIfTrue="1" operator="between">
      <formula>0.7</formula>
      <formula>0.89</formula>
    </cfRule>
    <cfRule type="cellIs" dxfId="490" priority="644" stopIfTrue="1" operator="between">
      <formula>0</formula>
      <formula>0.69</formula>
    </cfRule>
  </conditionalFormatting>
  <conditionalFormatting sqref="BC50 BC56">
    <cfRule type="iconSet" priority="637">
      <iconSet iconSet="3TrafficLights2">
        <cfvo type="percent" val="0"/>
        <cfvo type="num" val="0.7"/>
        <cfvo type="num" val="0.9"/>
      </iconSet>
    </cfRule>
    <cfRule type="cellIs" dxfId="489" priority="638" stopIfTrue="1" operator="greaterThan">
      <formula>0.9</formula>
    </cfRule>
    <cfRule type="cellIs" dxfId="488" priority="639" stopIfTrue="1" operator="between">
      <formula>0.7</formula>
      <formula>0.89</formula>
    </cfRule>
    <cfRule type="cellIs" dxfId="487" priority="640" stopIfTrue="1" operator="between">
      <formula>0</formula>
      <formula>0.69</formula>
    </cfRule>
  </conditionalFormatting>
  <conditionalFormatting sqref="BC51">
    <cfRule type="iconSet" priority="633">
      <iconSet iconSet="3TrafficLights2">
        <cfvo type="percent" val="0"/>
        <cfvo type="num" val="0.7"/>
        <cfvo type="num" val="0.9"/>
      </iconSet>
    </cfRule>
    <cfRule type="cellIs" dxfId="486" priority="634" stopIfTrue="1" operator="greaterThan">
      <formula>0.9</formula>
    </cfRule>
    <cfRule type="cellIs" dxfId="485" priority="635" stopIfTrue="1" operator="between">
      <formula>0.7</formula>
      <formula>0.89</formula>
    </cfRule>
    <cfRule type="cellIs" dxfId="484" priority="636" stopIfTrue="1" operator="between">
      <formula>0</formula>
      <formula>0.69</formula>
    </cfRule>
  </conditionalFormatting>
  <conditionalFormatting sqref="BC55">
    <cfRule type="iconSet" priority="629">
      <iconSet iconSet="3TrafficLights2">
        <cfvo type="percent" val="0"/>
        <cfvo type="num" val="0.7"/>
        <cfvo type="num" val="0.9"/>
      </iconSet>
    </cfRule>
    <cfRule type="cellIs" dxfId="483" priority="630" stopIfTrue="1" operator="greaterThan">
      <formula>0.9</formula>
    </cfRule>
    <cfRule type="cellIs" dxfId="482" priority="631" stopIfTrue="1" operator="between">
      <formula>0.7</formula>
      <formula>0.89</formula>
    </cfRule>
    <cfRule type="cellIs" dxfId="481" priority="632" stopIfTrue="1" operator="between">
      <formula>0</formula>
      <formula>0.69</formula>
    </cfRule>
  </conditionalFormatting>
  <conditionalFormatting sqref="BC54">
    <cfRule type="iconSet" priority="625">
      <iconSet iconSet="3TrafficLights2">
        <cfvo type="percent" val="0"/>
        <cfvo type="num" val="0.7"/>
        <cfvo type="num" val="0.9"/>
      </iconSet>
    </cfRule>
    <cfRule type="cellIs" dxfId="480" priority="626" stopIfTrue="1" operator="greaterThan">
      <formula>0.9</formula>
    </cfRule>
    <cfRule type="cellIs" dxfId="479" priority="627" stopIfTrue="1" operator="between">
      <formula>0.7</formula>
      <formula>0.89</formula>
    </cfRule>
    <cfRule type="cellIs" dxfId="478" priority="628" stopIfTrue="1" operator="between">
      <formula>0</formula>
      <formula>0.69</formula>
    </cfRule>
  </conditionalFormatting>
  <conditionalFormatting sqref="BC53">
    <cfRule type="iconSet" priority="621">
      <iconSet iconSet="3TrafficLights2">
        <cfvo type="percent" val="0"/>
        <cfvo type="num" val="0.7"/>
        <cfvo type="num" val="0.9"/>
      </iconSet>
    </cfRule>
    <cfRule type="cellIs" dxfId="477" priority="622" stopIfTrue="1" operator="greaterThan">
      <formula>0.9</formula>
    </cfRule>
    <cfRule type="cellIs" dxfId="476" priority="623" stopIfTrue="1" operator="between">
      <formula>0.7</formula>
      <formula>0.89</formula>
    </cfRule>
    <cfRule type="cellIs" dxfId="475" priority="624" stopIfTrue="1" operator="between">
      <formula>0</formula>
      <formula>0.69</formula>
    </cfRule>
  </conditionalFormatting>
  <conditionalFormatting sqref="U50:U51 U53:U56">
    <cfRule type="iconSet" priority="617">
      <iconSet iconSet="3TrafficLights2">
        <cfvo type="percent" val="0"/>
        <cfvo type="num" val="0.7"/>
        <cfvo type="num" val="0.9"/>
      </iconSet>
    </cfRule>
    <cfRule type="cellIs" dxfId="474" priority="618" stopIfTrue="1" operator="greaterThanOrEqual">
      <formula>0.9</formula>
    </cfRule>
    <cfRule type="cellIs" dxfId="473" priority="619" stopIfTrue="1" operator="between">
      <formula>0.7</formula>
      <formula>0.89</formula>
    </cfRule>
    <cfRule type="cellIs" dxfId="472" priority="620" stopIfTrue="1" operator="between">
      <formula>0</formula>
      <formula>0.69</formula>
    </cfRule>
  </conditionalFormatting>
  <conditionalFormatting sqref="R50:R51 R53:R56">
    <cfRule type="iconSet" priority="613">
      <iconSet iconSet="3TrafficLights2">
        <cfvo type="percent" val="0"/>
        <cfvo type="num" val="0.7"/>
        <cfvo type="num" val="0.9"/>
      </iconSet>
    </cfRule>
    <cfRule type="cellIs" dxfId="471" priority="614" stopIfTrue="1" operator="greaterThanOrEqual">
      <formula>0.9</formula>
    </cfRule>
    <cfRule type="cellIs" dxfId="470" priority="615" stopIfTrue="1" operator="between">
      <formula>0.7</formula>
      <formula>0.89</formula>
    </cfRule>
    <cfRule type="cellIs" dxfId="469" priority="616" stopIfTrue="1" operator="between">
      <formula>0</formula>
      <formula>0.69</formula>
    </cfRule>
  </conditionalFormatting>
  <conditionalFormatting sqref="AB50:AB51 AB53:AB56">
    <cfRule type="iconSet" priority="609">
      <iconSet iconSet="3TrafficLights2">
        <cfvo type="percent" val="0"/>
        <cfvo type="num" val="0.7"/>
        <cfvo type="num" val="0.9"/>
      </iconSet>
    </cfRule>
    <cfRule type="cellIs" dxfId="468" priority="610" stopIfTrue="1" operator="greaterThanOrEqual">
      <formula>0.9</formula>
    </cfRule>
    <cfRule type="cellIs" dxfId="467" priority="611" stopIfTrue="1" operator="between">
      <formula>0.7</formula>
      <formula>0.89</formula>
    </cfRule>
    <cfRule type="cellIs" dxfId="466" priority="612" stopIfTrue="1" operator="between">
      <formula>0</formula>
      <formula>0.69</formula>
    </cfRule>
  </conditionalFormatting>
  <conditionalFormatting sqref="AL50:AL51 AL53:AL56">
    <cfRule type="iconSet" priority="605">
      <iconSet iconSet="3TrafficLights2">
        <cfvo type="percent" val="0"/>
        <cfvo type="num" val="0.7"/>
        <cfvo type="num" val="0.9"/>
      </iconSet>
    </cfRule>
    <cfRule type="cellIs" dxfId="465" priority="606" stopIfTrue="1" operator="greaterThanOrEqual">
      <formula>0.9</formula>
    </cfRule>
    <cfRule type="cellIs" dxfId="464" priority="607" stopIfTrue="1" operator="between">
      <formula>0.7</formula>
      <formula>0.89</formula>
    </cfRule>
    <cfRule type="cellIs" dxfId="463" priority="608" stopIfTrue="1" operator="between">
      <formula>0</formula>
      <formula>0.69</formula>
    </cfRule>
  </conditionalFormatting>
  <conditionalFormatting sqref="AV50:AV51 AV53:AV56">
    <cfRule type="iconSet" priority="601">
      <iconSet iconSet="3TrafficLights2">
        <cfvo type="percent" val="0"/>
        <cfvo type="num" val="0.7"/>
        <cfvo type="num" val="0.9"/>
      </iconSet>
    </cfRule>
    <cfRule type="cellIs" dxfId="462" priority="602" stopIfTrue="1" operator="greaterThanOrEqual">
      <formula>0.9</formula>
    </cfRule>
    <cfRule type="cellIs" dxfId="461" priority="603" stopIfTrue="1" operator="between">
      <formula>0.7</formula>
      <formula>0.89</formula>
    </cfRule>
    <cfRule type="cellIs" dxfId="460" priority="604" stopIfTrue="1" operator="between">
      <formula>0</formula>
      <formula>0.69</formula>
    </cfRule>
  </conditionalFormatting>
  <conditionalFormatting sqref="BE50:BE51 BE53:BE56">
    <cfRule type="iconSet" priority="597">
      <iconSet iconSet="3TrafficLights2">
        <cfvo type="percent" val="0"/>
        <cfvo type="num" val="0.7"/>
        <cfvo type="num" val="0.9"/>
      </iconSet>
    </cfRule>
    <cfRule type="cellIs" dxfId="459" priority="598" stopIfTrue="1" operator="greaterThanOrEqual">
      <formula>0.9</formula>
    </cfRule>
    <cfRule type="cellIs" dxfId="458" priority="599" stopIfTrue="1" operator="between">
      <formula>0.7</formula>
      <formula>0.89</formula>
    </cfRule>
    <cfRule type="cellIs" dxfId="457" priority="600" stopIfTrue="1" operator="between">
      <formula>0</formula>
      <formula>0.69</formula>
    </cfRule>
  </conditionalFormatting>
  <conditionalFormatting sqref="AE50:AE51 AE53:AE56">
    <cfRule type="iconSet" priority="593">
      <iconSet iconSet="3TrafficLights2">
        <cfvo type="percent" val="0"/>
        <cfvo type="num" val="0.7"/>
        <cfvo type="num" val="0.9"/>
      </iconSet>
    </cfRule>
    <cfRule type="cellIs" dxfId="456" priority="594" stopIfTrue="1" operator="greaterThanOrEqual">
      <formula>0.9</formula>
    </cfRule>
    <cfRule type="cellIs" dxfId="455" priority="595" stopIfTrue="1" operator="between">
      <formula>0.7</formula>
      <formula>0.89</formula>
    </cfRule>
    <cfRule type="cellIs" dxfId="454" priority="596" stopIfTrue="1" operator="between">
      <formula>0</formula>
      <formula>0.69</formula>
    </cfRule>
  </conditionalFormatting>
  <conditionalFormatting sqref="AO50:AO51 AO53:AO56">
    <cfRule type="iconSet" priority="589">
      <iconSet iconSet="3TrafficLights2">
        <cfvo type="percent" val="0"/>
        <cfvo type="num" val="0.7"/>
        <cfvo type="num" val="0.9"/>
      </iconSet>
    </cfRule>
    <cfRule type="cellIs" dxfId="453" priority="590" stopIfTrue="1" operator="greaterThanOrEqual">
      <formula>0.9</formula>
    </cfRule>
    <cfRule type="cellIs" dxfId="452" priority="591" stopIfTrue="1" operator="between">
      <formula>0.7</formula>
      <formula>0.89</formula>
    </cfRule>
    <cfRule type="cellIs" dxfId="451" priority="592" stopIfTrue="1" operator="between">
      <formula>0</formula>
      <formula>0.69</formula>
    </cfRule>
  </conditionalFormatting>
  <conditionalFormatting sqref="AY50:AY51 AY53:AY56">
    <cfRule type="iconSet" priority="585">
      <iconSet iconSet="3TrafficLights2">
        <cfvo type="percent" val="0"/>
        <cfvo type="num" val="0.7"/>
        <cfvo type="num" val="0.9"/>
      </iconSet>
    </cfRule>
    <cfRule type="cellIs" dxfId="450" priority="586" stopIfTrue="1" operator="greaterThanOrEqual">
      <formula>0.9</formula>
    </cfRule>
    <cfRule type="cellIs" dxfId="449" priority="587" stopIfTrue="1" operator="between">
      <formula>0.7</formula>
      <formula>0.89</formula>
    </cfRule>
    <cfRule type="cellIs" dxfId="448" priority="588" stopIfTrue="1" operator="between">
      <formula>0</formula>
      <formula>0.69</formula>
    </cfRule>
  </conditionalFormatting>
  <conditionalFormatting sqref="BC52">
    <cfRule type="iconSet" priority="541">
      <iconSet iconSet="3TrafficLights2">
        <cfvo type="percent" val="0"/>
        <cfvo type="num" val="0.7"/>
        <cfvo type="num" val="0.9"/>
      </iconSet>
    </cfRule>
    <cfRule type="cellIs" dxfId="447" priority="542" stopIfTrue="1" operator="greaterThan">
      <formula>0.9</formula>
    </cfRule>
    <cfRule type="cellIs" dxfId="446" priority="543" stopIfTrue="1" operator="between">
      <formula>0.7</formula>
      <formula>0.89</formula>
    </cfRule>
    <cfRule type="cellIs" dxfId="445" priority="544" stopIfTrue="1" operator="between">
      <formula>0</formula>
      <formula>0.69</formula>
    </cfRule>
  </conditionalFormatting>
  <conditionalFormatting sqref="U52">
    <cfRule type="iconSet" priority="537">
      <iconSet iconSet="3TrafficLights2">
        <cfvo type="percent" val="0"/>
        <cfvo type="num" val="0.7"/>
        <cfvo type="num" val="0.9"/>
      </iconSet>
    </cfRule>
    <cfRule type="cellIs" dxfId="444" priority="538" stopIfTrue="1" operator="greaterThanOrEqual">
      <formula>0.9</formula>
    </cfRule>
    <cfRule type="cellIs" dxfId="443" priority="539" stopIfTrue="1" operator="between">
      <formula>0.7</formula>
      <formula>0.89</formula>
    </cfRule>
    <cfRule type="cellIs" dxfId="442" priority="540" stopIfTrue="1" operator="between">
      <formula>0</formula>
      <formula>0.69</formula>
    </cfRule>
  </conditionalFormatting>
  <conditionalFormatting sqref="R52">
    <cfRule type="iconSet" priority="533">
      <iconSet iconSet="3TrafficLights2">
        <cfvo type="percent" val="0"/>
        <cfvo type="num" val="0.7"/>
        <cfvo type="num" val="0.9"/>
      </iconSet>
    </cfRule>
    <cfRule type="cellIs" dxfId="441" priority="534" stopIfTrue="1" operator="greaterThanOrEqual">
      <formula>0.9</formula>
    </cfRule>
    <cfRule type="cellIs" dxfId="440" priority="535" stopIfTrue="1" operator="between">
      <formula>0.7</formula>
      <formula>0.89</formula>
    </cfRule>
    <cfRule type="cellIs" dxfId="439" priority="536" stopIfTrue="1" operator="between">
      <formula>0</formula>
      <formula>0.69</formula>
    </cfRule>
  </conditionalFormatting>
  <conditionalFormatting sqref="AB52">
    <cfRule type="iconSet" priority="529">
      <iconSet iconSet="3TrafficLights2">
        <cfvo type="percent" val="0"/>
        <cfvo type="num" val="0.7"/>
        <cfvo type="num" val="0.9"/>
      </iconSet>
    </cfRule>
    <cfRule type="cellIs" dxfId="438" priority="530" stopIfTrue="1" operator="greaterThanOrEqual">
      <formula>0.9</formula>
    </cfRule>
    <cfRule type="cellIs" dxfId="437" priority="531" stopIfTrue="1" operator="between">
      <formula>0.7</formula>
      <formula>0.89</formula>
    </cfRule>
    <cfRule type="cellIs" dxfId="436" priority="532" stopIfTrue="1" operator="between">
      <formula>0</formula>
      <formula>0.69</formula>
    </cfRule>
  </conditionalFormatting>
  <conditionalFormatting sqref="AL52">
    <cfRule type="iconSet" priority="525">
      <iconSet iconSet="3TrafficLights2">
        <cfvo type="percent" val="0"/>
        <cfvo type="num" val="0.7"/>
        <cfvo type="num" val="0.9"/>
      </iconSet>
    </cfRule>
    <cfRule type="cellIs" dxfId="435" priority="526" stopIfTrue="1" operator="greaterThanOrEqual">
      <formula>0.9</formula>
    </cfRule>
    <cfRule type="cellIs" dxfId="434" priority="527" stopIfTrue="1" operator="between">
      <formula>0.7</formula>
      <formula>0.89</formula>
    </cfRule>
    <cfRule type="cellIs" dxfId="433" priority="528" stopIfTrue="1" operator="between">
      <formula>0</formula>
      <formula>0.69</formula>
    </cfRule>
  </conditionalFormatting>
  <conditionalFormatting sqref="AV52">
    <cfRule type="iconSet" priority="521">
      <iconSet iconSet="3TrafficLights2">
        <cfvo type="percent" val="0"/>
        <cfvo type="num" val="0.7"/>
        <cfvo type="num" val="0.9"/>
      </iconSet>
    </cfRule>
    <cfRule type="cellIs" dxfId="432" priority="522" stopIfTrue="1" operator="greaterThanOrEqual">
      <formula>0.9</formula>
    </cfRule>
    <cfRule type="cellIs" dxfId="431" priority="523" stopIfTrue="1" operator="between">
      <formula>0.7</formula>
      <formula>0.89</formula>
    </cfRule>
    <cfRule type="cellIs" dxfId="430" priority="524" stopIfTrue="1" operator="between">
      <formula>0</formula>
      <formula>0.69</formula>
    </cfRule>
  </conditionalFormatting>
  <conditionalFormatting sqref="BE52">
    <cfRule type="iconSet" priority="517">
      <iconSet iconSet="3TrafficLights2">
        <cfvo type="percent" val="0"/>
        <cfvo type="num" val="0.7"/>
        <cfvo type="num" val="0.9"/>
      </iconSet>
    </cfRule>
    <cfRule type="cellIs" dxfId="429" priority="518" stopIfTrue="1" operator="greaterThanOrEqual">
      <formula>0.9</formula>
    </cfRule>
    <cfRule type="cellIs" dxfId="428" priority="519" stopIfTrue="1" operator="between">
      <formula>0.7</formula>
      <formula>0.89</formula>
    </cfRule>
    <cfRule type="cellIs" dxfId="427" priority="520" stopIfTrue="1" operator="between">
      <formula>0</formula>
      <formula>0.69</formula>
    </cfRule>
  </conditionalFormatting>
  <conditionalFormatting sqref="AE52">
    <cfRule type="iconSet" priority="513">
      <iconSet iconSet="3TrafficLights2">
        <cfvo type="percent" val="0"/>
        <cfvo type="num" val="0.7"/>
        <cfvo type="num" val="0.9"/>
      </iconSet>
    </cfRule>
    <cfRule type="cellIs" dxfId="426" priority="514" stopIfTrue="1" operator="greaterThanOrEqual">
      <formula>0.9</formula>
    </cfRule>
    <cfRule type="cellIs" dxfId="425" priority="515" stopIfTrue="1" operator="between">
      <formula>0.7</formula>
      <formula>0.89</formula>
    </cfRule>
    <cfRule type="cellIs" dxfId="424" priority="516" stopIfTrue="1" operator="between">
      <formula>0</formula>
      <formula>0.69</formula>
    </cfRule>
  </conditionalFormatting>
  <conditionalFormatting sqref="AO52">
    <cfRule type="iconSet" priority="509">
      <iconSet iconSet="3TrafficLights2">
        <cfvo type="percent" val="0"/>
        <cfvo type="num" val="0.7"/>
        <cfvo type="num" val="0.9"/>
      </iconSet>
    </cfRule>
    <cfRule type="cellIs" dxfId="423" priority="510" stopIfTrue="1" operator="greaterThanOrEqual">
      <formula>0.9</formula>
    </cfRule>
    <cfRule type="cellIs" dxfId="422" priority="511" stopIfTrue="1" operator="between">
      <formula>0.7</formula>
      <formula>0.89</formula>
    </cfRule>
    <cfRule type="cellIs" dxfId="421" priority="512" stopIfTrue="1" operator="between">
      <formula>0</formula>
      <formula>0.69</formula>
    </cfRule>
  </conditionalFormatting>
  <conditionalFormatting sqref="AY52">
    <cfRule type="iconSet" priority="505">
      <iconSet iconSet="3TrafficLights2">
        <cfvo type="percent" val="0"/>
        <cfvo type="num" val="0.7"/>
        <cfvo type="num" val="0.9"/>
      </iconSet>
    </cfRule>
    <cfRule type="cellIs" dxfId="420" priority="506" stopIfTrue="1" operator="greaterThanOrEqual">
      <formula>0.9</formula>
    </cfRule>
    <cfRule type="cellIs" dxfId="419" priority="507" stopIfTrue="1" operator="between">
      <formula>0.7</formula>
      <formula>0.89</formula>
    </cfRule>
    <cfRule type="cellIs" dxfId="418" priority="508" stopIfTrue="1" operator="between">
      <formula>0</formula>
      <formula>0.69</formula>
    </cfRule>
  </conditionalFormatting>
  <conditionalFormatting sqref="BC62 BC68">
    <cfRule type="iconSet" priority="405">
      <iconSet iconSet="3TrafficLights2">
        <cfvo type="percent" val="0"/>
        <cfvo type="num" val="0.7"/>
        <cfvo type="num" val="0.9"/>
      </iconSet>
    </cfRule>
    <cfRule type="cellIs" dxfId="417" priority="406" stopIfTrue="1" operator="greaterThan">
      <formula>0.9</formula>
    </cfRule>
    <cfRule type="cellIs" dxfId="416" priority="407" stopIfTrue="1" operator="between">
      <formula>0.7</formula>
      <formula>0.89</formula>
    </cfRule>
    <cfRule type="cellIs" dxfId="415" priority="408" stopIfTrue="1" operator="between">
      <formula>0</formula>
      <formula>0.69</formula>
    </cfRule>
  </conditionalFormatting>
  <conditionalFormatting sqref="BC63">
    <cfRule type="iconSet" priority="401">
      <iconSet iconSet="3TrafficLights2">
        <cfvo type="percent" val="0"/>
        <cfvo type="num" val="0.7"/>
        <cfvo type="num" val="0.9"/>
      </iconSet>
    </cfRule>
    <cfRule type="cellIs" dxfId="414" priority="402" stopIfTrue="1" operator="greaterThan">
      <formula>0.9</formula>
    </cfRule>
    <cfRule type="cellIs" dxfId="413" priority="403" stopIfTrue="1" operator="between">
      <formula>0.7</formula>
      <formula>0.89</formula>
    </cfRule>
    <cfRule type="cellIs" dxfId="412" priority="404" stopIfTrue="1" operator="between">
      <formula>0</formula>
      <formula>0.69</formula>
    </cfRule>
  </conditionalFormatting>
  <conditionalFormatting sqref="BC67">
    <cfRule type="iconSet" priority="397">
      <iconSet iconSet="3TrafficLights2">
        <cfvo type="percent" val="0"/>
        <cfvo type="num" val="0.7"/>
        <cfvo type="num" val="0.9"/>
      </iconSet>
    </cfRule>
    <cfRule type="cellIs" dxfId="411" priority="398" stopIfTrue="1" operator="greaterThan">
      <formula>0.9</formula>
    </cfRule>
    <cfRule type="cellIs" dxfId="410" priority="399" stopIfTrue="1" operator="between">
      <formula>0.7</formula>
      <formula>0.89</formula>
    </cfRule>
    <cfRule type="cellIs" dxfId="409" priority="400" stopIfTrue="1" operator="between">
      <formula>0</formula>
      <formula>0.69</formula>
    </cfRule>
  </conditionalFormatting>
  <conditionalFormatting sqref="BC66">
    <cfRule type="iconSet" priority="393">
      <iconSet iconSet="3TrafficLights2">
        <cfvo type="percent" val="0"/>
        <cfvo type="num" val="0.7"/>
        <cfvo type="num" val="0.9"/>
      </iconSet>
    </cfRule>
    <cfRule type="cellIs" dxfId="408" priority="394" stopIfTrue="1" operator="greaterThan">
      <formula>0.9</formula>
    </cfRule>
    <cfRule type="cellIs" dxfId="407" priority="395" stopIfTrue="1" operator="between">
      <formula>0.7</formula>
      <formula>0.89</formula>
    </cfRule>
    <cfRule type="cellIs" dxfId="406" priority="396" stopIfTrue="1" operator="between">
      <formula>0</formula>
      <formula>0.69</formula>
    </cfRule>
  </conditionalFormatting>
  <conditionalFormatting sqref="BC65">
    <cfRule type="iconSet" priority="389">
      <iconSet iconSet="3TrafficLights2">
        <cfvo type="percent" val="0"/>
        <cfvo type="num" val="0.7"/>
        <cfvo type="num" val="0.9"/>
      </iconSet>
    </cfRule>
    <cfRule type="cellIs" dxfId="405" priority="390" stopIfTrue="1" operator="greaterThan">
      <formula>0.9</formula>
    </cfRule>
    <cfRule type="cellIs" dxfId="404" priority="391" stopIfTrue="1" operator="between">
      <formula>0.7</formula>
      <formula>0.89</formula>
    </cfRule>
    <cfRule type="cellIs" dxfId="403" priority="392" stopIfTrue="1" operator="between">
      <formula>0</formula>
      <formula>0.69</formula>
    </cfRule>
  </conditionalFormatting>
  <conditionalFormatting sqref="U62:U63 U65:U68">
    <cfRule type="iconSet" priority="385">
      <iconSet iconSet="3TrafficLights2">
        <cfvo type="percent" val="0"/>
        <cfvo type="num" val="0.7"/>
        <cfvo type="num" val="0.9"/>
      </iconSet>
    </cfRule>
    <cfRule type="cellIs" dxfId="402" priority="386" stopIfTrue="1" operator="greaterThanOrEqual">
      <formula>0.9</formula>
    </cfRule>
    <cfRule type="cellIs" dxfId="401" priority="387" stopIfTrue="1" operator="between">
      <formula>0.7</formula>
      <formula>0.89</formula>
    </cfRule>
    <cfRule type="cellIs" dxfId="400" priority="388" stopIfTrue="1" operator="between">
      <formula>0</formula>
      <formula>0.69</formula>
    </cfRule>
  </conditionalFormatting>
  <conditionalFormatting sqref="R62:R63 R65:R68">
    <cfRule type="iconSet" priority="381">
      <iconSet iconSet="3TrafficLights2">
        <cfvo type="percent" val="0"/>
        <cfvo type="num" val="0.7"/>
        <cfvo type="num" val="0.9"/>
      </iconSet>
    </cfRule>
    <cfRule type="cellIs" dxfId="399" priority="382" stopIfTrue="1" operator="greaterThanOrEqual">
      <formula>0.9</formula>
    </cfRule>
    <cfRule type="cellIs" dxfId="398" priority="383" stopIfTrue="1" operator="between">
      <formula>0.7</formula>
      <formula>0.89</formula>
    </cfRule>
    <cfRule type="cellIs" dxfId="397" priority="384" stopIfTrue="1" operator="between">
      <formula>0</formula>
      <formula>0.69</formula>
    </cfRule>
  </conditionalFormatting>
  <conditionalFormatting sqref="AB62:AB63 AB65:AB68">
    <cfRule type="iconSet" priority="377">
      <iconSet iconSet="3TrafficLights2">
        <cfvo type="percent" val="0"/>
        <cfvo type="num" val="0.7"/>
        <cfvo type="num" val="0.9"/>
      </iconSet>
    </cfRule>
    <cfRule type="cellIs" dxfId="396" priority="378" stopIfTrue="1" operator="greaterThanOrEqual">
      <formula>0.9</formula>
    </cfRule>
    <cfRule type="cellIs" dxfId="395" priority="379" stopIfTrue="1" operator="between">
      <formula>0.7</formula>
      <formula>0.89</formula>
    </cfRule>
    <cfRule type="cellIs" dxfId="394" priority="380" stopIfTrue="1" operator="between">
      <formula>0</formula>
      <formula>0.69</formula>
    </cfRule>
  </conditionalFormatting>
  <conditionalFormatting sqref="AL62:AL63 AL65:AL68">
    <cfRule type="iconSet" priority="373">
      <iconSet iconSet="3TrafficLights2">
        <cfvo type="percent" val="0"/>
        <cfvo type="num" val="0.7"/>
        <cfvo type="num" val="0.9"/>
      </iconSet>
    </cfRule>
    <cfRule type="cellIs" dxfId="393" priority="374" stopIfTrue="1" operator="greaterThanOrEqual">
      <formula>0.9</formula>
    </cfRule>
    <cfRule type="cellIs" dxfId="392" priority="375" stopIfTrue="1" operator="between">
      <formula>0.7</formula>
      <formula>0.89</formula>
    </cfRule>
    <cfRule type="cellIs" dxfId="391" priority="376" stopIfTrue="1" operator="between">
      <formula>0</formula>
      <formula>0.69</formula>
    </cfRule>
  </conditionalFormatting>
  <conditionalFormatting sqref="AV62:AV63 AV65:AV68">
    <cfRule type="iconSet" priority="369">
      <iconSet iconSet="3TrafficLights2">
        <cfvo type="percent" val="0"/>
        <cfvo type="num" val="0.7"/>
        <cfvo type="num" val="0.9"/>
      </iconSet>
    </cfRule>
    <cfRule type="cellIs" dxfId="390" priority="370" stopIfTrue="1" operator="greaterThanOrEqual">
      <formula>0.9</formula>
    </cfRule>
    <cfRule type="cellIs" dxfId="389" priority="371" stopIfTrue="1" operator="between">
      <formula>0.7</formula>
      <formula>0.89</formula>
    </cfRule>
    <cfRule type="cellIs" dxfId="388" priority="372" stopIfTrue="1" operator="between">
      <formula>0</formula>
      <formula>0.69</formula>
    </cfRule>
  </conditionalFormatting>
  <conditionalFormatting sqref="BE62:BE63 BE65:BE68">
    <cfRule type="iconSet" priority="365">
      <iconSet iconSet="3TrafficLights2">
        <cfvo type="percent" val="0"/>
        <cfvo type="num" val="0.7"/>
        <cfvo type="num" val="0.9"/>
      </iconSet>
    </cfRule>
    <cfRule type="cellIs" dxfId="387" priority="366" stopIfTrue="1" operator="greaterThanOrEqual">
      <formula>0.9</formula>
    </cfRule>
    <cfRule type="cellIs" dxfId="386" priority="367" stopIfTrue="1" operator="between">
      <formula>0.7</formula>
      <formula>0.89</formula>
    </cfRule>
    <cfRule type="cellIs" dxfId="385" priority="368" stopIfTrue="1" operator="between">
      <formula>0</formula>
      <formula>0.69</formula>
    </cfRule>
  </conditionalFormatting>
  <conditionalFormatting sqref="AE62:AE63 AE65:AE68">
    <cfRule type="iconSet" priority="361">
      <iconSet iconSet="3TrafficLights2">
        <cfvo type="percent" val="0"/>
        <cfvo type="num" val="0.7"/>
        <cfvo type="num" val="0.9"/>
      </iconSet>
    </cfRule>
    <cfRule type="cellIs" dxfId="384" priority="362" stopIfTrue="1" operator="greaterThanOrEqual">
      <formula>0.9</formula>
    </cfRule>
    <cfRule type="cellIs" dxfId="383" priority="363" stopIfTrue="1" operator="between">
      <formula>0.7</formula>
      <formula>0.89</formula>
    </cfRule>
    <cfRule type="cellIs" dxfId="382" priority="364" stopIfTrue="1" operator="between">
      <formula>0</formula>
      <formula>0.69</formula>
    </cfRule>
  </conditionalFormatting>
  <conditionalFormatting sqref="AO62:AO63 AO65:AO68">
    <cfRule type="iconSet" priority="357">
      <iconSet iconSet="3TrafficLights2">
        <cfvo type="percent" val="0"/>
        <cfvo type="num" val="0.7"/>
        <cfvo type="num" val="0.9"/>
      </iconSet>
    </cfRule>
    <cfRule type="cellIs" dxfId="381" priority="358" stopIfTrue="1" operator="greaterThanOrEqual">
      <formula>0.9</formula>
    </cfRule>
    <cfRule type="cellIs" dxfId="380" priority="359" stopIfTrue="1" operator="between">
      <formula>0.7</formula>
      <formula>0.89</formula>
    </cfRule>
    <cfRule type="cellIs" dxfId="379" priority="360" stopIfTrue="1" operator="between">
      <formula>0</formula>
      <formula>0.69</formula>
    </cfRule>
  </conditionalFormatting>
  <conditionalFormatting sqref="AY62:AY63 AY65:AY68">
    <cfRule type="iconSet" priority="353">
      <iconSet iconSet="3TrafficLights2">
        <cfvo type="percent" val="0"/>
        <cfvo type="num" val="0.7"/>
        <cfvo type="num" val="0.9"/>
      </iconSet>
    </cfRule>
    <cfRule type="cellIs" dxfId="378" priority="354" stopIfTrue="1" operator="greaterThanOrEqual">
      <formula>0.9</formula>
    </cfRule>
    <cfRule type="cellIs" dxfId="377" priority="355" stopIfTrue="1" operator="between">
      <formula>0.7</formula>
      <formula>0.89</formula>
    </cfRule>
    <cfRule type="cellIs" dxfId="376" priority="356" stopIfTrue="1" operator="between">
      <formula>0</formula>
      <formula>0.69</formula>
    </cfRule>
  </conditionalFormatting>
  <conditionalFormatting sqref="BC64">
    <cfRule type="iconSet" priority="349">
      <iconSet iconSet="3TrafficLights2">
        <cfvo type="percent" val="0"/>
        <cfvo type="num" val="0.7"/>
        <cfvo type="num" val="0.9"/>
      </iconSet>
    </cfRule>
    <cfRule type="cellIs" dxfId="375" priority="350" stopIfTrue="1" operator="greaterThan">
      <formula>0.9</formula>
    </cfRule>
    <cfRule type="cellIs" dxfId="374" priority="351" stopIfTrue="1" operator="between">
      <formula>0.7</formula>
      <formula>0.89</formula>
    </cfRule>
    <cfRule type="cellIs" dxfId="373" priority="352" stopIfTrue="1" operator="between">
      <formula>0</formula>
      <formula>0.69</formula>
    </cfRule>
  </conditionalFormatting>
  <conditionalFormatting sqref="U64">
    <cfRule type="iconSet" priority="345">
      <iconSet iconSet="3TrafficLights2">
        <cfvo type="percent" val="0"/>
        <cfvo type="num" val="0.7"/>
        <cfvo type="num" val="0.9"/>
      </iconSet>
    </cfRule>
    <cfRule type="cellIs" dxfId="372" priority="346" stopIfTrue="1" operator="greaterThanOrEqual">
      <formula>0.9</formula>
    </cfRule>
    <cfRule type="cellIs" dxfId="371" priority="347" stopIfTrue="1" operator="between">
      <formula>0.7</formula>
      <formula>0.89</formula>
    </cfRule>
    <cfRule type="cellIs" dxfId="370" priority="348" stopIfTrue="1" operator="between">
      <formula>0</formula>
      <formula>0.69</formula>
    </cfRule>
  </conditionalFormatting>
  <conditionalFormatting sqref="R64">
    <cfRule type="iconSet" priority="341">
      <iconSet iconSet="3TrafficLights2">
        <cfvo type="percent" val="0"/>
        <cfvo type="num" val="0.7"/>
        <cfvo type="num" val="0.9"/>
      </iconSet>
    </cfRule>
    <cfRule type="cellIs" dxfId="369" priority="342" stopIfTrue="1" operator="greaterThanOrEqual">
      <formula>0.9</formula>
    </cfRule>
    <cfRule type="cellIs" dxfId="368" priority="343" stopIfTrue="1" operator="between">
      <formula>0.7</formula>
      <formula>0.89</formula>
    </cfRule>
    <cfRule type="cellIs" dxfId="367" priority="344" stopIfTrue="1" operator="between">
      <formula>0</formula>
      <formula>0.69</formula>
    </cfRule>
  </conditionalFormatting>
  <conditionalFormatting sqref="AB64">
    <cfRule type="iconSet" priority="337">
      <iconSet iconSet="3TrafficLights2">
        <cfvo type="percent" val="0"/>
        <cfvo type="num" val="0.7"/>
        <cfvo type="num" val="0.9"/>
      </iconSet>
    </cfRule>
    <cfRule type="cellIs" dxfId="366" priority="338" stopIfTrue="1" operator="greaterThanOrEqual">
      <formula>0.9</formula>
    </cfRule>
    <cfRule type="cellIs" dxfId="365" priority="339" stopIfTrue="1" operator="between">
      <formula>0.7</formula>
      <formula>0.89</formula>
    </cfRule>
    <cfRule type="cellIs" dxfId="364" priority="340" stopIfTrue="1" operator="between">
      <formula>0</formula>
      <formula>0.69</formula>
    </cfRule>
  </conditionalFormatting>
  <conditionalFormatting sqref="AL64">
    <cfRule type="iconSet" priority="333">
      <iconSet iconSet="3TrafficLights2">
        <cfvo type="percent" val="0"/>
        <cfvo type="num" val="0.7"/>
        <cfvo type="num" val="0.9"/>
      </iconSet>
    </cfRule>
    <cfRule type="cellIs" dxfId="363" priority="334" stopIfTrue="1" operator="greaterThanOrEqual">
      <formula>0.9</formula>
    </cfRule>
    <cfRule type="cellIs" dxfId="362" priority="335" stopIfTrue="1" operator="between">
      <formula>0.7</formula>
      <formula>0.89</formula>
    </cfRule>
    <cfRule type="cellIs" dxfId="361" priority="336" stopIfTrue="1" operator="between">
      <formula>0</formula>
      <formula>0.69</formula>
    </cfRule>
  </conditionalFormatting>
  <conditionalFormatting sqref="AV64">
    <cfRule type="iconSet" priority="329">
      <iconSet iconSet="3TrafficLights2">
        <cfvo type="percent" val="0"/>
        <cfvo type="num" val="0.7"/>
        <cfvo type="num" val="0.9"/>
      </iconSet>
    </cfRule>
    <cfRule type="cellIs" dxfId="360" priority="330" stopIfTrue="1" operator="greaterThanOrEqual">
      <formula>0.9</formula>
    </cfRule>
    <cfRule type="cellIs" dxfId="359" priority="331" stopIfTrue="1" operator="between">
      <formula>0.7</formula>
      <formula>0.89</formula>
    </cfRule>
    <cfRule type="cellIs" dxfId="358" priority="332" stopIfTrue="1" operator="between">
      <formula>0</formula>
      <formula>0.69</formula>
    </cfRule>
  </conditionalFormatting>
  <conditionalFormatting sqref="BE64">
    <cfRule type="iconSet" priority="325">
      <iconSet iconSet="3TrafficLights2">
        <cfvo type="percent" val="0"/>
        <cfvo type="num" val="0.7"/>
        <cfvo type="num" val="0.9"/>
      </iconSet>
    </cfRule>
    <cfRule type="cellIs" dxfId="357" priority="326" stopIfTrue="1" operator="greaterThanOrEqual">
      <formula>0.9</formula>
    </cfRule>
    <cfRule type="cellIs" dxfId="356" priority="327" stopIfTrue="1" operator="between">
      <formula>0.7</formula>
      <formula>0.89</formula>
    </cfRule>
    <cfRule type="cellIs" dxfId="355" priority="328" stopIfTrue="1" operator="between">
      <formula>0</formula>
      <formula>0.69</formula>
    </cfRule>
  </conditionalFormatting>
  <conditionalFormatting sqref="AE64">
    <cfRule type="iconSet" priority="321">
      <iconSet iconSet="3TrafficLights2">
        <cfvo type="percent" val="0"/>
        <cfvo type="num" val="0.7"/>
        <cfvo type="num" val="0.9"/>
      </iconSet>
    </cfRule>
    <cfRule type="cellIs" dxfId="354" priority="322" stopIfTrue="1" operator="greaterThanOrEqual">
      <formula>0.9</formula>
    </cfRule>
    <cfRule type="cellIs" dxfId="353" priority="323" stopIfTrue="1" operator="between">
      <formula>0.7</formula>
      <formula>0.89</formula>
    </cfRule>
    <cfRule type="cellIs" dxfId="352" priority="324" stopIfTrue="1" operator="between">
      <formula>0</formula>
      <formula>0.69</formula>
    </cfRule>
  </conditionalFormatting>
  <conditionalFormatting sqref="AO64">
    <cfRule type="iconSet" priority="317">
      <iconSet iconSet="3TrafficLights2">
        <cfvo type="percent" val="0"/>
        <cfvo type="num" val="0.7"/>
        <cfvo type="num" val="0.9"/>
      </iconSet>
    </cfRule>
    <cfRule type="cellIs" dxfId="351" priority="318" stopIfTrue="1" operator="greaterThanOrEqual">
      <formula>0.9</formula>
    </cfRule>
    <cfRule type="cellIs" dxfId="350" priority="319" stopIfTrue="1" operator="between">
      <formula>0.7</formula>
      <formula>0.89</formula>
    </cfRule>
    <cfRule type="cellIs" dxfId="349" priority="320" stopIfTrue="1" operator="between">
      <formula>0</formula>
      <formula>0.69</formula>
    </cfRule>
  </conditionalFormatting>
  <conditionalFormatting sqref="AY64">
    <cfRule type="iconSet" priority="313">
      <iconSet iconSet="3TrafficLights2">
        <cfvo type="percent" val="0"/>
        <cfvo type="num" val="0.7"/>
        <cfvo type="num" val="0.9"/>
      </iconSet>
    </cfRule>
    <cfRule type="cellIs" dxfId="348" priority="314" stopIfTrue="1" operator="greaterThanOrEqual">
      <formula>0.9</formula>
    </cfRule>
    <cfRule type="cellIs" dxfId="347" priority="315" stopIfTrue="1" operator="between">
      <formula>0.7</formula>
      <formula>0.89</formula>
    </cfRule>
    <cfRule type="cellIs" dxfId="346" priority="316" stopIfTrue="1" operator="between">
      <formula>0</formula>
      <formula>0.69</formula>
    </cfRule>
  </conditionalFormatting>
  <conditionalFormatting sqref="BC74 BC80">
    <cfRule type="iconSet" priority="309">
      <iconSet iconSet="3TrafficLights2">
        <cfvo type="percent" val="0"/>
        <cfvo type="num" val="0.7"/>
        <cfvo type="num" val="0.9"/>
      </iconSet>
    </cfRule>
    <cfRule type="cellIs" dxfId="345" priority="310" stopIfTrue="1" operator="greaterThan">
      <formula>0.9</formula>
    </cfRule>
    <cfRule type="cellIs" dxfId="344" priority="311" stopIfTrue="1" operator="between">
      <formula>0.7</formula>
      <formula>0.89</formula>
    </cfRule>
    <cfRule type="cellIs" dxfId="343" priority="312" stopIfTrue="1" operator="between">
      <formula>0</formula>
      <formula>0.69</formula>
    </cfRule>
  </conditionalFormatting>
  <conditionalFormatting sqref="BC75">
    <cfRule type="iconSet" priority="305">
      <iconSet iconSet="3TrafficLights2">
        <cfvo type="percent" val="0"/>
        <cfvo type="num" val="0.7"/>
        <cfvo type="num" val="0.9"/>
      </iconSet>
    </cfRule>
    <cfRule type="cellIs" dxfId="342" priority="306" stopIfTrue="1" operator="greaterThan">
      <formula>0.9</formula>
    </cfRule>
    <cfRule type="cellIs" dxfId="341" priority="307" stopIfTrue="1" operator="between">
      <formula>0.7</formula>
      <formula>0.89</formula>
    </cfRule>
    <cfRule type="cellIs" dxfId="340" priority="308" stopIfTrue="1" operator="between">
      <formula>0</formula>
      <formula>0.69</formula>
    </cfRule>
  </conditionalFormatting>
  <conditionalFormatting sqref="BC79">
    <cfRule type="iconSet" priority="301">
      <iconSet iconSet="3TrafficLights2">
        <cfvo type="percent" val="0"/>
        <cfvo type="num" val="0.7"/>
        <cfvo type="num" val="0.9"/>
      </iconSet>
    </cfRule>
    <cfRule type="cellIs" dxfId="339" priority="302" stopIfTrue="1" operator="greaterThan">
      <formula>0.9</formula>
    </cfRule>
    <cfRule type="cellIs" dxfId="338" priority="303" stopIfTrue="1" operator="between">
      <formula>0.7</formula>
      <formula>0.89</formula>
    </cfRule>
    <cfRule type="cellIs" dxfId="337" priority="304" stopIfTrue="1" operator="between">
      <formula>0</formula>
      <formula>0.69</formula>
    </cfRule>
  </conditionalFormatting>
  <conditionalFormatting sqref="BC78">
    <cfRule type="iconSet" priority="297">
      <iconSet iconSet="3TrafficLights2">
        <cfvo type="percent" val="0"/>
        <cfvo type="num" val="0.7"/>
        <cfvo type="num" val="0.9"/>
      </iconSet>
    </cfRule>
    <cfRule type="cellIs" dxfId="336" priority="298" stopIfTrue="1" operator="greaterThan">
      <formula>0.9</formula>
    </cfRule>
    <cfRule type="cellIs" dxfId="335" priority="299" stopIfTrue="1" operator="between">
      <formula>0.7</formula>
      <formula>0.89</formula>
    </cfRule>
    <cfRule type="cellIs" dxfId="334" priority="300" stopIfTrue="1" operator="between">
      <formula>0</formula>
      <formula>0.69</formula>
    </cfRule>
  </conditionalFormatting>
  <conditionalFormatting sqref="BC77">
    <cfRule type="iconSet" priority="293">
      <iconSet iconSet="3TrafficLights2">
        <cfvo type="percent" val="0"/>
        <cfvo type="num" val="0.7"/>
        <cfvo type="num" val="0.9"/>
      </iconSet>
    </cfRule>
    <cfRule type="cellIs" dxfId="333" priority="294" stopIfTrue="1" operator="greaterThan">
      <formula>0.9</formula>
    </cfRule>
    <cfRule type="cellIs" dxfId="332" priority="295" stopIfTrue="1" operator="between">
      <formula>0.7</formula>
      <formula>0.89</formula>
    </cfRule>
    <cfRule type="cellIs" dxfId="331" priority="296" stopIfTrue="1" operator="between">
      <formula>0</formula>
      <formula>0.69</formula>
    </cfRule>
  </conditionalFormatting>
  <conditionalFormatting sqref="U74:U75 U77:U80">
    <cfRule type="iconSet" priority="289">
      <iconSet iconSet="3TrafficLights2">
        <cfvo type="percent" val="0"/>
        <cfvo type="num" val="0.7"/>
        <cfvo type="num" val="0.9"/>
      </iconSet>
    </cfRule>
    <cfRule type="cellIs" dxfId="330" priority="290" stopIfTrue="1" operator="greaterThanOrEqual">
      <formula>0.9</formula>
    </cfRule>
    <cfRule type="cellIs" dxfId="329" priority="291" stopIfTrue="1" operator="between">
      <formula>0.7</formula>
      <formula>0.89</formula>
    </cfRule>
    <cfRule type="cellIs" dxfId="328" priority="292" stopIfTrue="1" operator="between">
      <formula>0</formula>
      <formula>0.69</formula>
    </cfRule>
  </conditionalFormatting>
  <conditionalFormatting sqref="R74:R75 R77:R80">
    <cfRule type="iconSet" priority="285">
      <iconSet iconSet="3TrafficLights2">
        <cfvo type="percent" val="0"/>
        <cfvo type="num" val="0.7"/>
        <cfvo type="num" val="0.9"/>
      </iconSet>
    </cfRule>
    <cfRule type="cellIs" dxfId="327" priority="286" stopIfTrue="1" operator="greaterThanOrEqual">
      <formula>0.9</formula>
    </cfRule>
    <cfRule type="cellIs" dxfId="326" priority="287" stopIfTrue="1" operator="between">
      <formula>0.7</formula>
      <formula>0.89</formula>
    </cfRule>
    <cfRule type="cellIs" dxfId="325" priority="288" stopIfTrue="1" operator="between">
      <formula>0</formula>
      <formula>0.69</formula>
    </cfRule>
  </conditionalFormatting>
  <conditionalFormatting sqref="AB74:AB75 AB77:AB80">
    <cfRule type="iconSet" priority="281">
      <iconSet iconSet="3TrafficLights2">
        <cfvo type="percent" val="0"/>
        <cfvo type="num" val="0.7"/>
        <cfvo type="num" val="0.9"/>
      </iconSet>
    </cfRule>
    <cfRule type="cellIs" dxfId="324" priority="282" stopIfTrue="1" operator="greaterThanOrEqual">
      <formula>0.9</formula>
    </cfRule>
    <cfRule type="cellIs" dxfId="323" priority="283" stopIfTrue="1" operator="between">
      <formula>0.7</formula>
      <formula>0.89</formula>
    </cfRule>
    <cfRule type="cellIs" dxfId="322" priority="284" stopIfTrue="1" operator="between">
      <formula>0</formula>
      <formula>0.69</formula>
    </cfRule>
  </conditionalFormatting>
  <conditionalFormatting sqref="AL74:AL75 AL77:AL80">
    <cfRule type="iconSet" priority="277">
      <iconSet iconSet="3TrafficLights2">
        <cfvo type="percent" val="0"/>
        <cfvo type="num" val="0.7"/>
        <cfvo type="num" val="0.9"/>
      </iconSet>
    </cfRule>
    <cfRule type="cellIs" dxfId="321" priority="278" stopIfTrue="1" operator="greaterThanOrEqual">
      <formula>0.9</formula>
    </cfRule>
    <cfRule type="cellIs" dxfId="320" priority="279" stopIfTrue="1" operator="between">
      <formula>0.7</formula>
      <formula>0.89</formula>
    </cfRule>
    <cfRule type="cellIs" dxfId="319" priority="280" stopIfTrue="1" operator="between">
      <formula>0</formula>
      <formula>0.69</formula>
    </cfRule>
  </conditionalFormatting>
  <conditionalFormatting sqref="AV74:AV75 AV77:AV80">
    <cfRule type="iconSet" priority="273">
      <iconSet iconSet="3TrafficLights2">
        <cfvo type="percent" val="0"/>
        <cfvo type="num" val="0.7"/>
        <cfvo type="num" val="0.9"/>
      </iconSet>
    </cfRule>
    <cfRule type="cellIs" dxfId="318" priority="274" stopIfTrue="1" operator="greaterThanOrEqual">
      <formula>0.9</formula>
    </cfRule>
    <cfRule type="cellIs" dxfId="317" priority="275" stopIfTrue="1" operator="between">
      <formula>0.7</formula>
      <formula>0.89</formula>
    </cfRule>
    <cfRule type="cellIs" dxfId="316" priority="276" stopIfTrue="1" operator="between">
      <formula>0</formula>
      <formula>0.69</formula>
    </cfRule>
  </conditionalFormatting>
  <conditionalFormatting sqref="BE74:BE75 BE77:BE80">
    <cfRule type="iconSet" priority="269">
      <iconSet iconSet="3TrafficLights2">
        <cfvo type="percent" val="0"/>
        <cfvo type="num" val="0.7"/>
        <cfvo type="num" val="0.9"/>
      </iconSet>
    </cfRule>
    <cfRule type="cellIs" dxfId="315" priority="270" stopIfTrue="1" operator="greaterThanOrEqual">
      <formula>0.9</formula>
    </cfRule>
    <cfRule type="cellIs" dxfId="314" priority="271" stopIfTrue="1" operator="between">
      <formula>0.7</formula>
      <formula>0.89</formula>
    </cfRule>
    <cfRule type="cellIs" dxfId="313" priority="272" stopIfTrue="1" operator="between">
      <formula>0</formula>
      <formula>0.69</formula>
    </cfRule>
  </conditionalFormatting>
  <conditionalFormatting sqref="AE74:AE75 AE77:AE80">
    <cfRule type="iconSet" priority="265">
      <iconSet iconSet="3TrafficLights2">
        <cfvo type="percent" val="0"/>
        <cfvo type="num" val="0.7"/>
        <cfvo type="num" val="0.9"/>
      </iconSet>
    </cfRule>
    <cfRule type="cellIs" dxfId="312" priority="266" stopIfTrue="1" operator="greaterThanOrEqual">
      <formula>0.9</formula>
    </cfRule>
    <cfRule type="cellIs" dxfId="311" priority="267" stopIfTrue="1" operator="between">
      <formula>0.7</formula>
      <formula>0.89</formula>
    </cfRule>
    <cfRule type="cellIs" dxfId="310" priority="268" stopIfTrue="1" operator="between">
      <formula>0</formula>
      <formula>0.69</formula>
    </cfRule>
  </conditionalFormatting>
  <conditionalFormatting sqref="AO74:AO75 AO77:AO80">
    <cfRule type="iconSet" priority="261">
      <iconSet iconSet="3TrafficLights2">
        <cfvo type="percent" val="0"/>
        <cfvo type="num" val="0.7"/>
        <cfvo type="num" val="0.9"/>
      </iconSet>
    </cfRule>
    <cfRule type="cellIs" dxfId="309" priority="262" stopIfTrue="1" operator="greaterThanOrEqual">
      <formula>0.9</formula>
    </cfRule>
    <cfRule type="cellIs" dxfId="308" priority="263" stopIfTrue="1" operator="between">
      <formula>0.7</formula>
      <formula>0.89</formula>
    </cfRule>
    <cfRule type="cellIs" dxfId="307" priority="264" stopIfTrue="1" operator="between">
      <formula>0</formula>
      <formula>0.69</formula>
    </cfRule>
  </conditionalFormatting>
  <conditionalFormatting sqref="AY74:AY75 AY77:AY80">
    <cfRule type="iconSet" priority="257">
      <iconSet iconSet="3TrafficLights2">
        <cfvo type="percent" val="0"/>
        <cfvo type="num" val="0.7"/>
        <cfvo type="num" val="0.9"/>
      </iconSet>
    </cfRule>
    <cfRule type="cellIs" dxfId="306" priority="258" stopIfTrue="1" operator="greaterThanOrEqual">
      <formula>0.9</formula>
    </cfRule>
    <cfRule type="cellIs" dxfId="305" priority="259" stopIfTrue="1" operator="between">
      <formula>0.7</formula>
      <formula>0.89</formula>
    </cfRule>
    <cfRule type="cellIs" dxfId="304" priority="260" stopIfTrue="1" operator="between">
      <formula>0</formula>
      <formula>0.69</formula>
    </cfRule>
  </conditionalFormatting>
  <conditionalFormatting sqref="BC76">
    <cfRule type="iconSet" priority="253">
      <iconSet iconSet="3TrafficLights2">
        <cfvo type="percent" val="0"/>
        <cfvo type="num" val="0.7"/>
        <cfvo type="num" val="0.9"/>
      </iconSet>
    </cfRule>
    <cfRule type="cellIs" dxfId="303" priority="254" stopIfTrue="1" operator="greaterThan">
      <formula>0.9</formula>
    </cfRule>
    <cfRule type="cellIs" dxfId="302" priority="255" stopIfTrue="1" operator="between">
      <formula>0.7</formula>
      <formula>0.89</formula>
    </cfRule>
    <cfRule type="cellIs" dxfId="301" priority="256" stopIfTrue="1" operator="between">
      <formula>0</formula>
      <formula>0.69</formula>
    </cfRule>
  </conditionalFormatting>
  <conditionalFormatting sqref="U76">
    <cfRule type="iconSet" priority="249">
      <iconSet iconSet="3TrafficLights2">
        <cfvo type="percent" val="0"/>
        <cfvo type="num" val="0.7"/>
        <cfvo type="num" val="0.9"/>
      </iconSet>
    </cfRule>
    <cfRule type="cellIs" dxfId="300" priority="250" stopIfTrue="1" operator="greaterThanOrEqual">
      <formula>0.9</formula>
    </cfRule>
    <cfRule type="cellIs" dxfId="299" priority="251" stopIfTrue="1" operator="between">
      <formula>0.7</formula>
      <formula>0.89</formula>
    </cfRule>
    <cfRule type="cellIs" dxfId="298" priority="252" stopIfTrue="1" operator="between">
      <formula>0</formula>
      <formula>0.69</formula>
    </cfRule>
  </conditionalFormatting>
  <conditionalFormatting sqref="R76">
    <cfRule type="iconSet" priority="245">
      <iconSet iconSet="3TrafficLights2">
        <cfvo type="percent" val="0"/>
        <cfvo type="num" val="0.7"/>
        <cfvo type="num" val="0.9"/>
      </iconSet>
    </cfRule>
    <cfRule type="cellIs" dxfId="297" priority="246" stopIfTrue="1" operator="greaterThanOrEqual">
      <formula>0.9</formula>
    </cfRule>
    <cfRule type="cellIs" dxfId="296" priority="247" stopIfTrue="1" operator="between">
      <formula>0.7</formula>
      <formula>0.89</formula>
    </cfRule>
    <cfRule type="cellIs" dxfId="295" priority="248" stopIfTrue="1" operator="between">
      <formula>0</formula>
      <formula>0.69</formula>
    </cfRule>
  </conditionalFormatting>
  <conditionalFormatting sqref="AB76">
    <cfRule type="iconSet" priority="241">
      <iconSet iconSet="3TrafficLights2">
        <cfvo type="percent" val="0"/>
        <cfvo type="num" val="0.7"/>
        <cfvo type="num" val="0.9"/>
      </iconSet>
    </cfRule>
    <cfRule type="cellIs" dxfId="294" priority="242" stopIfTrue="1" operator="greaterThanOrEqual">
      <formula>0.9</formula>
    </cfRule>
    <cfRule type="cellIs" dxfId="293" priority="243" stopIfTrue="1" operator="between">
      <formula>0.7</formula>
      <formula>0.89</formula>
    </cfRule>
    <cfRule type="cellIs" dxfId="292" priority="244" stopIfTrue="1" operator="between">
      <formula>0</formula>
      <formula>0.69</formula>
    </cfRule>
  </conditionalFormatting>
  <conditionalFormatting sqref="AL76">
    <cfRule type="iconSet" priority="237">
      <iconSet iconSet="3TrafficLights2">
        <cfvo type="percent" val="0"/>
        <cfvo type="num" val="0.7"/>
        <cfvo type="num" val="0.9"/>
      </iconSet>
    </cfRule>
    <cfRule type="cellIs" dxfId="291" priority="238" stopIfTrue="1" operator="greaterThanOrEqual">
      <formula>0.9</formula>
    </cfRule>
    <cfRule type="cellIs" dxfId="290" priority="239" stopIfTrue="1" operator="between">
      <formula>0.7</formula>
      <formula>0.89</formula>
    </cfRule>
    <cfRule type="cellIs" dxfId="289" priority="240" stopIfTrue="1" operator="between">
      <formula>0</formula>
      <formula>0.69</formula>
    </cfRule>
  </conditionalFormatting>
  <conditionalFormatting sqref="AV76">
    <cfRule type="iconSet" priority="233">
      <iconSet iconSet="3TrafficLights2">
        <cfvo type="percent" val="0"/>
        <cfvo type="num" val="0.7"/>
        <cfvo type="num" val="0.9"/>
      </iconSet>
    </cfRule>
    <cfRule type="cellIs" dxfId="288" priority="234" stopIfTrue="1" operator="greaterThanOrEqual">
      <formula>0.9</formula>
    </cfRule>
    <cfRule type="cellIs" dxfId="287" priority="235" stopIfTrue="1" operator="between">
      <formula>0.7</formula>
      <formula>0.89</formula>
    </cfRule>
    <cfRule type="cellIs" dxfId="286" priority="236" stopIfTrue="1" operator="between">
      <formula>0</formula>
      <formula>0.69</formula>
    </cfRule>
  </conditionalFormatting>
  <conditionalFormatting sqref="BE76">
    <cfRule type="iconSet" priority="229">
      <iconSet iconSet="3TrafficLights2">
        <cfvo type="percent" val="0"/>
        <cfvo type="num" val="0.7"/>
        <cfvo type="num" val="0.9"/>
      </iconSet>
    </cfRule>
    <cfRule type="cellIs" dxfId="285" priority="230" stopIfTrue="1" operator="greaterThanOrEqual">
      <formula>0.9</formula>
    </cfRule>
    <cfRule type="cellIs" dxfId="284" priority="231" stopIfTrue="1" operator="between">
      <formula>0.7</formula>
      <formula>0.89</formula>
    </cfRule>
    <cfRule type="cellIs" dxfId="283" priority="232" stopIfTrue="1" operator="between">
      <formula>0</formula>
      <formula>0.69</formula>
    </cfRule>
  </conditionalFormatting>
  <conditionalFormatting sqref="AE76">
    <cfRule type="iconSet" priority="225">
      <iconSet iconSet="3TrafficLights2">
        <cfvo type="percent" val="0"/>
        <cfvo type="num" val="0.7"/>
        <cfvo type="num" val="0.9"/>
      </iconSet>
    </cfRule>
    <cfRule type="cellIs" dxfId="282" priority="226" stopIfTrue="1" operator="greaterThanOrEqual">
      <formula>0.9</formula>
    </cfRule>
    <cfRule type="cellIs" dxfId="281" priority="227" stopIfTrue="1" operator="between">
      <formula>0.7</formula>
      <formula>0.89</formula>
    </cfRule>
    <cfRule type="cellIs" dxfId="280" priority="228" stopIfTrue="1" operator="between">
      <formula>0</formula>
      <formula>0.69</formula>
    </cfRule>
  </conditionalFormatting>
  <conditionalFormatting sqref="AO76">
    <cfRule type="iconSet" priority="221">
      <iconSet iconSet="3TrafficLights2">
        <cfvo type="percent" val="0"/>
        <cfvo type="num" val="0.7"/>
        <cfvo type="num" val="0.9"/>
      </iconSet>
    </cfRule>
    <cfRule type="cellIs" dxfId="279" priority="222" stopIfTrue="1" operator="greaterThanOrEqual">
      <formula>0.9</formula>
    </cfRule>
    <cfRule type="cellIs" dxfId="278" priority="223" stopIfTrue="1" operator="between">
      <formula>0.7</formula>
      <formula>0.89</formula>
    </cfRule>
    <cfRule type="cellIs" dxfId="277" priority="224" stopIfTrue="1" operator="between">
      <formula>0</formula>
      <formula>0.69</formula>
    </cfRule>
  </conditionalFormatting>
  <conditionalFormatting sqref="AY76">
    <cfRule type="iconSet" priority="217">
      <iconSet iconSet="3TrafficLights2">
        <cfvo type="percent" val="0"/>
        <cfvo type="num" val="0.7"/>
        <cfvo type="num" val="0.9"/>
      </iconSet>
    </cfRule>
    <cfRule type="cellIs" dxfId="276" priority="218" stopIfTrue="1" operator="greaterThanOrEqual">
      <formula>0.9</formula>
    </cfRule>
    <cfRule type="cellIs" dxfId="275" priority="219" stopIfTrue="1" operator="between">
      <formula>0.7</formula>
      <formula>0.89</formula>
    </cfRule>
    <cfRule type="cellIs" dxfId="274" priority="220" stopIfTrue="1" operator="between">
      <formula>0</formula>
      <formula>0.69</formula>
    </cfRule>
  </conditionalFormatting>
  <conditionalFormatting sqref="BC86 BC92">
    <cfRule type="iconSet" priority="213">
      <iconSet iconSet="3TrafficLights2">
        <cfvo type="percent" val="0"/>
        <cfvo type="num" val="0.7"/>
        <cfvo type="num" val="0.9"/>
      </iconSet>
    </cfRule>
    <cfRule type="cellIs" dxfId="273" priority="214" stopIfTrue="1" operator="greaterThan">
      <formula>0.9</formula>
    </cfRule>
    <cfRule type="cellIs" dxfId="272" priority="215" stopIfTrue="1" operator="between">
      <formula>0.7</formula>
      <formula>0.89</formula>
    </cfRule>
    <cfRule type="cellIs" dxfId="271" priority="216" stopIfTrue="1" operator="between">
      <formula>0</formula>
      <formula>0.69</formula>
    </cfRule>
  </conditionalFormatting>
  <conditionalFormatting sqref="BC87">
    <cfRule type="iconSet" priority="209">
      <iconSet iconSet="3TrafficLights2">
        <cfvo type="percent" val="0"/>
        <cfvo type="num" val="0.7"/>
        <cfvo type="num" val="0.9"/>
      </iconSet>
    </cfRule>
    <cfRule type="cellIs" dxfId="270" priority="210" stopIfTrue="1" operator="greaterThan">
      <formula>0.9</formula>
    </cfRule>
    <cfRule type="cellIs" dxfId="269" priority="211" stopIfTrue="1" operator="between">
      <formula>0.7</formula>
      <formula>0.89</formula>
    </cfRule>
    <cfRule type="cellIs" dxfId="268" priority="212" stopIfTrue="1" operator="between">
      <formula>0</formula>
      <formula>0.69</formula>
    </cfRule>
  </conditionalFormatting>
  <conditionalFormatting sqref="BC91">
    <cfRule type="iconSet" priority="205">
      <iconSet iconSet="3TrafficLights2">
        <cfvo type="percent" val="0"/>
        <cfvo type="num" val="0.7"/>
        <cfvo type="num" val="0.9"/>
      </iconSet>
    </cfRule>
    <cfRule type="cellIs" dxfId="267" priority="206" stopIfTrue="1" operator="greaterThan">
      <formula>0.9</formula>
    </cfRule>
    <cfRule type="cellIs" dxfId="266" priority="207" stopIfTrue="1" operator="between">
      <formula>0.7</formula>
      <formula>0.89</formula>
    </cfRule>
    <cfRule type="cellIs" dxfId="265" priority="208" stopIfTrue="1" operator="between">
      <formula>0</formula>
      <formula>0.69</formula>
    </cfRule>
  </conditionalFormatting>
  <conditionalFormatting sqref="BC90">
    <cfRule type="iconSet" priority="201">
      <iconSet iconSet="3TrafficLights2">
        <cfvo type="percent" val="0"/>
        <cfvo type="num" val="0.7"/>
        <cfvo type="num" val="0.9"/>
      </iconSet>
    </cfRule>
    <cfRule type="cellIs" dxfId="264" priority="202" stopIfTrue="1" operator="greaterThan">
      <formula>0.9</formula>
    </cfRule>
    <cfRule type="cellIs" dxfId="263" priority="203" stopIfTrue="1" operator="between">
      <formula>0.7</formula>
      <formula>0.89</formula>
    </cfRule>
    <cfRule type="cellIs" dxfId="262" priority="204" stopIfTrue="1" operator="between">
      <formula>0</formula>
      <formula>0.69</formula>
    </cfRule>
  </conditionalFormatting>
  <conditionalFormatting sqref="BC89">
    <cfRule type="iconSet" priority="197">
      <iconSet iconSet="3TrafficLights2">
        <cfvo type="percent" val="0"/>
        <cfvo type="num" val="0.7"/>
        <cfvo type="num" val="0.9"/>
      </iconSet>
    </cfRule>
    <cfRule type="cellIs" dxfId="261" priority="198" stopIfTrue="1" operator="greaterThan">
      <formula>0.9</formula>
    </cfRule>
    <cfRule type="cellIs" dxfId="260" priority="199" stopIfTrue="1" operator="between">
      <formula>0.7</formula>
      <formula>0.89</formula>
    </cfRule>
    <cfRule type="cellIs" dxfId="259" priority="200" stopIfTrue="1" operator="between">
      <formula>0</formula>
      <formula>0.69</formula>
    </cfRule>
  </conditionalFormatting>
  <conditionalFormatting sqref="U86:U87 U89:U92">
    <cfRule type="iconSet" priority="193">
      <iconSet iconSet="3TrafficLights2">
        <cfvo type="percent" val="0"/>
        <cfvo type="num" val="0.7"/>
        <cfvo type="num" val="0.9"/>
      </iconSet>
    </cfRule>
    <cfRule type="cellIs" dxfId="258" priority="194" stopIfTrue="1" operator="greaterThanOrEqual">
      <formula>0.9</formula>
    </cfRule>
    <cfRule type="cellIs" dxfId="257" priority="195" stopIfTrue="1" operator="between">
      <formula>0.7</formula>
      <formula>0.89</formula>
    </cfRule>
    <cfRule type="cellIs" dxfId="256" priority="196" stopIfTrue="1" operator="between">
      <formula>0</formula>
      <formula>0.69</formula>
    </cfRule>
  </conditionalFormatting>
  <conditionalFormatting sqref="R86:R87 R89:R92">
    <cfRule type="iconSet" priority="189">
      <iconSet iconSet="3TrafficLights2">
        <cfvo type="percent" val="0"/>
        <cfvo type="num" val="0.7"/>
        <cfvo type="num" val="0.9"/>
      </iconSet>
    </cfRule>
    <cfRule type="cellIs" dxfId="255" priority="190" stopIfTrue="1" operator="greaterThanOrEqual">
      <formula>0.9</formula>
    </cfRule>
    <cfRule type="cellIs" dxfId="254" priority="191" stopIfTrue="1" operator="between">
      <formula>0.7</formula>
      <formula>0.89</formula>
    </cfRule>
    <cfRule type="cellIs" dxfId="253" priority="192" stopIfTrue="1" operator="between">
      <formula>0</formula>
      <formula>0.69</formula>
    </cfRule>
  </conditionalFormatting>
  <conditionalFormatting sqref="AB86:AB87 AB89:AB92">
    <cfRule type="iconSet" priority="185">
      <iconSet iconSet="3TrafficLights2">
        <cfvo type="percent" val="0"/>
        <cfvo type="num" val="0.7"/>
        <cfvo type="num" val="0.9"/>
      </iconSet>
    </cfRule>
    <cfRule type="cellIs" dxfId="252" priority="186" stopIfTrue="1" operator="greaterThanOrEqual">
      <formula>0.9</formula>
    </cfRule>
    <cfRule type="cellIs" dxfId="251" priority="187" stopIfTrue="1" operator="between">
      <formula>0.7</formula>
      <formula>0.89</formula>
    </cfRule>
    <cfRule type="cellIs" dxfId="250" priority="188" stopIfTrue="1" operator="between">
      <formula>0</formula>
      <formula>0.69</formula>
    </cfRule>
  </conditionalFormatting>
  <conditionalFormatting sqref="AL86:AL87 AL89:AL92">
    <cfRule type="iconSet" priority="181">
      <iconSet iconSet="3TrafficLights2">
        <cfvo type="percent" val="0"/>
        <cfvo type="num" val="0.7"/>
        <cfvo type="num" val="0.9"/>
      </iconSet>
    </cfRule>
    <cfRule type="cellIs" dxfId="249" priority="182" stopIfTrue="1" operator="greaterThanOrEqual">
      <formula>0.9</formula>
    </cfRule>
    <cfRule type="cellIs" dxfId="248" priority="183" stopIfTrue="1" operator="between">
      <formula>0.7</formula>
      <formula>0.89</formula>
    </cfRule>
    <cfRule type="cellIs" dxfId="247" priority="184" stopIfTrue="1" operator="between">
      <formula>0</formula>
      <formula>0.69</formula>
    </cfRule>
  </conditionalFormatting>
  <conditionalFormatting sqref="AV86:AV87 AV89:AV92">
    <cfRule type="iconSet" priority="177">
      <iconSet iconSet="3TrafficLights2">
        <cfvo type="percent" val="0"/>
        <cfvo type="num" val="0.7"/>
        <cfvo type="num" val="0.9"/>
      </iconSet>
    </cfRule>
    <cfRule type="cellIs" dxfId="246" priority="178" stopIfTrue="1" operator="greaterThanOrEqual">
      <formula>0.9</formula>
    </cfRule>
    <cfRule type="cellIs" dxfId="245" priority="179" stopIfTrue="1" operator="between">
      <formula>0.7</formula>
      <formula>0.89</formula>
    </cfRule>
    <cfRule type="cellIs" dxfId="244" priority="180" stopIfTrue="1" operator="between">
      <formula>0</formula>
      <formula>0.69</formula>
    </cfRule>
  </conditionalFormatting>
  <conditionalFormatting sqref="BE86:BE87 BE89:BE92">
    <cfRule type="iconSet" priority="173">
      <iconSet iconSet="3TrafficLights2">
        <cfvo type="percent" val="0"/>
        <cfvo type="num" val="0.7"/>
        <cfvo type="num" val="0.9"/>
      </iconSet>
    </cfRule>
    <cfRule type="cellIs" dxfId="243" priority="174" stopIfTrue="1" operator="greaterThanOrEqual">
      <formula>0.9</formula>
    </cfRule>
    <cfRule type="cellIs" dxfId="242" priority="175" stopIfTrue="1" operator="between">
      <formula>0.7</formula>
      <formula>0.89</formula>
    </cfRule>
    <cfRule type="cellIs" dxfId="241" priority="176" stopIfTrue="1" operator="between">
      <formula>0</formula>
      <formula>0.69</formula>
    </cfRule>
  </conditionalFormatting>
  <conditionalFormatting sqref="AE86:AE87 AE89:AE92">
    <cfRule type="iconSet" priority="169">
      <iconSet iconSet="3TrafficLights2">
        <cfvo type="percent" val="0"/>
        <cfvo type="num" val="0.7"/>
        <cfvo type="num" val="0.9"/>
      </iconSet>
    </cfRule>
    <cfRule type="cellIs" dxfId="240" priority="170" stopIfTrue="1" operator="greaterThanOrEqual">
      <formula>0.9</formula>
    </cfRule>
    <cfRule type="cellIs" dxfId="239" priority="171" stopIfTrue="1" operator="between">
      <formula>0.7</formula>
      <formula>0.89</formula>
    </cfRule>
    <cfRule type="cellIs" dxfId="238" priority="172" stopIfTrue="1" operator="between">
      <formula>0</formula>
      <formula>0.69</formula>
    </cfRule>
  </conditionalFormatting>
  <conditionalFormatting sqref="AO86:AO87 AO89:AO92">
    <cfRule type="iconSet" priority="165">
      <iconSet iconSet="3TrafficLights2">
        <cfvo type="percent" val="0"/>
        <cfvo type="num" val="0.7"/>
        <cfvo type="num" val="0.9"/>
      </iconSet>
    </cfRule>
    <cfRule type="cellIs" dxfId="237" priority="166" stopIfTrue="1" operator="greaterThanOrEqual">
      <formula>0.9</formula>
    </cfRule>
    <cfRule type="cellIs" dxfId="236" priority="167" stopIfTrue="1" operator="between">
      <formula>0.7</formula>
      <formula>0.89</formula>
    </cfRule>
    <cfRule type="cellIs" dxfId="235" priority="168" stopIfTrue="1" operator="between">
      <formula>0</formula>
      <formula>0.69</formula>
    </cfRule>
  </conditionalFormatting>
  <conditionalFormatting sqref="AY86:AY87 AY89:AY92">
    <cfRule type="iconSet" priority="161">
      <iconSet iconSet="3TrafficLights2">
        <cfvo type="percent" val="0"/>
        <cfvo type="num" val="0.7"/>
        <cfvo type="num" val="0.9"/>
      </iconSet>
    </cfRule>
    <cfRule type="cellIs" dxfId="234" priority="162" stopIfTrue="1" operator="greaterThanOrEqual">
      <formula>0.9</formula>
    </cfRule>
    <cfRule type="cellIs" dxfId="233" priority="163" stopIfTrue="1" operator="between">
      <formula>0.7</formula>
      <formula>0.89</formula>
    </cfRule>
    <cfRule type="cellIs" dxfId="232" priority="164" stopIfTrue="1" operator="between">
      <formula>0</formula>
      <formula>0.69</formula>
    </cfRule>
  </conditionalFormatting>
  <conditionalFormatting sqref="BC88">
    <cfRule type="iconSet" priority="157">
      <iconSet iconSet="3TrafficLights2">
        <cfvo type="percent" val="0"/>
        <cfvo type="num" val="0.7"/>
        <cfvo type="num" val="0.9"/>
      </iconSet>
    </cfRule>
    <cfRule type="cellIs" dxfId="231" priority="158" stopIfTrue="1" operator="greaterThan">
      <formula>0.9</formula>
    </cfRule>
    <cfRule type="cellIs" dxfId="230" priority="159" stopIfTrue="1" operator="between">
      <formula>0.7</formula>
      <formula>0.89</formula>
    </cfRule>
    <cfRule type="cellIs" dxfId="229" priority="160" stopIfTrue="1" operator="between">
      <formula>0</formula>
      <formula>0.69</formula>
    </cfRule>
  </conditionalFormatting>
  <conditionalFormatting sqref="U88">
    <cfRule type="iconSet" priority="153">
      <iconSet iconSet="3TrafficLights2">
        <cfvo type="percent" val="0"/>
        <cfvo type="num" val="0.7"/>
        <cfvo type="num" val="0.9"/>
      </iconSet>
    </cfRule>
    <cfRule type="cellIs" dxfId="228" priority="154" stopIfTrue="1" operator="greaterThanOrEqual">
      <formula>0.9</formula>
    </cfRule>
    <cfRule type="cellIs" dxfId="227" priority="155" stopIfTrue="1" operator="between">
      <formula>0.7</formula>
      <formula>0.89</formula>
    </cfRule>
    <cfRule type="cellIs" dxfId="226" priority="156" stopIfTrue="1" operator="between">
      <formula>0</formula>
      <formula>0.69</formula>
    </cfRule>
  </conditionalFormatting>
  <conditionalFormatting sqref="R88">
    <cfRule type="iconSet" priority="149">
      <iconSet iconSet="3TrafficLights2">
        <cfvo type="percent" val="0"/>
        <cfvo type="num" val="0.7"/>
        <cfvo type="num" val="0.9"/>
      </iconSet>
    </cfRule>
    <cfRule type="cellIs" dxfId="225" priority="150" stopIfTrue="1" operator="greaterThanOrEqual">
      <formula>0.9</formula>
    </cfRule>
    <cfRule type="cellIs" dxfId="224" priority="151" stopIfTrue="1" operator="between">
      <formula>0.7</formula>
      <formula>0.89</formula>
    </cfRule>
    <cfRule type="cellIs" dxfId="223" priority="152" stopIfTrue="1" operator="between">
      <formula>0</formula>
      <formula>0.69</formula>
    </cfRule>
  </conditionalFormatting>
  <conditionalFormatting sqref="AB88">
    <cfRule type="iconSet" priority="145">
      <iconSet iconSet="3TrafficLights2">
        <cfvo type="percent" val="0"/>
        <cfvo type="num" val="0.7"/>
        <cfvo type="num" val="0.9"/>
      </iconSet>
    </cfRule>
    <cfRule type="cellIs" dxfId="222" priority="146" stopIfTrue="1" operator="greaterThanOrEqual">
      <formula>0.9</formula>
    </cfRule>
    <cfRule type="cellIs" dxfId="221" priority="147" stopIfTrue="1" operator="between">
      <formula>0.7</formula>
      <formula>0.89</formula>
    </cfRule>
    <cfRule type="cellIs" dxfId="220" priority="148" stopIfTrue="1" operator="between">
      <formula>0</formula>
      <formula>0.69</formula>
    </cfRule>
  </conditionalFormatting>
  <conditionalFormatting sqref="AL88">
    <cfRule type="iconSet" priority="141">
      <iconSet iconSet="3TrafficLights2">
        <cfvo type="percent" val="0"/>
        <cfvo type="num" val="0.7"/>
        <cfvo type="num" val="0.9"/>
      </iconSet>
    </cfRule>
    <cfRule type="cellIs" dxfId="219" priority="142" stopIfTrue="1" operator="greaterThanOrEqual">
      <formula>0.9</formula>
    </cfRule>
    <cfRule type="cellIs" dxfId="218" priority="143" stopIfTrue="1" operator="between">
      <formula>0.7</formula>
      <formula>0.89</formula>
    </cfRule>
    <cfRule type="cellIs" dxfId="217" priority="144" stopIfTrue="1" operator="between">
      <formula>0</formula>
      <formula>0.69</formula>
    </cfRule>
  </conditionalFormatting>
  <conditionalFormatting sqref="AV88">
    <cfRule type="iconSet" priority="137">
      <iconSet iconSet="3TrafficLights2">
        <cfvo type="percent" val="0"/>
        <cfvo type="num" val="0.7"/>
        <cfvo type="num" val="0.9"/>
      </iconSet>
    </cfRule>
    <cfRule type="cellIs" dxfId="216" priority="138" stopIfTrue="1" operator="greaterThanOrEqual">
      <formula>0.9</formula>
    </cfRule>
    <cfRule type="cellIs" dxfId="215" priority="139" stopIfTrue="1" operator="between">
      <formula>0.7</formula>
      <formula>0.89</formula>
    </cfRule>
    <cfRule type="cellIs" dxfId="214" priority="140" stopIfTrue="1" operator="between">
      <formula>0</formula>
      <formula>0.69</formula>
    </cfRule>
  </conditionalFormatting>
  <conditionalFormatting sqref="BE88">
    <cfRule type="iconSet" priority="133">
      <iconSet iconSet="3TrafficLights2">
        <cfvo type="percent" val="0"/>
        <cfvo type="num" val="0.7"/>
        <cfvo type="num" val="0.9"/>
      </iconSet>
    </cfRule>
    <cfRule type="cellIs" dxfId="213" priority="134" stopIfTrue="1" operator="greaterThanOrEqual">
      <formula>0.9</formula>
    </cfRule>
    <cfRule type="cellIs" dxfId="212" priority="135" stopIfTrue="1" operator="between">
      <formula>0.7</formula>
      <formula>0.89</formula>
    </cfRule>
    <cfRule type="cellIs" dxfId="211" priority="136" stopIfTrue="1" operator="between">
      <formula>0</formula>
      <formula>0.69</formula>
    </cfRule>
  </conditionalFormatting>
  <conditionalFormatting sqref="AE88">
    <cfRule type="iconSet" priority="129">
      <iconSet iconSet="3TrafficLights2">
        <cfvo type="percent" val="0"/>
        <cfvo type="num" val="0.7"/>
        <cfvo type="num" val="0.9"/>
      </iconSet>
    </cfRule>
    <cfRule type="cellIs" dxfId="210" priority="130" stopIfTrue="1" operator="greaterThanOrEqual">
      <formula>0.9</formula>
    </cfRule>
    <cfRule type="cellIs" dxfId="209" priority="131" stopIfTrue="1" operator="between">
      <formula>0.7</formula>
      <formula>0.89</formula>
    </cfRule>
    <cfRule type="cellIs" dxfId="208" priority="132" stopIfTrue="1" operator="between">
      <formula>0</formula>
      <formula>0.69</formula>
    </cfRule>
  </conditionalFormatting>
  <conditionalFormatting sqref="AO88">
    <cfRule type="iconSet" priority="125">
      <iconSet iconSet="3TrafficLights2">
        <cfvo type="percent" val="0"/>
        <cfvo type="num" val="0.7"/>
        <cfvo type="num" val="0.9"/>
      </iconSet>
    </cfRule>
    <cfRule type="cellIs" dxfId="207" priority="126" stopIfTrue="1" operator="greaterThanOrEqual">
      <formula>0.9</formula>
    </cfRule>
    <cfRule type="cellIs" dxfId="206" priority="127" stopIfTrue="1" operator="between">
      <formula>0.7</formula>
      <formula>0.89</formula>
    </cfRule>
    <cfRule type="cellIs" dxfId="205" priority="128" stopIfTrue="1" operator="between">
      <formula>0</formula>
      <formula>0.69</formula>
    </cfRule>
  </conditionalFormatting>
  <conditionalFormatting sqref="AY88">
    <cfRule type="iconSet" priority="121">
      <iconSet iconSet="3TrafficLights2">
        <cfvo type="percent" val="0"/>
        <cfvo type="num" val="0.7"/>
        <cfvo type="num" val="0.9"/>
      </iconSet>
    </cfRule>
    <cfRule type="cellIs" dxfId="204" priority="122" stopIfTrue="1" operator="greaterThanOrEqual">
      <formula>0.9</formula>
    </cfRule>
    <cfRule type="cellIs" dxfId="203" priority="123" stopIfTrue="1" operator="between">
      <formula>0.7</formula>
      <formula>0.89</formula>
    </cfRule>
    <cfRule type="cellIs" dxfId="202" priority="124" stopIfTrue="1" operator="between">
      <formula>0</formula>
      <formula>0.69</formula>
    </cfRule>
  </conditionalFormatting>
  <conditionalFormatting sqref="BC38">
    <cfRule type="iconSet" priority="117">
      <iconSet iconSet="3TrafficLights2">
        <cfvo type="percent" val="0"/>
        <cfvo type="num" val="0.7"/>
        <cfvo type="num" val="0.9"/>
      </iconSet>
    </cfRule>
    <cfRule type="cellIs" dxfId="201" priority="118" stopIfTrue="1" operator="greaterThan">
      <formula>0.9</formula>
    </cfRule>
    <cfRule type="cellIs" dxfId="200" priority="119" stopIfTrue="1" operator="between">
      <formula>0.7</formula>
      <formula>0.89</formula>
    </cfRule>
    <cfRule type="cellIs" dxfId="199" priority="120" stopIfTrue="1" operator="between">
      <formula>0</formula>
      <formula>0.69</formula>
    </cfRule>
  </conditionalFormatting>
  <conditionalFormatting sqref="U38">
    <cfRule type="iconSet" priority="113">
      <iconSet iconSet="3TrafficLights2">
        <cfvo type="percent" val="0"/>
        <cfvo type="num" val="0.7"/>
        <cfvo type="num" val="0.9"/>
      </iconSet>
    </cfRule>
    <cfRule type="cellIs" dxfId="198" priority="114" stopIfTrue="1" operator="greaterThanOrEqual">
      <formula>0.9</formula>
    </cfRule>
    <cfRule type="cellIs" dxfId="197" priority="115" stopIfTrue="1" operator="between">
      <formula>0.7</formula>
      <formula>0.89</formula>
    </cfRule>
    <cfRule type="cellIs" dxfId="196" priority="116" stopIfTrue="1" operator="between">
      <formula>0</formula>
      <formula>0.69</formula>
    </cfRule>
  </conditionalFormatting>
  <conditionalFormatting sqref="R38">
    <cfRule type="iconSet" priority="109">
      <iconSet iconSet="3TrafficLights2">
        <cfvo type="percent" val="0"/>
        <cfvo type="num" val="0.7"/>
        <cfvo type="num" val="0.9"/>
      </iconSet>
    </cfRule>
    <cfRule type="cellIs" dxfId="195" priority="110" stopIfTrue="1" operator="greaterThanOrEqual">
      <formula>0.9</formula>
    </cfRule>
    <cfRule type="cellIs" dxfId="194" priority="111" stopIfTrue="1" operator="between">
      <formula>0.7</formula>
      <formula>0.89</formula>
    </cfRule>
    <cfRule type="cellIs" dxfId="193" priority="112" stopIfTrue="1" operator="between">
      <formula>0</formula>
      <formula>0.69</formula>
    </cfRule>
  </conditionalFormatting>
  <conditionalFormatting sqref="AB38">
    <cfRule type="iconSet" priority="105">
      <iconSet iconSet="3TrafficLights2">
        <cfvo type="percent" val="0"/>
        <cfvo type="num" val="0.7"/>
        <cfvo type="num" val="0.9"/>
      </iconSet>
    </cfRule>
    <cfRule type="cellIs" dxfId="192" priority="106" stopIfTrue="1" operator="greaterThanOrEqual">
      <formula>0.9</formula>
    </cfRule>
    <cfRule type="cellIs" dxfId="191" priority="107" stopIfTrue="1" operator="between">
      <formula>0.7</formula>
      <formula>0.89</formula>
    </cfRule>
    <cfRule type="cellIs" dxfId="190" priority="108" stopIfTrue="1" operator="between">
      <formula>0</formula>
      <formula>0.69</formula>
    </cfRule>
  </conditionalFormatting>
  <conditionalFormatting sqref="AL38">
    <cfRule type="iconSet" priority="101">
      <iconSet iconSet="3TrafficLights2">
        <cfvo type="percent" val="0"/>
        <cfvo type="num" val="0.7"/>
        <cfvo type="num" val="0.9"/>
      </iconSet>
    </cfRule>
    <cfRule type="cellIs" dxfId="189" priority="102" stopIfTrue="1" operator="greaterThanOrEqual">
      <formula>0.9</formula>
    </cfRule>
    <cfRule type="cellIs" dxfId="188" priority="103" stopIfTrue="1" operator="between">
      <formula>0.7</formula>
      <formula>0.89</formula>
    </cfRule>
    <cfRule type="cellIs" dxfId="187" priority="104" stopIfTrue="1" operator="between">
      <formula>0</formula>
      <formula>0.69</formula>
    </cfRule>
  </conditionalFormatting>
  <conditionalFormatting sqref="AV38">
    <cfRule type="iconSet" priority="97">
      <iconSet iconSet="3TrafficLights2">
        <cfvo type="percent" val="0"/>
        <cfvo type="num" val="0.7"/>
        <cfvo type="num" val="0.9"/>
      </iconSet>
    </cfRule>
    <cfRule type="cellIs" dxfId="186" priority="98" stopIfTrue="1" operator="greaterThanOrEqual">
      <formula>0.9</formula>
    </cfRule>
    <cfRule type="cellIs" dxfId="185" priority="99" stopIfTrue="1" operator="between">
      <formula>0.7</formula>
      <formula>0.89</formula>
    </cfRule>
    <cfRule type="cellIs" dxfId="184" priority="100" stopIfTrue="1" operator="between">
      <formula>0</formula>
      <formula>0.69</formula>
    </cfRule>
  </conditionalFormatting>
  <conditionalFormatting sqref="BE38">
    <cfRule type="iconSet" priority="93">
      <iconSet iconSet="3TrafficLights2">
        <cfvo type="percent" val="0"/>
        <cfvo type="num" val="0.7"/>
        <cfvo type="num" val="0.9"/>
      </iconSet>
    </cfRule>
    <cfRule type="cellIs" dxfId="183" priority="94" stopIfTrue="1" operator="greaterThanOrEqual">
      <formula>0.9</formula>
    </cfRule>
    <cfRule type="cellIs" dxfId="182" priority="95" stopIfTrue="1" operator="between">
      <formula>0.7</formula>
      <formula>0.89</formula>
    </cfRule>
    <cfRule type="cellIs" dxfId="181" priority="96" stopIfTrue="1" operator="between">
      <formula>0</formula>
      <formula>0.69</formula>
    </cfRule>
  </conditionalFormatting>
  <conditionalFormatting sqref="AE38">
    <cfRule type="iconSet" priority="89">
      <iconSet iconSet="3TrafficLights2">
        <cfvo type="percent" val="0"/>
        <cfvo type="num" val="0.7"/>
        <cfvo type="num" val="0.9"/>
      </iconSet>
    </cfRule>
    <cfRule type="cellIs" dxfId="180" priority="90" stopIfTrue="1" operator="greaterThanOrEqual">
      <formula>0.9</formula>
    </cfRule>
    <cfRule type="cellIs" dxfId="179" priority="91" stopIfTrue="1" operator="between">
      <formula>0.7</formula>
      <formula>0.89</formula>
    </cfRule>
    <cfRule type="cellIs" dxfId="178" priority="92" stopIfTrue="1" operator="between">
      <formula>0</formula>
      <formula>0.69</formula>
    </cfRule>
  </conditionalFormatting>
  <conditionalFormatting sqref="AO38">
    <cfRule type="iconSet" priority="85">
      <iconSet iconSet="3TrafficLights2">
        <cfvo type="percent" val="0"/>
        <cfvo type="num" val="0.7"/>
        <cfvo type="num" val="0.9"/>
      </iconSet>
    </cfRule>
    <cfRule type="cellIs" dxfId="177" priority="86" stopIfTrue="1" operator="greaterThanOrEqual">
      <formula>0.9</formula>
    </cfRule>
    <cfRule type="cellIs" dxfId="176" priority="87" stopIfTrue="1" operator="between">
      <formula>0.7</formula>
      <formula>0.89</formula>
    </cfRule>
    <cfRule type="cellIs" dxfId="175" priority="88" stopIfTrue="1" operator="between">
      <formula>0</formula>
      <formula>0.69</formula>
    </cfRule>
  </conditionalFormatting>
  <conditionalFormatting sqref="AY38">
    <cfRule type="iconSet" priority="81">
      <iconSet iconSet="3TrafficLights2">
        <cfvo type="percent" val="0"/>
        <cfvo type="num" val="0.7"/>
        <cfvo type="num" val="0.9"/>
      </iconSet>
    </cfRule>
    <cfRule type="cellIs" dxfId="174" priority="82" stopIfTrue="1" operator="greaterThanOrEqual">
      <formula>0.9</formula>
    </cfRule>
    <cfRule type="cellIs" dxfId="173" priority="83" stopIfTrue="1" operator="between">
      <formula>0.7</formula>
      <formula>0.89</formula>
    </cfRule>
    <cfRule type="cellIs" dxfId="172" priority="84" stopIfTrue="1" operator="between">
      <formula>0</formula>
      <formula>0.69</formula>
    </cfRule>
  </conditionalFormatting>
  <conditionalFormatting sqref="BC39">
    <cfRule type="iconSet" priority="77">
      <iconSet iconSet="3TrafficLights2">
        <cfvo type="percent" val="0"/>
        <cfvo type="num" val="0.7"/>
        <cfvo type="num" val="0.9"/>
      </iconSet>
    </cfRule>
    <cfRule type="cellIs" dxfId="171" priority="78" stopIfTrue="1" operator="greaterThan">
      <formula>0.9</formula>
    </cfRule>
    <cfRule type="cellIs" dxfId="170" priority="79" stopIfTrue="1" operator="between">
      <formula>0.7</formula>
      <formula>0.89</formula>
    </cfRule>
    <cfRule type="cellIs" dxfId="169" priority="80" stopIfTrue="1" operator="between">
      <formula>0</formula>
      <formula>0.69</formula>
    </cfRule>
  </conditionalFormatting>
  <conditionalFormatting sqref="U39">
    <cfRule type="iconSet" priority="73">
      <iconSet iconSet="3TrafficLights2">
        <cfvo type="percent" val="0"/>
        <cfvo type="num" val="0.7"/>
        <cfvo type="num" val="0.9"/>
      </iconSet>
    </cfRule>
    <cfRule type="cellIs" dxfId="168" priority="74" stopIfTrue="1" operator="greaterThanOrEqual">
      <formula>0.9</formula>
    </cfRule>
    <cfRule type="cellIs" dxfId="167" priority="75" stopIfTrue="1" operator="between">
      <formula>0.7</formula>
      <formula>0.89</formula>
    </cfRule>
    <cfRule type="cellIs" dxfId="166" priority="76" stopIfTrue="1" operator="between">
      <formula>0</formula>
      <formula>0.69</formula>
    </cfRule>
  </conditionalFormatting>
  <conditionalFormatting sqref="R39">
    <cfRule type="iconSet" priority="69">
      <iconSet iconSet="3TrafficLights2">
        <cfvo type="percent" val="0"/>
        <cfvo type="num" val="0.7"/>
        <cfvo type="num" val="0.9"/>
      </iconSet>
    </cfRule>
    <cfRule type="cellIs" dxfId="165" priority="70" stopIfTrue="1" operator="greaterThanOrEqual">
      <formula>0.9</formula>
    </cfRule>
    <cfRule type="cellIs" dxfId="164" priority="71" stopIfTrue="1" operator="between">
      <formula>0.7</formula>
      <formula>0.89</formula>
    </cfRule>
    <cfRule type="cellIs" dxfId="163" priority="72" stopIfTrue="1" operator="between">
      <formula>0</formula>
      <formula>0.69</formula>
    </cfRule>
  </conditionalFormatting>
  <conditionalFormatting sqref="AB39">
    <cfRule type="iconSet" priority="65">
      <iconSet iconSet="3TrafficLights2">
        <cfvo type="percent" val="0"/>
        <cfvo type="num" val="0.7"/>
        <cfvo type="num" val="0.9"/>
      </iconSet>
    </cfRule>
    <cfRule type="cellIs" dxfId="162" priority="66" stopIfTrue="1" operator="greaterThanOrEqual">
      <formula>0.9</formula>
    </cfRule>
    <cfRule type="cellIs" dxfId="161" priority="67" stopIfTrue="1" operator="between">
      <formula>0.7</formula>
      <formula>0.89</formula>
    </cfRule>
    <cfRule type="cellIs" dxfId="160" priority="68" stopIfTrue="1" operator="between">
      <formula>0</formula>
      <formula>0.69</formula>
    </cfRule>
  </conditionalFormatting>
  <conditionalFormatting sqref="AL39">
    <cfRule type="iconSet" priority="61">
      <iconSet iconSet="3TrafficLights2">
        <cfvo type="percent" val="0"/>
        <cfvo type="num" val="0.7"/>
        <cfvo type="num" val="0.9"/>
      </iconSet>
    </cfRule>
    <cfRule type="cellIs" dxfId="159" priority="62" stopIfTrue="1" operator="greaterThanOrEqual">
      <formula>0.9</formula>
    </cfRule>
    <cfRule type="cellIs" dxfId="158" priority="63" stopIfTrue="1" operator="between">
      <formula>0.7</formula>
      <formula>0.89</formula>
    </cfRule>
    <cfRule type="cellIs" dxfId="157" priority="64" stopIfTrue="1" operator="between">
      <formula>0</formula>
      <formula>0.69</formula>
    </cfRule>
  </conditionalFormatting>
  <conditionalFormatting sqref="AV39">
    <cfRule type="iconSet" priority="57">
      <iconSet iconSet="3TrafficLights2">
        <cfvo type="percent" val="0"/>
        <cfvo type="num" val="0.7"/>
        <cfvo type="num" val="0.9"/>
      </iconSet>
    </cfRule>
    <cfRule type="cellIs" dxfId="156" priority="58" stopIfTrue="1" operator="greaterThanOrEqual">
      <formula>0.9</formula>
    </cfRule>
    <cfRule type="cellIs" dxfId="155" priority="59" stopIfTrue="1" operator="between">
      <formula>0.7</formula>
      <formula>0.89</formula>
    </cfRule>
    <cfRule type="cellIs" dxfId="154" priority="60" stopIfTrue="1" operator="between">
      <formula>0</formula>
      <formula>0.69</formula>
    </cfRule>
  </conditionalFormatting>
  <conditionalFormatting sqref="BE39">
    <cfRule type="iconSet" priority="53">
      <iconSet iconSet="3TrafficLights2">
        <cfvo type="percent" val="0"/>
        <cfvo type="num" val="0.7"/>
        <cfvo type="num" val="0.9"/>
      </iconSet>
    </cfRule>
    <cfRule type="cellIs" dxfId="153" priority="54" stopIfTrue="1" operator="greaterThanOrEqual">
      <formula>0.9</formula>
    </cfRule>
    <cfRule type="cellIs" dxfId="152" priority="55" stopIfTrue="1" operator="between">
      <formula>0.7</formula>
      <formula>0.89</formula>
    </cfRule>
    <cfRule type="cellIs" dxfId="151" priority="56" stopIfTrue="1" operator="between">
      <formula>0</formula>
      <formula>0.69</formula>
    </cfRule>
  </conditionalFormatting>
  <conditionalFormatting sqref="AE39">
    <cfRule type="iconSet" priority="49">
      <iconSet iconSet="3TrafficLights2">
        <cfvo type="percent" val="0"/>
        <cfvo type="num" val="0.7"/>
        <cfvo type="num" val="0.9"/>
      </iconSet>
    </cfRule>
    <cfRule type="cellIs" dxfId="150" priority="50" stopIfTrue="1" operator="greaterThanOrEqual">
      <formula>0.9</formula>
    </cfRule>
    <cfRule type="cellIs" dxfId="149" priority="51" stopIfTrue="1" operator="between">
      <formula>0.7</formula>
      <formula>0.89</formula>
    </cfRule>
    <cfRule type="cellIs" dxfId="148" priority="52" stopIfTrue="1" operator="between">
      <formula>0</formula>
      <formula>0.69</formula>
    </cfRule>
  </conditionalFormatting>
  <conditionalFormatting sqref="AO39">
    <cfRule type="iconSet" priority="45">
      <iconSet iconSet="3TrafficLights2">
        <cfvo type="percent" val="0"/>
        <cfvo type="num" val="0.7"/>
        <cfvo type="num" val="0.9"/>
      </iconSet>
    </cfRule>
    <cfRule type="cellIs" dxfId="147" priority="46" stopIfTrue="1" operator="greaterThanOrEqual">
      <formula>0.9</formula>
    </cfRule>
    <cfRule type="cellIs" dxfId="146" priority="47" stopIfTrue="1" operator="between">
      <formula>0.7</formula>
      <formula>0.89</formula>
    </cfRule>
    <cfRule type="cellIs" dxfId="145" priority="48" stopIfTrue="1" operator="between">
      <formula>0</formula>
      <formula>0.69</formula>
    </cfRule>
  </conditionalFormatting>
  <conditionalFormatting sqref="AY39">
    <cfRule type="iconSet" priority="41">
      <iconSet iconSet="3TrafficLights2">
        <cfvo type="percent" val="0"/>
        <cfvo type="num" val="0.7"/>
        <cfvo type="num" val="0.9"/>
      </iconSet>
    </cfRule>
    <cfRule type="cellIs" dxfId="144" priority="42" stopIfTrue="1" operator="greaterThanOrEqual">
      <formula>0.9</formula>
    </cfRule>
    <cfRule type="cellIs" dxfId="143" priority="43" stopIfTrue="1" operator="between">
      <formula>0.7</formula>
      <formula>0.89</formula>
    </cfRule>
    <cfRule type="cellIs" dxfId="142" priority="44" stopIfTrue="1" operator="between">
      <formula>0</formula>
      <formula>0.69</formula>
    </cfRule>
  </conditionalFormatting>
  <conditionalFormatting sqref="BC37">
    <cfRule type="iconSet" priority="37">
      <iconSet iconSet="3TrafficLights2">
        <cfvo type="percent" val="0"/>
        <cfvo type="num" val="0.7"/>
        <cfvo type="num" val="0.9"/>
      </iconSet>
    </cfRule>
    <cfRule type="cellIs" dxfId="141" priority="38" stopIfTrue="1" operator="greaterThan">
      <formula>0.9</formula>
    </cfRule>
    <cfRule type="cellIs" dxfId="140" priority="39" stopIfTrue="1" operator="between">
      <formula>0.7</formula>
      <formula>0.89</formula>
    </cfRule>
    <cfRule type="cellIs" dxfId="139" priority="40" stopIfTrue="1" operator="between">
      <formula>0</formula>
      <formula>0.69</formula>
    </cfRule>
  </conditionalFormatting>
  <conditionalFormatting sqref="U37">
    <cfRule type="iconSet" priority="33">
      <iconSet iconSet="3TrafficLights2">
        <cfvo type="percent" val="0"/>
        <cfvo type="num" val="0.7"/>
        <cfvo type="num" val="0.9"/>
      </iconSet>
    </cfRule>
    <cfRule type="cellIs" dxfId="138" priority="34" stopIfTrue="1" operator="greaterThanOrEqual">
      <formula>0.9</formula>
    </cfRule>
    <cfRule type="cellIs" dxfId="137" priority="35" stopIfTrue="1" operator="between">
      <formula>0.7</formula>
      <formula>0.89</formula>
    </cfRule>
    <cfRule type="cellIs" dxfId="136" priority="36" stopIfTrue="1" operator="between">
      <formula>0</formula>
      <formula>0.69</formula>
    </cfRule>
  </conditionalFormatting>
  <conditionalFormatting sqref="R37">
    <cfRule type="iconSet" priority="29">
      <iconSet iconSet="3TrafficLights2">
        <cfvo type="percent" val="0"/>
        <cfvo type="num" val="0.7"/>
        <cfvo type="num" val="0.9"/>
      </iconSet>
    </cfRule>
    <cfRule type="cellIs" dxfId="135" priority="30" stopIfTrue="1" operator="greaterThanOrEqual">
      <formula>0.9</formula>
    </cfRule>
    <cfRule type="cellIs" dxfId="134" priority="31" stopIfTrue="1" operator="between">
      <formula>0.7</formula>
      <formula>0.89</formula>
    </cfRule>
    <cfRule type="cellIs" dxfId="133" priority="32" stopIfTrue="1" operator="between">
      <formula>0</formula>
      <formula>0.69</formula>
    </cfRule>
  </conditionalFormatting>
  <conditionalFormatting sqref="AB37">
    <cfRule type="iconSet" priority="25">
      <iconSet iconSet="3TrafficLights2">
        <cfvo type="percent" val="0"/>
        <cfvo type="num" val="0.7"/>
        <cfvo type="num" val="0.9"/>
      </iconSet>
    </cfRule>
    <cfRule type="cellIs" dxfId="132" priority="26" stopIfTrue="1" operator="greaterThanOrEqual">
      <formula>0.9</formula>
    </cfRule>
    <cfRule type="cellIs" dxfId="131" priority="27" stopIfTrue="1" operator="between">
      <formula>0.7</formula>
      <formula>0.89</formula>
    </cfRule>
    <cfRule type="cellIs" dxfId="130" priority="28" stopIfTrue="1" operator="between">
      <formula>0</formula>
      <formula>0.69</formula>
    </cfRule>
  </conditionalFormatting>
  <conditionalFormatting sqref="AL37">
    <cfRule type="iconSet" priority="21">
      <iconSet iconSet="3TrafficLights2">
        <cfvo type="percent" val="0"/>
        <cfvo type="num" val="0.7"/>
        <cfvo type="num" val="0.9"/>
      </iconSet>
    </cfRule>
    <cfRule type="cellIs" dxfId="129" priority="22" stopIfTrue="1" operator="greaterThanOrEqual">
      <formula>0.9</formula>
    </cfRule>
    <cfRule type="cellIs" dxfId="128" priority="23" stopIfTrue="1" operator="between">
      <formula>0.7</formula>
      <formula>0.89</formula>
    </cfRule>
    <cfRule type="cellIs" dxfId="127" priority="24" stopIfTrue="1" operator="between">
      <formula>0</formula>
      <formula>0.69</formula>
    </cfRule>
  </conditionalFormatting>
  <conditionalFormatting sqref="AV37">
    <cfRule type="iconSet" priority="17">
      <iconSet iconSet="3TrafficLights2">
        <cfvo type="percent" val="0"/>
        <cfvo type="num" val="0.7"/>
        <cfvo type="num" val="0.9"/>
      </iconSet>
    </cfRule>
    <cfRule type="cellIs" dxfId="126" priority="18" stopIfTrue="1" operator="greaterThanOrEqual">
      <formula>0.9</formula>
    </cfRule>
    <cfRule type="cellIs" dxfId="125" priority="19" stopIfTrue="1" operator="between">
      <formula>0.7</formula>
      <formula>0.89</formula>
    </cfRule>
    <cfRule type="cellIs" dxfId="124" priority="20" stopIfTrue="1" operator="between">
      <formula>0</formula>
      <formula>0.69</formula>
    </cfRule>
  </conditionalFormatting>
  <conditionalFormatting sqref="BE37">
    <cfRule type="iconSet" priority="13">
      <iconSet iconSet="3TrafficLights2">
        <cfvo type="percent" val="0"/>
        <cfvo type="num" val="0.7"/>
        <cfvo type="num" val="0.9"/>
      </iconSet>
    </cfRule>
    <cfRule type="cellIs" dxfId="123" priority="14" stopIfTrue="1" operator="greaterThanOrEqual">
      <formula>0.9</formula>
    </cfRule>
    <cfRule type="cellIs" dxfId="122" priority="15" stopIfTrue="1" operator="between">
      <formula>0.7</formula>
      <formula>0.89</formula>
    </cfRule>
    <cfRule type="cellIs" dxfId="121" priority="16" stopIfTrue="1" operator="between">
      <formula>0</formula>
      <formula>0.69</formula>
    </cfRule>
  </conditionalFormatting>
  <conditionalFormatting sqref="AE37">
    <cfRule type="iconSet" priority="9">
      <iconSet iconSet="3TrafficLights2">
        <cfvo type="percent" val="0"/>
        <cfvo type="num" val="0.7"/>
        <cfvo type="num" val="0.9"/>
      </iconSet>
    </cfRule>
    <cfRule type="cellIs" dxfId="120" priority="10" stopIfTrue="1" operator="greaterThanOrEqual">
      <formula>0.9</formula>
    </cfRule>
    <cfRule type="cellIs" dxfId="119" priority="11" stopIfTrue="1" operator="between">
      <formula>0.7</formula>
      <formula>0.89</formula>
    </cfRule>
    <cfRule type="cellIs" dxfId="118" priority="12" stopIfTrue="1" operator="between">
      <formula>0</formula>
      <formula>0.69</formula>
    </cfRule>
  </conditionalFormatting>
  <conditionalFormatting sqref="AO37">
    <cfRule type="iconSet" priority="5">
      <iconSet iconSet="3TrafficLights2">
        <cfvo type="percent" val="0"/>
        <cfvo type="num" val="0.7"/>
        <cfvo type="num" val="0.9"/>
      </iconSet>
    </cfRule>
    <cfRule type="cellIs" dxfId="117" priority="6" stopIfTrue="1" operator="greaterThanOrEqual">
      <formula>0.9</formula>
    </cfRule>
    <cfRule type="cellIs" dxfId="116" priority="7" stopIfTrue="1" operator="between">
      <formula>0.7</formula>
      <formula>0.89</formula>
    </cfRule>
    <cfRule type="cellIs" dxfId="115" priority="8" stopIfTrue="1" operator="between">
      <formula>0</formula>
      <formula>0.69</formula>
    </cfRule>
  </conditionalFormatting>
  <conditionalFormatting sqref="AY37">
    <cfRule type="iconSet" priority="1">
      <iconSet iconSet="3TrafficLights2">
        <cfvo type="percent" val="0"/>
        <cfvo type="num" val="0.7"/>
        <cfvo type="num" val="0.9"/>
      </iconSet>
    </cfRule>
    <cfRule type="cellIs" dxfId="114" priority="2" stopIfTrue="1" operator="greaterThanOrEqual">
      <formula>0.9</formula>
    </cfRule>
    <cfRule type="cellIs" dxfId="113" priority="3" stopIfTrue="1" operator="between">
      <formula>0.7</formula>
      <formula>0.89</formula>
    </cfRule>
    <cfRule type="cellIs" dxfId="112" priority="4" stopIfTrue="1" operator="between">
      <formula>0</formula>
      <formula>0.69</formula>
    </cfRule>
  </conditionalFormatting>
  <dataValidations count="3">
    <dataValidation type="list" allowBlank="1" showInputMessage="1" showErrorMessage="1" sqref="E10 E21 E32 E46 E58:L58 E70:L70 E82:L82">
      <formula1>objetivos</formula1>
    </dataValidation>
    <dataValidation type="list" allowBlank="1" showInputMessage="1" showErrorMessage="1" sqref="E11:L11 E47:L47 E33:L33 E22:L22 E71:L71 E83:L83">
      <formula1>INDIRECT(S10)</formula1>
    </dataValidation>
    <dataValidation type="list" allowBlank="1" showInputMessage="1" showErrorMessage="1" sqref="E59:L59">
      <formula1>INDIRECT(S31)</formula1>
    </dataValidation>
  </dataValidations>
  <pageMargins left="0.39370078740157483" right="0.39370078740157483" top="0.39370078740157483" bottom="0.39370078740157483" header="0.31496062992125984" footer="0.19685039370078741"/>
  <pageSetup paperSize="122" scale="30" fitToHeight="0" orientation="landscape" r:id="rId1"/>
  <headerFooter>
    <oddFooter>&amp;LVersión 5 13-12-2019&amp;R&amp;N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Listas!$B$14:$B$29</xm:f>
          </x14:formula1>
          <xm:sqref>H14:H19 H25:H30 H86:H92 H50:H56 H62:H68 H74:H80 H36:H44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Y47"/>
  <sheetViews>
    <sheetView showGridLines="0" zoomScale="70" zoomScaleNormal="70" zoomScaleSheetLayoutView="87" zoomScalePageLayoutView="55" workbookViewId="0"/>
  </sheetViews>
  <sheetFormatPr baseColWidth="10" defaultColWidth="11.42578125" defaultRowHeight="16.5" outlineLevelCol="1" x14ac:dyDescent="0.3"/>
  <cols>
    <col min="1" max="1" width="4.5703125" style="102" customWidth="1"/>
    <col min="2" max="2" width="6.42578125" style="98" customWidth="1"/>
    <col min="3" max="3" width="13.140625" style="98" customWidth="1"/>
    <col min="4" max="4" width="39.140625" style="98" customWidth="1"/>
    <col min="5" max="5" width="16" style="98" customWidth="1"/>
    <col min="6" max="6" width="24.42578125" style="98" customWidth="1"/>
    <col min="7" max="7" width="22.42578125" style="98" customWidth="1"/>
    <col min="8" max="8" width="22.85546875" style="98" customWidth="1"/>
    <col min="9" max="9" width="18.28515625" style="98" customWidth="1"/>
    <col min="10" max="10" width="19.42578125" style="98" customWidth="1"/>
    <col min="11" max="11" width="13.7109375" style="98" customWidth="1"/>
    <col min="12" max="12" width="13.7109375" style="99" customWidth="1"/>
    <col min="13" max="13" width="9" style="99" customWidth="1"/>
    <col min="14" max="14" width="8.140625" style="99" customWidth="1"/>
    <col min="15" max="15" width="9.85546875" style="99" customWidth="1"/>
    <col min="16" max="16" width="49.85546875" style="99" customWidth="1"/>
    <col min="17" max="17" width="9.5703125" style="99" hidden="1" customWidth="1" outlineLevel="1"/>
    <col min="18" max="18" width="8.42578125" style="99" hidden="1" customWidth="1" outlineLevel="1"/>
    <col min="19" max="19" width="43.28515625" style="99" hidden="1" customWidth="1" outlineLevel="1"/>
    <col min="20" max="20" width="9.140625" style="99" customWidth="1" collapsed="1"/>
    <col min="21" max="21" width="9.140625" style="100" customWidth="1"/>
    <col min="22" max="22" width="10.140625" style="99" bestFit="1" customWidth="1"/>
    <col min="23" max="23" width="64.140625" style="100" customWidth="1"/>
    <col min="24" max="24" width="9.5703125" style="99" hidden="1" customWidth="1" outlineLevel="1"/>
    <col min="25" max="25" width="7.140625" style="99" hidden="1" customWidth="1" outlineLevel="1"/>
    <col min="26" max="26" width="43.28515625" style="99" hidden="1" customWidth="1" outlineLevel="1"/>
    <col min="27" max="27" width="9.5703125" style="100" customWidth="1" collapsed="1"/>
    <col min="28" max="28" width="9.5703125" style="100" customWidth="1"/>
    <col min="29" max="29" width="8.85546875" style="99" bestFit="1" customWidth="1"/>
    <col min="30" max="30" width="70.5703125" style="100" customWidth="1"/>
    <col min="31" max="31" width="9.5703125" style="99" hidden="1" customWidth="1" outlineLevel="1"/>
    <col min="32" max="32" width="7.140625" style="99" hidden="1" customWidth="1" outlineLevel="1"/>
    <col min="33" max="33" width="43.28515625" style="99" hidden="1" customWidth="1" outlineLevel="1"/>
    <col min="34" max="34" width="11" style="100" customWidth="1" collapsed="1"/>
    <col min="35" max="35" width="11" style="100" customWidth="1"/>
    <col min="36" max="36" width="8.85546875" style="99" bestFit="1" customWidth="1"/>
    <col min="37" max="37" width="59.5703125" style="100" customWidth="1"/>
    <col min="38" max="38" width="9.5703125" style="99" hidden="1" customWidth="1" outlineLevel="1"/>
    <col min="39" max="39" width="7.140625" style="99" hidden="1" customWidth="1" outlineLevel="1"/>
    <col min="40" max="40" width="43.28515625" style="99" hidden="1" customWidth="1" outlineLevel="1"/>
    <col min="41" max="41" width="10.5703125" style="100" customWidth="1" collapsed="1"/>
    <col min="42" max="42" width="10" style="100" customWidth="1"/>
    <col min="43" max="43" width="17.7109375" style="100" customWidth="1"/>
    <col min="44" max="44" width="9" style="100" customWidth="1"/>
    <col min="45" max="45" width="10.7109375" style="100" customWidth="1"/>
    <col min="46" max="46" width="37.42578125" style="100" customWidth="1"/>
    <col min="47" max="47" width="4.85546875" style="284" customWidth="1"/>
    <col min="48" max="16384" width="11.42578125" style="102"/>
  </cols>
  <sheetData>
    <row r="1" spans="2:77" s="329" customFormat="1" ht="30" customHeight="1" x14ac:dyDescent="0.3">
      <c r="B1" s="600"/>
      <c r="C1" s="601"/>
      <c r="D1" s="591" t="str">
        <f>+'Marco General'!D1</f>
        <v>INSTITUTO DISTRITAL DE PATRIMONIO CULTURAL</v>
      </c>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3"/>
      <c r="AU1" s="284"/>
    </row>
    <row r="2" spans="2:77" s="329" customFormat="1" ht="30" customHeight="1" x14ac:dyDescent="0.3">
      <c r="B2" s="602"/>
      <c r="C2" s="603"/>
      <c r="D2" s="594" t="str">
        <f>+'Marco General'!D2</f>
        <v>PROCESO DE DIRECCIONAMIENTO ESTRATEGICO</v>
      </c>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5"/>
      <c r="AT2" s="596"/>
      <c r="AU2" s="284"/>
    </row>
    <row r="3" spans="2:77" s="329" customFormat="1" ht="30" customHeight="1" thickBot="1" x14ac:dyDescent="0.35">
      <c r="B3" s="604"/>
      <c r="C3" s="605"/>
      <c r="D3" s="597" t="str">
        <f>+'Marco General'!D3</f>
        <v>PLAN OPERATIVO ANUAL POR DEPENDENCIAS / PROCESOS</v>
      </c>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8"/>
      <c r="AQ3" s="598"/>
      <c r="AR3" s="598"/>
      <c r="AS3" s="598"/>
      <c r="AT3" s="599"/>
      <c r="AU3" s="284"/>
    </row>
    <row r="4" spans="2:77" s="333" customFormat="1" ht="18.75" customHeight="1" x14ac:dyDescent="0.3">
      <c r="B4" s="330"/>
      <c r="C4" s="330"/>
      <c r="D4" s="331"/>
      <c r="E4" s="331"/>
      <c r="F4" s="331"/>
      <c r="G4" s="331"/>
      <c r="H4" s="331"/>
      <c r="I4" s="331"/>
      <c r="J4" s="391"/>
      <c r="K4" s="331"/>
      <c r="L4" s="331"/>
      <c r="M4" s="330"/>
      <c r="N4" s="330"/>
      <c r="O4" s="330"/>
      <c r="P4" s="332"/>
      <c r="Q4" s="332"/>
      <c r="R4" s="332"/>
      <c r="S4" s="332"/>
      <c r="T4" s="332"/>
      <c r="U4" s="332"/>
      <c r="V4" s="330"/>
      <c r="W4" s="332"/>
      <c r="X4" s="332"/>
      <c r="Y4" s="332"/>
      <c r="Z4" s="332"/>
      <c r="AA4" s="330"/>
      <c r="AB4" s="330"/>
      <c r="AC4" s="330"/>
      <c r="AD4" s="332"/>
      <c r="AE4" s="332"/>
      <c r="AF4" s="332"/>
      <c r="AG4" s="332"/>
      <c r="AH4" s="332"/>
      <c r="AI4" s="332"/>
      <c r="AJ4" s="330"/>
      <c r="AK4" s="332"/>
      <c r="AL4" s="332"/>
      <c r="AM4" s="332"/>
      <c r="AN4" s="332"/>
      <c r="AO4" s="332"/>
      <c r="AP4" s="332"/>
      <c r="AQ4" s="330"/>
      <c r="AR4" s="330"/>
      <c r="AS4" s="330"/>
      <c r="AT4" s="330"/>
      <c r="AU4" s="280"/>
    </row>
    <row r="5" spans="2:77" s="208" customFormat="1" ht="14.25" customHeight="1" x14ac:dyDescent="0.25">
      <c r="B5" s="555" t="s">
        <v>1</v>
      </c>
      <c r="C5" s="555"/>
      <c r="D5" s="566" t="str">
        <f>+'Marco General'!D8</f>
        <v>Subdirección de Gestión Territorial</v>
      </c>
      <c r="J5" s="392"/>
      <c r="AO5" s="547" t="s">
        <v>292</v>
      </c>
      <c r="AP5" s="547"/>
      <c r="AQ5" s="547"/>
      <c r="AR5" s="568">
        <f>SUM(AU12:AU20)</f>
        <v>0</v>
      </c>
      <c r="AS5" s="569"/>
      <c r="AT5" s="570"/>
      <c r="AU5" s="271"/>
      <c r="BS5" s="547" t="s">
        <v>272</v>
      </c>
      <c r="BT5" s="547"/>
      <c r="BU5" s="547"/>
      <c r="BV5" s="568">
        <f>SUM(BY:BY)</f>
        <v>0</v>
      </c>
      <c r="BW5" s="569"/>
      <c r="BX5" s="570"/>
      <c r="BY5" s="334"/>
    </row>
    <row r="6" spans="2:77" s="208" customFormat="1" ht="15" customHeight="1" x14ac:dyDescent="0.25">
      <c r="B6" s="556"/>
      <c r="C6" s="556"/>
      <c r="D6" s="567"/>
      <c r="J6" s="392"/>
      <c r="AO6" s="548"/>
      <c r="AP6" s="548"/>
      <c r="AQ6" s="548"/>
      <c r="AR6" s="571"/>
      <c r="AS6" s="572"/>
      <c r="AT6" s="573"/>
      <c r="AU6" s="271"/>
      <c r="BS6" s="548"/>
      <c r="BT6" s="548"/>
      <c r="BU6" s="548"/>
      <c r="BV6" s="571"/>
      <c r="BW6" s="572"/>
      <c r="BX6" s="573"/>
      <c r="BY6" s="334"/>
    </row>
    <row r="7" spans="2:77" s="214" customFormat="1" ht="12" customHeight="1" x14ac:dyDescent="0.25">
      <c r="B7" s="555" t="s">
        <v>0</v>
      </c>
      <c r="C7" s="555"/>
      <c r="D7" s="564">
        <f>+'Marco General'!E6</f>
        <v>2020</v>
      </c>
      <c r="E7" s="209"/>
      <c r="F7" s="210"/>
      <c r="G7" s="209"/>
      <c r="H7" s="209"/>
      <c r="I7" s="209"/>
      <c r="J7" s="209"/>
      <c r="K7" s="209"/>
      <c r="L7" s="209"/>
      <c r="M7" s="209"/>
      <c r="N7" s="209"/>
      <c r="O7" s="209"/>
      <c r="P7" s="209"/>
      <c r="Q7" s="209"/>
      <c r="R7" s="209"/>
      <c r="S7" s="209"/>
      <c r="T7" s="209"/>
      <c r="U7" s="209"/>
      <c r="V7" s="209"/>
      <c r="W7" s="209"/>
      <c r="X7" s="209"/>
      <c r="Y7" s="209"/>
      <c r="Z7" s="209"/>
      <c r="AA7" s="211"/>
      <c r="AB7" s="211"/>
      <c r="AC7" s="209"/>
      <c r="AD7" s="211"/>
      <c r="AE7" s="209"/>
      <c r="AF7" s="209"/>
      <c r="AG7" s="209"/>
      <c r="AH7" s="211"/>
      <c r="AI7" s="209"/>
      <c r="AJ7" s="209"/>
      <c r="AK7" s="212"/>
      <c r="AL7" s="209"/>
      <c r="AM7" s="209"/>
      <c r="AN7" s="209"/>
      <c r="AO7" s="547" t="s">
        <v>293</v>
      </c>
      <c r="AP7" s="547"/>
      <c r="AQ7" s="547"/>
      <c r="AR7" s="568">
        <f>SUM(AU25:AU32)</f>
        <v>0</v>
      </c>
      <c r="AS7" s="569"/>
      <c r="AT7" s="570"/>
      <c r="AU7" s="275"/>
      <c r="AV7" s="211"/>
      <c r="AW7" s="211"/>
      <c r="AX7" s="211"/>
      <c r="AY7" s="209"/>
      <c r="AZ7" s="212"/>
      <c r="BA7" s="212"/>
      <c r="BB7" s="212"/>
      <c r="BC7" s="209"/>
      <c r="BD7" s="209"/>
      <c r="BE7" s="209"/>
      <c r="BF7" s="211"/>
      <c r="BG7" s="211"/>
      <c r="BH7" s="211"/>
      <c r="BI7" s="209"/>
      <c r="BJ7" s="212"/>
      <c r="BK7" s="212"/>
      <c r="BL7" s="212"/>
      <c r="BM7" s="209"/>
      <c r="BN7" s="209"/>
      <c r="BO7" s="209"/>
      <c r="BP7" s="211"/>
      <c r="BQ7" s="211"/>
      <c r="BR7" s="211"/>
      <c r="BS7" s="209"/>
      <c r="BT7" s="209"/>
      <c r="BU7" s="209"/>
      <c r="BV7" s="209"/>
      <c r="BW7" s="209"/>
      <c r="BX7" s="213"/>
      <c r="BY7" s="335"/>
    </row>
    <row r="8" spans="2:77" s="214" customFormat="1" ht="12" customHeight="1" x14ac:dyDescent="0.25">
      <c r="B8" s="556"/>
      <c r="C8" s="556"/>
      <c r="D8" s="565"/>
      <c r="E8" s="209"/>
      <c r="F8" s="210"/>
      <c r="G8" s="209"/>
      <c r="H8" s="209"/>
      <c r="I8" s="209"/>
      <c r="J8" s="209"/>
      <c r="K8" s="209"/>
      <c r="L8" s="209"/>
      <c r="M8" s="209"/>
      <c r="N8" s="209"/>
      <c r="O8" s="209"/>
      <c r="P8" s="209"/>
      <c r="Q8" s="209"/>
      <c r="R8" s="209"/>
      <c r="S8" s="209"/>
      <c r="T8" s="209"/>
      <c r="U8" s="209"/>
      <c r="V8" s="209"/>
      <c r="W8" s="209"/>
      <c r="X8" s="209"/>
      <c r="Y8" s="209"/>
      <c r="Z8" s="209"/>
      <c r="AA8" s="211"/>
      <c r="AB8" s="211"/>
      <c r="AC8" s="209"/>
      <c r="AD8" s="211"/>
      <c r="AE8" s="209"/>
      <c r="AF8" s="209"/>
      <c r="AG8" s="209"/>
      <c r="AH8" s="211"/>
      <c r="AI8" s="209"/>
      <c r="AJ8" s="209"/>
      <c r="AK8" s="212"/>
      <c r="AL8" s="209"/>
      <c r="AM8" s="209"/>
      <c r="AN8" s="209"/>
      <c r="AO8" s="548"/>
      <c r="AP8" s="548"/>
      <c r="AQ8" s="548"/>
      <c r="AR8" s="571"/>
      <c r="AS8" s="572"/>
      <c r="AT8" s="573"/>
      <c r="AU8" s="275"/>
      <c r="AV8" s="211"/>
      <c r="AW8" s="211"/>
      <c r="AX8" s="211"/>
      <c r="AY8" s="209"/>
      <c r="AZ8" s="212"/>
      <c r="BA8" s="212"/>
      <c r="BB8" s="212"/>
      <c r="BC8" s="209"/>
      <c r="BD8" s="209"/>
      <c r="BE8" s="209"/>
      <c r="BF8" s="211"/>
      <c r="BG8" s="211"/>
      <c r="BH8" s="211"/>
      <c r="BI8" s="209"/>
      <c r="BJ8" s="212"/>
      <c r="BK8" s="212"/>
      <c r="BL8" s="212"/>
      <c r="BM8" s="209"/>
      <c r="BN8" s="209"/>
      <c r="BO8" s="209"/>
      <c r="BP8" s="211"/>
      <c r="BQ8" s="211"/>
      <c r="BR8" s="211"/>
      <c r="BS8" s="209"/>
      <c r="BT8" s="209"/>
      <c r="BU8" s="209"/>
      <c r="BV8" s="209"/>
      <c r="BW8" s="209"/>
      <c r="BX8" s="213"/>
      <c r="BY8" s="335"/>
    </row>
    <row r="9" spans="2:77" s="340" customFormat="1" ht="8.25" customHeight="1" thickBot="1" x14ac:dyDescent="0.2">
      <c r="B9" s="606" t="s">
        <v>10</v>
      </c>
      <c r="C9" s="606"/>
      <c r="D9" s="606"/>
      <c r="E9" s="336" t="s">
        <v>252</v>
      </c>
      <c r="F9" s="336" t="s">
        <v>289</v>
      </c>
      <c r="G9" s="336" t="s">
        <v>274</v>
      </c>
      <c r="H9" s="336" t="s">
        <v>249</v>
      </c>
      <c r="I9" s="336" t="s">
        <v>16</v>
      </c>
      <c r="J9" s="388" t="s">
        <v>11</v>
      </c>
      <c r="K9" s="337" t="s">
        <v>192</v>
      </c>
      <c r="L9" s="336" t="s">
        <v>193</v>
      </c>
      <c r="M9" s="338" t="s">
        <v>194</v>
      </c>
      <c r="N9" s="338" t="s">
        <v>195</v>
      </c>
      <c r="O9" s="338"/>
      <c r="P9" s="338" t="s">
        <v>15</v>
      </c>
      <c r="Q9" s="338"/>
      <c r="R9" s="338"/>
      <c r="S9" s="338"/>
      <c r="T9" s="338" t="s">
        <v>196</v>
      </c>
      <c r="U9" s="338" t="s">
        <v>197</v>
      </c>
      <c r="V9" s="338"/>
      <c r="W9" s="338" t="s">
        <v>15</v>
      </c>
      <c r="X9" s="338"/>
      <c r="Y9" s="338"/>
      <c r="Z9" s="338"/>
      <c r="AA9" s="338" t="s">
        <v>198</v>
      </c>
      <c r="AB9" s="338" t="s">
        <v>199</v>
      </c>
      <c r="AC9" s="338"/>
      <c r="AD9" s="338" t="s">
        <v>15</v>
      </c>
      <c r="AE9" s="338"/>
      <c r="AF9" s="338"/>
      <c r="AG9" s="338"/>
      <c r="AH9" s="338" t="s">
        <v>200</v>
      </c>
      <c r="AI9" s="338" t="s">
        <v>201</v>
      </c>
      <c r="AJ9" s="338"/>
      <c r="AK9" s="338" t="s">
        <v>15</v>
      </c>
      <c r="AL9" s="338"/>
      <c r="AM9" s="338"/>
      <c r="AN9" s="338"/>
      <c r="AO9" s="338" t="s">
        <v>202</v>
      </c>
      <c r="AP9" s="339" t="s">
        <v>203</v>
      </c>
      <c r="AQ9" s="339" t="s">
        <v>130</v>
      </c>
      <c r="AR9" s="339"/>
      <c r="AS9" s="339"/>
      <c r="AT9" s="339" t="s">
        <v>204</v>
      </c>
      <c r="AU9" s="320"/>
    </row>
    <row r="10" spans="2:77" s="343" customFormat="1" ht="16.5" customHeight="1" thickBot="1" x14ac:dyDescent="0.35">
      <c r="B10" s="607" t="s">
        <v>2</v>
      </c>
      <c r="C10" s="608"/>
      <c r="D10" s="608"/>
      <c r="E10" s="609" t="s">
        <v>287</v>
      </c>
      <c r="F10" s="609"/>
      <c r="G10" s="609"/>
      <c r="H10" s="609"/>
      <c r="I10" s="609"/>
      <c r="J10" s="609"/>
      <c r="K10" s="609"/>
      <c r="L10" s="610"/>
      <c r="M10" s="341">
        <f>SUM(E13:E20)</f>
        <v>1</v>
      </c>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286"/>
    </row>
    <row r="11" spans="2:77" s="101" customFormat="1" ht="26.25" customHeight="1" x14ac:dyDescent="0.25">
      <c r="B11" s="614" t="s">
        <v>288</v>
      </c>
      <c r="C11" s="611" t="s">
        <v>10</v>
      </c>
      <c r="D11" s="612"/>
      <c r="E11" s="523" t="s">
        <v>252</v>
      </c>
      <c r="F11" s="523" t="s">
        <v>250</v>
      </c>
      <c r="G11" s="523" t="s">
        <v>274</v>
      </c>
      <c r="H11" s="523" t="s">
        <v>249</v>
      </c>
      <c r="I11" s="523" t="s">
        <v>16</v>
      </c>
      <c r="J11" s="523" t="s">
        <v>11</v>
      </c>
      <c r="K11" s="525" t="s">
        <v>12</v>
      </c>
      <c r="L11" s="526"/>
      <c r="M11" s="585" t="s">
        <v>3</v>
      </c>
      <c r="N11" s="586"/>
      <c r="O11" s="586"/>
      <c r="P11" s="586"/>
      <c r="Q11" s="586"/>
      <c r="R11" s="586"/>
      <c r="S11" s="587"/>
      <c r="T11" s="585" t="s">
        <v>4</v>
      </c>
      <c r="U11" s="586"/>
      <c r="V11" s="586"/>
      <c r="W11" s="586"/>
      <c r="X11" s="586"/>
      <c r="Y11" s="586"/>
      <c r="Z11" s="587"/>
      <c r="AA11" s="582" t="s">
        <v>5</v>
      </c>
      <c r="AB11" s="583"/>
      <c r="AC11" s="583"/>
      <c r="AD11" s="584"/>
      <c r="AE11" s="289"/>
      <c r="AF11" s="327"/>
      <c r="AG11" s="290"/>
      <c r="AH11" s="585" t="s">
        <v>6</v>
      </c>
      <c r="AI11" s="586"/>
      <c r="AJ11" s="586"/>
      <c r="AK11" s="586"/>
      <c r="AL11" s="586"/>
      <c r="AM11" s="586"/>
      <c r="AN11" s="587"/>
      <c r="AO11" s="588" t="s">
        <v>290</v>
      </c>
      <c r="AP11" s="589"/>
      <c r="AQ11" s="589"/>
      <c r="AR11" s="589"/>
      <c r="AS11" s="590"/>
      <c r="AT11" s="291" t="s">
        <v>146</v>
      </c>
      <c r="AU11" s="284"/>
    </row>
    <row r="12" spans="2:77" s="101" customFormat="1" ht="25.5" x14ac:dyDescent="0.25">
      <c r="B12" s="615"/>
      <c r="C12" s="533"/>
      <c r="D12" s="613"/>
      <c r="E12" s="524"/>
      <c r="F12" s="524"/>
      <c r="G12" s="524"/>
      <c r="H12" s="524"/>
      <c r="I12" s="524"/>
      <c r="J12" s="524"/>
      <c r="K12" s="120" t="s">
        <v>13</v>
      </c>
      <c r="L12" s="121" t="s">
        <v>14</v>
      </c>
      <c r="M12" s="122" t="s">
        <v>8</v>
      </c>
      <c r="N12" s="104" t="s">
        <v>7</v>
      </c>
      <c r="O12" s="104" t="s">
        <v>261</v>
      </c>
      <c r="P12" s="104" t="s">
        <v>15</v>
      </c>
      <c r="Q12" s="104" t="s">
        <v>253</v>
      </c>
      <c r="R12" s="104" t="s">
        <v>254</v>
      </c>
      <c r="S12" s="123" t="s">
        <v>255</v>
      </c>
      <c r="T12" s="122" t="s">
        <v>8</v>
      </c>
      <c r="U12" s="104" t="s">
        <v>7</v>
      </c>
      <c r="V12" s="104" t="s">
        <v>261</v>
      </c>
      <c r="W12" s="104" t="s">
        <v>15</v>
      </c>
      <c r="X12" s="104" t="s">
        <v>253</v>
      </c>
      <c r="Y12" s="104" t="s">
        <v>254</v>
      </c>
      <c r="Z12" s="123" t="s">
        <v>255</v>
      </c>
      <c r="AA12" s="292" t="s">
        <v>8</v>
      </c>
      <c r="AB12" s="206" t="s">
        <v>7</v>
      </c>
      <c r="AC12" s="206" t="s">
        <v>261</v>
      </c>
      <c r="AD12" s="293" t="s">
        <v>15</v>
      </c>
      <c r="AE12" s="124" t="s">
        <v>253</v>
      </c>
      <c r="AF12" s="104" t="s">
        <v>254</v>
      </c>
      <c r="AG12" s="121" t="s">
        <v>255</v>
      </c>
      <c r="AH12" s="122" t="s">
        <v>8</v>
      </c>
      <c r="AI12" s="104" t="s">
        <v>7</v>
      </c>
      <c r="AJ12" s="104" t="s">
        <v>261</v>
      </c>
      <c r="AK12" s="104" t="s">
        <v>15</v>
      </c>
      <c r="AL12" s="104" t="s">
        <v>253</v>
      </c>
      <c r="AM12" s="104" t="s">
        <v>254</v>
      </c>
      <c r="AN12" s="123" t="s">
        <v>255</v>
      </c>
      <c r="AO12" s="122" t="s">
        <v>131</v>
      </c>
      <c r="AP12" s="125" t="s">
        <v>132</v>
      </c>
      <c r="AQ12" s="125" t="s">
        <v>130</v>
      </c>
      <c r="AR12" s="105" t="s">
        <v>253</v>
      </c>
      <c r="AS12" s="106" t="s">
        <v>271</v>
      </c>
      <c r="AT12" s="294" t="s">
        <v>9</v>
      </c>
      <c r="AU12" s="284"/>
    </row>
    <row r="13" spans="2:77" s="298" customFormat="1" ht="42.75" customHeight="1" x14ac:dyDescent="0.3">
      <c r="B13" s="387">
        <v>1</v>
      </c>
      <c r="C13" s="527" t="s">
        <v>345</v>
      </c>
      <c r="D13" s="528"/>
      <c r="E13" s="397">
        <v>0.14000000000000001</v>
      </c>
      <c r="F13" s="108" t="s">
        <v>355</v>
      </c>
      <c r="G13" s="143" t="s">
        <v>354</v>
      </c>
      <c r="H13" s="128" t="s">
        <v>209</v>
      </c>
      <c r="I13" s="143" t="s">
        <v>336</v>
      </c>
      <c r="J13" s="132" t="s">
        <v>339</v>
      </c>
      <c r="K13" s="248">
        <v>43832</v>
      </c>
      <c r="L13" s="249">
        <v>44196</v>
      </c>
      <c r="M13" s="395">
        <v>0.25</v>
      </c>
      <c r="N13" s="202"/>
      <c r="O13" s="257">
        <f>IFERROR(N13/M13,"")</f>
        <v>0</v>
      </c>
      <c r="P13" s="195"/>
      <c r="Q13" s="204"/>
      <c r="R13" s="257">
        <f>IFERROR(Q13/M13,"")</f>
        <v>0</v>
      </c>
      <c r="S13" s="296"/>
      <c r="T13" s="395">
        <v>0.25</v>
      </c>
      <c r="U13" s="202"/>
      <c r="V13" s="257">
        <f>IFERROR(U13/T13,"")</f>
        <v>0</v>
      </c>
      <c r="W13" s="195"/>
      <c r="X13" s="295"/>
      <c r="Y13" s="257">
        <f>IFERROR(X13/T13,"")</f>
        <v>0</v>
      </c>
      <c r="Z13" s="296"/>
      <c r="AA13" s="395">
        <v>0.25</v>
      </c>
      <c r="AB13" s="202"/>
      <c r="AC13" s="257">
        <f>IFERROR(AB13/AA13,"")</f>
        <v>0</v>
      </c>
      <c r="AD13" s="195"/>
      <c r="AE13" s="295"/>
      <c r="AF13" s="257">
        <f>IFERROR(AE13/AA13,"")</f>
        <v>0</v>
      </c>
      <c r="AG13" s="297"/>
      <c r="AH13" s="395">
        <v>0.25</v>
      </c>
      <c r="AI13" s="202"/>
      <c r="AJ13" s="257">
        <f>IFERROR(AI13/AH13,"")</f>
        <v>0</v>
      </c>
      <c r="AK13" s="195"/>
      <c r="AL13" s="295"/>
      <c r="AM13" s="257">
        <f>IFERROR(AL13/AH13,"")</f>
        <v>0</v>
      </c>
      <c r="AN13" s="296"/>
      <c r="AO13" s="399">
        <f t="shared" ref="AO13:AP15" si="0">+SUM(M13,T13,AA13,AH13)</f>
        <v>1</v>
      </c>
      <c r="AP13" s="156">
        <f t="shared" si="0"/>
        <v>0</v>
      </c>
      <c r="AQ13" s="109">
        <f t="shared" ref="AQ13:AQ20" si="1">IFERROR(AP13/AO13,"")</f>
        <v>0</v>
      </c>
      <c r="AR13" s="258">
        <f>SUM(Q13,X13,AE13,AL13)</f>
        <v>0</v>
      </c>
      <c r="AS13" s="259">
        <f>IFERROR(AR13/AO13,"")</f>
        <v>0</v>
      </c>
      <c r="AT13" s="110"/>
      <c r="AU13" s="287"/>
    </row>
    <row r="14" spans="2:77" s="196" customFormat="1" ht="47.25" customHeight="1" x14ac:dyDescent="0.3">
      <c r="B14" s="385">
        <v>2</v>
      </c>
      <c r="C14" s="519" t="s">
        <v>342</v>
      </c>
      <c r="D14" s="520"/>
      <c r="E14" s="398">
        <v>0.15</v>
      </c>
      <c r="F14" s="156" t="s">
        <v>392</v>
      </c>
      <c r="G14" s="143" t="s">
        <v>351</v>
      </c>
      <c r="H14" s="143" t="s">
        <v>209</v>
      </c>
      <c r="I14" s="143" t="s">
        <v>336</v>
      </c>
      <c r="J14" s="393" t="s">
        <v>395</v>
      </c>
      <c r="K14" s="250">
        <v>43832</v>
      </c>
      <c r="L14" s="251">
        <v>44196</v>
      </c>
      <c r="M14" s="395">
        <v>0.25</v>
      </c>
      <c r="N14" s="112"/>
      <c r="O14" s="260">
        <f t="shared" ref="O14:O20" si="2">IFERROR(N14/M14,"")</f>
        <v>0</v>
      </c>
      <c r="P14" s="326"/>
      <c r="Q14" s="203"/>
      <c r="R14" s="260">
        <f t="shared" ref="R14:R20" si="3">IFERROR(Q14/M14,"")</f>
        <v>0</v>
      </c>
      <c r="S14" s="159"/>
      <c r="T14" s="395">
        <v>0.25</v>
      </c>
      <c r="U14" s="112"/>
      <c r="V14" s="260">
        <f t="shared" ref="V14:V20" si="4">IFERROR(U14/T14,"")</f>
        <v>0</v>
      </c>
      <c r="W14" s="326"/>
      <c r="X14" s="165"/>
      <c r="Y14" s="260">
        <f t="shared" ref="Y14:Y20" si="5">IFERROR(X14/T14,"")</f>
        <v>0</v>
      </c>
      <c r="Z14" s="159"/>
      <c r="AA14" s="395">
        <v>0.25</v>
      </c>
      <c r="AB14" s="112"/>
      <c r="AC14" s="260">
        <f t="shared" ref="AC14:AC20" si="6">IFERROR(AB14/AA14,"")</f>
        <v>0</v>
      </c>
      <c r="AD14" s="326"/>
      <c r="AE14" s="165"/>
      <c r="AF14" s="260">
        <f t="shared" ref="AF14:AF20" si="7">IFERROR(AE14/AA14,"")</f>
        <v>0</v>
      </c>
      <c r="AG14" s="162"/>
      <c r="AH14" s="395">
        <v>0.25</v>
      </c>
      <c r="AI14" s="112"/>
      <c r="AJ14" s="260">
        <f t="shared" ref="AJ14:AJ20" si="8">IFERROR(AI14/AH14,"")</f>
        <v>0</v>
      </c>
      <c r="AK14" s="326"/>
      <c r="AL14" s="165"/>
      <c r="AM14" s="260">
        <f t="shared" ref="AM14:AM20" si="9">IFERROR(AL14/AH14,"")</f>
        <v>0</v>
      </c>
      <c r="AN14" s="159"/>
      <c r="AO14" s="399">
        <f t="shared" si="0"/>
        <v>1</v>
      </c>
      <c r="AP14" s="156">
        <f t="shared" si="0"/>
        <v>0</v>
      </c>
      <c r="AQ14" s="113">
        <f>IFERROR(AP14/AO14,"")</f>
        <v>0</v>
      </c>
      <c r="AR14" s="261">
        <f>SUM(Q14,X14,AE14,AL14)</f>
        <v>0</v>
      </c>
      <c r="AS14" s="262">
        <f t="shared" ref="AS14:AS20" si="10">IFERROR(AR14/AO14,"")</f>
        <v>0</v>
      </c>
      <c r="AT14" s="114"/>
      <c r="AU14" s="287"/>
    </row>
    <row r="15" spans="2:77" s="196" customFormat="1" ht="51" customHeight="1" x14ac:dyDescent="0.3">
      <c r="B15" s="387">
        <v>3</v>
      </c>
      <c r="C15" s="519" t="s">
        <v>344</v>
      </c>
      <c r="D15" s="520"/>
      <c r="E15" s="398">
        <v>0.15</v>
      </c>
      <c r="F15" s="156" t="s">
        <v>353</v>
      </c>
      <c r="G15" s="143" t="s">
        <v>352</v>
      </c>
      <c r="H15" s="143" t="s">
        <v>209</v>
      </c>
      <c r="I15" s="143" t="s">
        <v>336</v>
      </c>
      <c r="J15" s="393" t="s">
        <v>396</v>
      </c>
      <c r="K15" s="250">
        <v>43832</v>
      </c>
      <c r="L15" s="251">
        <v>44196</v>
      </c>
      <c r="M15" s="395">
        <v>0.25</v>
      </c>
      <c r="N15" s="112"/>
      <c r="O15" s="260">
        <f t="shared" si="2"/>
        <v>0</v>
      </c>
      <c r="P15" s="326"/>
      <c r="Q15" s="203"/>
      <c r="R15" s="260">
        <f t="shared" si="3"/>
        <v>0</v>
      </c>
      <c r="S15" s="159"/>
      <c r="T15" s="395">
        <v>0.25</v>
      </c>
      <c r="U15" s="112"/>
      <c r="V15" s="260">
        <f t="shared" si="4"/>
        <v>0</v>
      </c>
      <c r="W15" s="326"/>
      <c r="X15" s="165"/>
      <c r="Y15" s="260">
        <f t="shared" si="5"/>
        <v>0</v>
      </c>
      <c r="Z15" s="159"/>
      <c r="AA15" s="395">
        <v>0.25</v>
      </c>
      <c r="AB15" s="112"/>
      <c r="AC15" s="260">
        <f t="shared" si="6"/>
        <v>0</v>
      </c>
      <c r="AD15" s="326"/>
      <c r="AE15" s="165"/>
      <c r="AF15" s="260">
        <f t="shared" si="7"/>
        <v>0</v>
      </c>
      <c r="AG15" s="162"/>
      <c r="AH15" s="395">
        <v>0.25</v>
      </c>
      <c r="AI15" s="112"/>
      <c r="AJ15" s="260">
        <f t="shared" si="8"/>
        <v>0</v>
      </c>
      <c r="AK15" s="326"/>
      <c r="AL15" s="165"/>
      <c r="AM15" s="260">
        <f t="shared" si="9"/>
        <v>0</v>
      </c>
      <c r="AN15" s="159"/>
      <c r="AO15" s="399">
        <f t="shared" si="0"/>
        <v>1</v>
      </c>
      <c r="AP15" s="156">
        <f t="shared" si="0"/>
        <v>0</v>
      </c>
      <c r="AQ15" s="113">
        <f t="shared" si="1"/>
        <v>0</v>
      </c>
      <c r="AR15" s="261">
        <f>SUM(Q15,X15,AE15,AL15)</f>
        <v>0</v>
      </c>
      <c r="AS15" s="262">
        <f t="shared" si="10"/>
        <v>0</v>
      </c>
      <c r="AT15" s="114"/>
      <c r="AU15" s="287"/>
    </row>
    <row r="16" spans="2:77" s="196" customFormat="1" ht="42.75" customHeight="1" x14ac:dyDescent="0.3">
      <c r="B16" s="385">
        <v>4</v>
      </c>
      <c r="C16" s="519" t="s">
        <v>393</v>
      </c>
      <c r="D16" s="520"/>
      <c r="E16" s="398">
        <v>0.14000000000000001</v>
      </c>
      <c r="F16" s="156" t="s">
        <v>348</v>
      </c>
      <c r="G16" s="143" t="s">
        <v>394</v>
      </c>
      <c r="H16" s="143" t="s">
        <v>209</v>
      </c>
      <c r="I16" s="143" t="s">
        <v>336</v>
      </c>
      <c r="J16" s="393" t="s">
        <v>397</v>
      </c>
      <c r="K16" s="250">
        <v>43832</v>
      </c>
      <c r="L16" s="251">
        <v>44196</v>
      </c>
      <c r="M16" s="395">
        <v>0.1</v>
      </c>
      <c r="N16" s="112"/>
      <c r="O16" s="260">
        <f>IFERROR(N16/M16,"")</f>
        <v>0</v>
      </c>
      <c r="P16" s="326"/>
      <c r="Q16" s="165"/>
      <c r="R16" s="260">
        <f>IFERROR(Q16/M16,"")</f>
        <v>0</v>
      </c>
      <c r="S16" s="159"/>
      <c r="T16" s="395">
        <v>0.25</v>
      </c>
      <c r="U16" s="112"/>
      <c r="V16" s="260">
        <f>IFERROR(U16/T16,"")</f>
        <v>0</v>
      </c>
      <c r="W16" s="326"/>
      <c r="X16" s="165"/>
      <c r="Y16" s="260">
        <f>IFERROR(X16/T16,"")</f>
        <v>0</v>
      </c>
      <c r="Z16" s="159"/>
      <c r="AA16" s="395">
        <v>0.3</v>
      </c>
      <c r="AB16" s="112"/>
      <c r="AC16" s="260">
        <f>IFERROR(AB16/AA16,"")</f>
        <v>0</v>
      </c>
      <c r="AD16" s="326"/>
      <c r="AE16" s="165"/>
      <c r="AF16" s="260">
        <f>IFERROR(AE16/AA16,"")</f>
        <v>0</v>
      </c>
      <c r="AG16" s="162"/>
      <c r="AH16" s="395">
        <v>0.35</v>
      </c>
      <c r="AI16" s="112"/>
      <c r="AJ16" s="260">
        <f>IFERROR(AI16/AH16,"")</f>
        <v>0</v>
      </c>
      <c r="AK16" s="326"/>
      <c r="AL16" s="165"/>
      <c r="AM16" s="260">
        <f>IFERROR(AL16/AH16,"")</f>
        <v>0</v>
      </c>
      <c r="AN16" s="159"/>
      <c r="AO16" s="399">
        <f>+SUM(M16,T16,AA16,AH16)</f>
        <v>0.99999999999999989</v>
      </c>
      <c r="AP16" s="156">
        <f>+SUM(N16,U16,AB16,AI16)</f>
        <v>0</v>
      </c>
      <c r="AQ16" s="197">
        <f>IFERROR(AP16/AO16,"")</f>
        <v>0</v>
      </c>
      <c r="AR16" s="261">
        <f>SUM(Q16,X16,AE16,AL16)</f>
        <v>0</v>
      </c>
      <c r="AS16" s="113">
        <f>IFERROR(AR16/AO16,"")</f>
        <v>0</v>
      </c>
      <c r="AT16" s="198"/>
      <c r="AU16" s="287"/>
    </row>
    <row r="17" spans="2:47" s="196" customFormat="1" ht="41.25" customHeight="1" x14ac:dyDescent="0.3">
      <c r="B17" s="385">
        <v>5</v>
      </c>
      <c r="C17" s="519" t="s">
        <v>343</v>
      </c>
      <c r="D17" s="520"/>
      <c r="E17" s="398">
        <v>0.14000000000000001</v>
      </c>
      <c r="F17" s="156" t="s">
        <v>346</v>
      </c>
      <c r="G17" s="143" t="s">
        <v>347</v>
      </c>
      <c r="H17" s="143" t="s">
        <v>209</v>
      </c>
      <c r="I17" s="143" t="s">
        <v>349</v>
      </c>
      <c r="J17" s="393" t="s">
        <v>350</v>
      </c>
      <c r="K17" s="250">
        <v>43832</v>
      </c>
      <c r="L17" s="251">
        <v>44196</v>
      </c>
      <c r="M17" s="395">
        <v>0.2</v>
      </c>
      <c r="N17" s="112"/>
      <c r="O17" s="260">
        <f t="shared" ref="O17" si="11">IFERROR(N17/M17,"")</f>
        <v>0</v>
      </c>
      <c r="P17" s="326"/>
      <c r="Q17" s="203"/>
      <c r="R17" s="260">
        <f t="shared" ref="R17" si="12">IFERROR(Q17/M17,"")</f>
        <v>0</v>
      </c>
      <c r="S17" s="159"/>
      <c r="T17" s="395">
        <v>0.25</v>
      </c>
      <c r="U17" s="112"/>
      <c r="V17" s="260">
        <f t="shared" si="4"/>
        <v>0</v>
      </c>
      <c r="W17" s="326"/>
      <c r="X17" s="165"/>
      <c r="Y17" s="260">
        <f t="shared" ref="Y17" si="13">IFERROR(X17/T17,"")</f>
        <v>0</v>
      </c>
      <c r="Z17" s="159"/>
      <c r="AA17" s="395">
        <v>0.25</v>
      </c>
      <c r="AB17" s="112"/>
      <c r="AC17" s="260">
        <f t="shared" si="6"/>
        <v>0</v>
      </c>
      <c r="AD17" s="326"/>
      <c r="AE17" s="165"/>
      <c r="AF17" s="260">
        <f t="shared" ref="AF17" si="14">IFERROR(AE17/AA17,"")</f>
        <v>0</v>
      </c>
      <c r="AG17" s="162"/>
      <c r="AH17" s="395">
        <v>0.3</v>
      </c>
      <c r="AI17" s="112"/>
      <c r="AJ17" s="260">
        <f t="shared" si="8"/>
        <v>0</v>
      </c>
      <c r="AK17" s="326"/>
      <c r="AL17" s="165"/>
      <c r="AM17" s="260">
        <f t="shared" ref="AM17" si="15">IFERROR(AL17/AH17,"")</f>
        <v>0</v>
      </c>
      <c r="AN17" s="159"/>
      <c r="AO17" s="399">
        <f t="shared" ref="AO17:AO19" si="16">+SUM(M17,T17,AA17,AH17)</f>
        <v>1</v>
      </c>
      <c r="AP17" s="156">
        <f t="shared" ref="AP17" si="17">+SUM(N17,U17,AB17,AI17)</f>
        <v>0</v>
      </c>
      <c r="AQ17" s="113">
        <f t="shared" ref="AQ17" si="18">IFERROR(AP17/AO17,"")</f>
        <v>0</v>
      </c>
      <c r="AR17" s="261">
        <f t="shared" ref="AR17" si="19">SUM(Q17,X17,AE17,AL17)</f>
        <v>0</v>
      </c>
      <c r="AS17" s="262">
        <f t="shared" si="10"/>
        <v>0</v>
      </c>
      <c r="AT17" s="114"/>
      <c r="AU17" s="287"/>
    </row>
    <row r="18" spans="2:47" s="196" customFormat="1" ht="57" customHeight="1" x14ac:dyDescent="0.3">
      <c r="B18" s="387">
        <v>6</v>
      </c>
      <c r="C18" s="519" t="s">
        <v>340</v>
      </c>
      <c r="D18" s="520"/>
      <c r="E18" s="398">
        <v>0.14000000000000001</v>
      </c>
      <c r="F18" s="156" t="s">
        <v>399</v>
      </c>
      <c r="G18" s="143" t="s">
        <v>347</v>
      </c>
      <c r="H18" s="143" t="s">
        <v>209</v>
      </c>
      <c r="I18" s="143" t="s">
        <v>320</v>
      </c>
      <c r="J18" s="393" t="s">
        <v>321</v>
      </c>
      <c r="K18" s="250">
        <v>43832</v>
      </c>
      <c r="L18" s="251">
        <v>44196</v>
      </c>
      <c r="M18" s="395">
        <v>0.25</v>
      </c>
      <c r="N18" s="112"/>
      <c r="O18" s="260">
        <f t="shared" ref="O18:O19" si="20">IFERROR(N18/M18,"")</f>
        <v>0</v>
      </c>
      <c r="P18" s="326"/>
      <c r="Q18" s="203"/>
      <c r="R18" s="260">
        <f t="shared" ref="R18:R19" si="21">IFERROR(Q18/M18,"")</f>
        <v>0</v>
      </c>
      <c r="S18" s="159"/>
      <c r="T18" s="395">
        <v>0.25</v>
      </c>
      <c r="U18" s="112"/>
      <c r="V18" s="260">
        <f t="shared" si="4"/>
        <v>0</v>
      </c>
      <c r="W18" s="326"/>
      <c r="X18" s="165"/>
      <c r="Y18" s="260">
        <f t="shared" ref="Y18:Y19" si="22">IFERROR(X18/T18,"")</f>
        <v>0</v>
      </c>
      <c r="Z18" s="159"/>
      <c r="AA18" s="395">
        <v>0.25</v>
      </c>
      <c r="AB18" s="112"/>
      <c r="AC18" s="260">
        <f t="shared" si="6"/>
        <v>0</v>
      </c>
      <c r="AD18" s="326"/>
      <c r="AE18" s="165"/>
      <c r="AF18" s="260">
        <f t="shared" ref="AF18:AF19" si="23">IFERROR(AE18/AA18,"")</f>
        <v>0</v>
      </c>
      <c r="AG18" s="162"/>
      <c r="AH18" s="395">
        <v>0.25</v>
      </c>
      <c r="AI18" s="112"/>
      <c r="AJ18" s="260">
        <f t="shared" si="8"/>
        <v>0</v>
      </c>
      <c r="AK18" s="326"/>
      <c r="AL18" s="165"/>
      <c r="AM18" s="260">
        <f t="shared" ref="AM18:AM19" si="24">IFERROR(AL18/AH18,"")</f>
        <v>0</v>
      </c>
      <c r="AN18" s="159"/>
      <c r="AO18" s="399">
        <f t="shared" si="16"/>
        <v>1</v>
      </c>
      <c r="AP18" s="156">
        <f t="shared" ref="AP18:AP19" si="25">+SUM(N18,U18,AB18,AI18)</f>
        <v>0</v>
      </c>
      <c r="AQ18" s="113">
        <f t="shared" ref="AQ18:AQ19" si="26">IFERROR(AP18/AO18,"")</f>
        <v>0</v>
      </c>
      <c r="AR18" s="261">
        <f t="shared" ref="AR18:AR19" si="27">SUM(Q18,X18,AE18,AL18)</f>
        <v>0</v>
      </c>
      <c r="AS18" s="262">
        <f t="shared" si="10"/>
        <v>0</v>
      </c>
      <c r="AT18" s="114"/>
      <c r="AU18" s="287"/>
    </row>
    <row r="19" spans="2:47" s="196" customFormat="1" ht="48" customHeight="1" x14ac:dyDescent="0.3">
      <c r="B19" s="385">
        <v>7</v>
      </c>
      <c r="C19" s="519" t="s">
        <v>341</v>
      </c>
      <c r="D19" s="520"/>
      <c r="E19" s="398">
        <v>0.14000000000000001</v>
      </c>
      <c r="F19" s="156" t="s">
        <v>400</v>
      </c>
      <c r="G19" s="143" t="s">
        <v>356</v>
      </c>
      <c r="H19" s="143" t="s">
        <v>209</v>
      </c>
      <c r="I19" s="143" t="s">
        <v>333</v>
      </c>
      <c r="J19" s="393" t="s">
        <v>398</v>
      </c>
      <c r="K19" s="250">
        <v>43832</v>
      </c>
      <c r="L19" s="251">
        <v>44196</v>
      </c>
      <c r="M19" s="395">
        <v>0.1</v>
      </c>
      <c r="N19" s="156"/>
      <c r="O19" s="260">
        <f t="shared" si="20"/>
        <v>0</v>
      </c>
      <c r="P19" s="326"/>
      <c r="Q19" s="203"/>
      <c r="R19" s="260">
        <f t="shared" si="21"/>
        <v>0</v>
      </c>
      <c r="S19" s="159"/>
      <c r="T19" s="395">
        <v>0.3</v>
      </c>
      <c r="U19" s="112"/>
      <c r="V19" s="260">
        <f t="shared" si="4"/>
        <v>0</v>
      </c>
      <c r="W19" s="326"/>
      <c r="X19" s="165"/>
      <c r="Y19" s="260">
        <f t="shared" si="22"/>
        <v>0</v>
      </c>
      <c r="Z19" s="159"/>
      <c r="AA19" s="395">
        <v>0.3</v>
      </c>
      <c r="AB19" s="112"/>
      <c r="AC19" s="260">
        <f t="shared" si="6"/>
        <v>0</v>
      </c>
      <c r="AD19" s="326"/>
      <c r="AE19" s="165"/>
      <c r="AF19" s="260">
        <f t="shared" si="23"/>
        <v>0</v>
      </c>
      <c r="AG19" s="162"/>
      <c r="AH19" s="395">
        <v>0.3</v>
      </c>
      <c r="AI19" s="112"/>
      <c r="AJ19" s="260">
        <f t="shared" si="8"/>
        <v>0</v>
      </c>
      <c r="AK19" s="326"/>
      <c r="AL19" s="165"/>
      <c r="AM19" s="260">
        <f t="shared" si="24"/>
        <v>0</v>
      </c>
      <c r="AN19" s="159"/>
      <c r="AO19" s="399">
        <f t="shared" si="16"/>
        <v>1</v>
      </c>
      <c r="AP19" s="156">
        <f t="shared" si="25"/>
        <v>0</v>
      </c>
      <c r="AQ19" s="113">
        <f t="shared" si="26"/>
        <v>0</v>
      </c>
      <c r="AR19" s="261">
        <f t="shared" si="27"/>
        <v>0</v>
      </c>
      <c r="AS19" s="262">
        <f t="shared" si="10"/>
        <v>0</v>
      </c>
      <c r="AT19" s="114"/>
      <c r="AU19" s="287"/>
    </row>
    <row r="20" spans="2:47" s="315" customFormat="1" ht="15" customHeight="1" thickBot="1" x14ac:dyDescent="0.35">
      <c r="B20" s="304"/>
      <c r="C20" s="578" t="s">
        <v>291</v>
      </c>
      <c r="D20" s="579"/>
      <c r="E20" s="224"/>
      <c r="F20" s="305"/>
      <c r="G20" s="226"/>
      <c r="H20" s="306"/>
      <c r="I20" s="227"/>
      <c r="J20" s="394"/>
      <c r="K20" s="307"/>
      <c r="L20" s="308"/>
      <c r="M20" s="241"/>
      <c r="N20" s="232"/>
      <c r="O20" s="86" t="str">
        <f t="shared" si="2"/>
        <v/>
      </c>
      <c r="P20" s="237"/>
      <c r="Q20" s="309"/>
      <c r="R20" s="86" t="str">
        <f t="shared" si="3"/>
        <v/>
      </c>
      <c r="S20" s="310"/>
      <c r="T20" s="241"/>
      <c r="U20" s="232"/>
      <c r="V20" s="86" t="str">
        <f t="shared" si="4"/>
        <v/>
      </c>
      <c r="W20" s="237"/>
      <c r="X20" s="309"/>
      <c r="Y20" s="86" t="str">
        <f t="shared" si="5"/>
        <v/>
      </c>
      <c r="Z20" s="310"/>
      <c r="AA20" s="241"/>
      <c r="AB20" s="232"/>
      <c r="AC20" s="86" t="str">
        <f t="shared" si="6"/>
        <v/>
      </c>
      <c r="AD20" s="237"/>
      <c r="AE20" s="309"/>
      <c r="AF20" s="86" t="str">
        <f t="shared" si="7"/>
        <v/>
      </c>
      <c r="AG20" s="311"/>
      <c r="AH20" s="241"/>
      <c r="AI20" s="232"/>
      <c r="AJ20" s="86" t="str">
        <f t="shared" si="8"/>
        <v/>
      </c>
      <c r="AK20" s="237"/>
      <c r="AL20" s="309"/>
      <c r="AM20" s="86" t="str">
        <f t="shared" si="9"/>
        <v/>
      </c>
      <c r="AN20" s="310"/>
      <c r="AO20" s="400">
        <f>+SUM(M20,T20,AA20,AH20)</f>
        <v>0</v>
      </c>
      <c r="AP20" s="401">
        <f t="shared" ref="AP20" si="28">+SUM(N20,U20,AB20,AI20)</f>
        <v>0</v>
      </c>
      <c r="AQ20" s="312" t="str">
        <f t="shared" si="1"/>
        <v/>
      </c>
      <c r="AR20" s="87">
        <f>SUM(Q20,X20,AE20,AL20)</f>
        <v>0</v>
      </c>
      <c r="AS20" s="313" t="str">
        <f t="shared" si="10"/>
        <v/>
      </c>
      <c r="AT20" s="314"/>
      <c r="AU20" s="287">
        <f>+SUMPRODUCT(AQ13:AQ20,E13:E20)</f>
        <v>0</v>
      </c>
    </row>
    <row r="21" spans="2:47" s="281" customFormat="1" x14ac:dyDescent="0.3">
      <c r="B21" s="273"/>
      <c r="C21" s="274"/>
      <c r="D21" s="275"/>
      <c r="E21" s="409"/>
      <c r="F21" s="402"/>
      <c r="G21" s="275"/>
      <c r="H21" s="275"/>
      <c r="I21" s="275"/>
      <c r="J21" s="275"/>
      <c r="K21" s="276"/>
      <c r="L21" s="276" t="s">
        <v>314</v>
      </c>
      <c r="M21" s="277">
        <f>SUM(M12:M20)</f>
        <v>1.4000000000000001</v>
      </c>
      <c r="N21" s="277">
        <f>SUM(N12:N20)</f>
        <v>0</v>
      </c>
      <c r="O21" s="275"/>
      <c r="P21" s="275"/>
      <c r="Q21" s="277">
        <f>SUM(Q12:Q20)</f>
        <v>0</v>
      </c>
      <c r="R21" s="275"/>
      <c r="S21" s="275"/>
      <c r="T21" s="277">
        <f>SUM(T12:T20)</f>
        <v>1.8</v>
      </c>
      <c r="U21" s="277">
        <f>SUM(U12:U20)</f>
        <v>0</v>
      </c>
      <c r="V21" s="275"/>
      <c r="W21" s="275"/>
      <c r="X21" s="277">
        <f>SUM(X12:X20)</f>
        <v>0</v>
      </c>
      <c r="Y21" s="275"/>
      <c r="Z21" s="275"/>
      <c r="AA21" s="277">
        <f>SUM(AA12:AA20)</f>
        <v>1.85</v>
      </c>
      <c r="AB21" s="277">
        <f>SUM(AB12:AB20)</f>
        <v>0</v>
      </c>
      <c r="AC21" s="275"/>
      <c r="AD21" s="275"/>
      <c r="AE21" s="277">
        <f>SUM(AE12:AE20)</f>
        <v>0</v>
      </c>
      <c r="AF21" s="275"/>
      <c r="AG21" s="275"/>
      <c r="AH21" s="277">
        <f>SUM(AH12:AH20)</f>
        <v>1.9500000000000002</v>
      </c>
      <c r="AI21" s="277">
        <f>SUM(AI12:AI20)</f>
        <v>0</v>
      </c>
      <c r="AJ21" s="275"/>
      <c r="AK21" s="275"/>
      <c r="AL21" s="277">
        <f>SUM(AL12:AL20)</f>
        <v>0</v>
      </c>
      <c r="AM21" s="275"/>
      <c r="AN21" s="275"/>
      <c r="AO21" s="277">
        <f>SUM(AO12:AO20)</f>
        <v>7</v>
      </c>
      <c r="AP21" s="277">
        <f>SUM(AP12:AP20)</f>
        <v>0</v>
      </c>
      <c r="AQ21" s="278"/>
      <c r="AR21" s="277">
        <f>SUM(AR12:AR20)</f>
        <v>0</v>
      </c>
      <c r="AS21" s="278"/>
      <c r="AT21" s="279"/>
      <c r="AU21" s="280"/>
    </row>
    <row r="22" spans="2:47" s="288" customFormat="1" ht="17.25" thickBot="1" x14ac:dyDescent="0.35">
      <c r="B22" s="299"/>
      <c r="C22" s="300"/>
      <c r="D22" s="256"/>
      <c r="E22" s="256"/>
      <c r="F22" s="256"/>
      <c r="G22" s="256"/>
      <c r="H22" s="256"/>
      <c r="I22" s="256"/>
      <c r="J22" s="256"/>
      <c r="K22" s="301"/>
      <c r="L22" s="301"/>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302"/>
      <c r="AR22" s="302"/>
      <c r="AS22" s="302"/>
      <c r="AT22" s="303"/>
      <c r="AU22" s="280"/>
    </row>
    <row r="23" spans="2:47" ht="16.5" customHeight="1" thickBot="1" x14ac:dyDescent="0.35">
      <c r="B23" s="580" t="s">
        <v>2</v>
      </c>
      <c r="C23" s="581"/>
      <c r="D23" s="581"/>
      <c r="E23" s="576" t="s">
        <v>90</v>
      </c>
      <c r="F23" s="576"/>
      <c r="G23" s="576"/>
      <c r="H23" s="576"/>
      <c r="I23" s="576"/>
      <c r="J23" s="576"/>
      <c r="K23" s="576"/>
      <c r="L23" s="577"/>
      <c r="M23" s="328">
        <f>SUM(E26:E32)</f>
        <v>1</v>
      </c>
      <c r="U23" s="99"/>
      <c r="W23" s="99"/>
      <c r="AA23" s="99"/>
      <c r="AB23" s="99"/>
      <c r="AD23" s="99"/>
      <c r="AH23" s="99"/>
      <c r="AI23" s="99"/>
      <c r="AK23" s="99"/>
      <c r="AO23" s="99"/>
      <c r="AP23" s="99"/>
      <c r="AQ23" s="99"/>
      <c r="AR23" s="99"/>
      <c r="AS23" s="99"/>
      <c r="AT23" s="99"/>
      <c r="AU23" s="286"/>
    </row>
    <row r="24" spans="2:47" s="101" customFormat="1" ht="26.25" customHeight="1" x14ac:dyDescent="0.25">
      <c r="B24" s="616" t="s">
        <v>288</v>
      </c>
      <c r="C24" s="611" t="s">
        <v>10</v>
      </c>
      <c r="D24" s="612"/>
      <c r="E24" s="523" t="s">
        <v>252</v>
      </c>
      <c r="F24" s="523" t="s">
        <v>250</v>
      </c>
      <c r="G24" s="523" t="s">
        <v>274</v>
      </c>
      <c r="H24" s="523" t="s">
        <v>249</v>
      </c>
      <c r="I24" s="523" t="s">
        <v>16</v>
      </c>
      <c r="J24" s="523" t="s">
        <v>11</v>
      </c>
      <c r="K24" s="525" t="s">
        <v>12</v>
      </c>
      <c r="L24" s="526"/>
      <c r="M24" s="585" t="s">
        <v>3</v>
      </c>
      <c r="N24" s="586"/>
      <c r="O24" s="586"/>
      <c r="P24" s="586"/>
      <c r="Q24" s="586"/>
      <c r="R24" s="586"/>
      <c r="S24" s="587"/>
      <c r="T24" s="585" t="s">
        <v>4</v>
      </c>
      <c r="U24" s="586"/>
      <c r="V24" s="586"/>
      <c r="W24" s="586"/>
      <c r="X24" s="586"/>
      <c r="Y24" s="586"/>
      <c r="Z24" s="587"/>
      <c r="AA24" s="617" t="s">
        <v>5</v>
      </c>
      <c r="AB24" s="618"/>
      <c r="AC24" s="618"/>
      <c r="AD24" s="619"/>
      <c r="AE24" s="289"/>
      <c r="AF24" s="327"/>
      <c r="AG24" s="290"/>
      <c r="AH24" s="585" t="s">
        <v>6</v>
      </c>
      <c r="AI24" s="586"/>
      <c r="AJ24" s="586"/>
      <c r="AK24" s="586"/>
      <c r="AL24" s="586"/>
      <c r="AM24" s="586"/>
      <c r="AN24" s="587"/>
      <c r="AO24" s="588" t="s">
        <v>290</v>
      </c>
      <c r="AP24" s="589"/>
      <c r="AQ24" s="589"/>
      <c r="AR24" s="589"/>
      <c r="AS24" s="590"/>
      <c r="AT24" s="291" t="s">
        <v>146</v>
      </c>
      <c r="AU24" s="284"/>
    </row>
    <row r="25" spans="2:47" s="101" customFormat="1" ht="25.5" x14ac:dyDescent="0.25">
      <c r="B25" s="615"/>
      <c r="C25" s="533"/>
      <c r="D25" s="613"/>
      <c r="E25" s="524"/>
      <c r="F25" s="524"/>
      <c r="G25" s="524"/>
      <c r="H25" s="524"/>
      <c r="I25" s="524"/>
      <c r="J25" s="524"/>
      <c r="K25" s="120" t="s">
        <v>13</v>
      </c>
      <c r="L25" s="121" t="s">
        <v>14</v>
      </c>
      <c r="M25" s="122" t="s">
        <v>8</v>
      </c>
      <c r="N25" s="104" t="s">
        <v>7</v>
      </c>
      <c r="O25" s="104" t="s">
        <v>261</v>
      </c>
      <c r="P25" s="104" t="s">
        <v>15</v>
      </c>
      <c r="Q25" s="104" t="s">
        <v>253</v>
      </c>
      <c r="R25" s="104" t="s">
        <v>254</v>
      </c>
      <c r="S25" s="123" t="s">
        <v>255</v>
      </c>
      <c r="T25" s="122" t="s">
        <v>8</v>
      </c>
      <c r="U25" s="104" t="s">
        <v>7</v>
      </c>
      <c r="V25" s="104" t="s">
        <v>261</v>
      </c>
      <c r="W25" s="104" t="s">
        <v>15</v>
      </c>
      <c r="X25" s="104" t="s">
        <v>253</v>
      </c>
      <c r="Y25" s="104" t="s">
        <v>254</v>
      </c>
      <c r="Z25" s="123" t="s">
        <v>255</v>
      </c>
      <c r="AA25" s="122" t="s">
        <v>8</v>
      </c>
      <c r="AB25" s="104" t="s">
        <v>7</v>
      </c>
      <c r="AC25" s="104" t="s">
        <v>261</v>
      </c>
      <c r="AD25" s="123" t="s">
        <v>15</v>
      </c>
      <c r="AE25" s="124" t="s">
        <v>253</v>
      </c>
      <c r="AF25" s="104" t="s">
        <v>254</v>
      </c>
      <c r="AG25" s="121" t="s">
        <v>255</v>
      </c>
      <c r="AH25" s="122" t="s">
        <v>8</v>
      </c>
      <c r="AI25" s="104" t="s">
        <v>7</v>
      </c>
      <c r="AJ25" s="104" t="s">
        <v>261</v>
      </c>
      <c r="AK25" s="104" t="s">
        <v>15</v>
      </c>
      <c r="AL25" s="104" t="s">
        <v>253</v>
      </c>
      <c r="AM25" s="104" t="s">
        <v>254</v>
      </c>
      <c r="AN25" s="123" t="s">
        <v>255</v>
      </c>
      <c r="AO25" s="122" t="s">
        <v>131</v>
      </c>
      <c r="AP25" s="125" t="s">
        <v>132</v>
      </c>
      <c r="AQ25" s="125" t="s">
        <v>130</v>
      </c>
      <c r="AR25" s="105" t="s">
        <v>253</v>
      </c>
      <c r="AS25" s="106" t="s">
        <v>271</v>
      </c>
      <c r="AT25" s="294" t="s">
        <v>9</v>
      </c>
      <c r="AU25" s="284"/>
    </row>
    <row r="26" spans="2:47" s="298" customFormat="1" ht="57" customHeight="1" x14ac:dyDescent="0.3">
      <c r="B26" s="387">
        <v>1</v>
      </c>
      <c r="C26" s="527" t="s">
        <v>371</v>
      </c>
      <c r="D26" s="528"/>
      <c r="E26" s="397">
        <v>0.16700000000000001</v>
      </c>
      <c r="F26" s="108" t="s">
        <v>401</v>
      </c>
      <c r="G26" s="128" t="s">
        <v>402</v>
      </c>
      <c r="H26" s="128" t="s">
        <v>209</v>
      </c>
      <c r="I26" s="128" t="s">
        <v>336</v>
      </c>
      <c r="J26" s="132" t="s">
        <v>339</v>
      </c>
      <c r="K26" s="248">
        <v>43832</v>
      </c>
      <c r="L26" s="249">
        <v>44196</v>
      </c>
      <c r="M26" s="395">
        <v>0.25</v>
      </c>
      <c r="N26" s="202"/>
      <c r="O26" s="257">
        <f>IFERROR(N26/M26,"")</f>
        <v>0</v>
      </c>
      <c r="P26" s="195"/>
      <c r="Q26" s="295"/>
      <c r="R26" s="257">
        <f>IFERROR(Q26/M26,"")</f>
        <v>0</v>
      </c>
      <c r="S26" s="296"/>
      <c r="T26" s="395">
        <v>0.25</v>
      </c>
      <c r="U26" s="202"/>
      <c r="V26" s="257">
        <f>IFERROR(U26/T26,"")</f>
        <v>0</v>
      </c>
      <c r="W26" s="195"/>
      <c r="X26" s="295"/>
      <c r="Y26" s="257">
        <f>IFERROR(X26/T26,"")</f>
        <v>0</v>
      </c>
      <c r="Z26" s="296"/>
      <c r="AA26" s="395">
        <v>0.25</v>
      </c>
      <c r="AB26" s="202"/>
      <c r="AC26" s="257">
        <f>IFERROR(AB26/AA26,"")</f>
        <v>0</v>
      </c>
      <c r="AD26" s="195"/>
      <c r="AE26" s="295"/>
      <c r="AF26" s="257">
        <f>IFERROR(AE26/AA26,"")</f>
        <v>0</v>
      </c>
      <c r="AG26" s="297"/>
      <c r="AH26" s="395">
        <v>0.25</v>
      </c>
      <c r="AI26" s="202"/>
      <c r="AJ26" s="257">
        <f>IFERROR(AI26/AH26,"")</f>
        <v>0</v>
      </c>
      <c r="AK26" s="195"/>
      <c r="AL26" s="295"/>
      <c r="AM26" s="257">
        <f>IFERROR(AL26/AH26,"")</f>
        <v>0</v>
      </c>
      <c r="AN26" s="296"/>
      <c r="AO26" s="360">
        <f t="shared" ref="AO26:AO32" si="29">+SUM(M26,T26,AA26,AH26)</f>
        <v>1</v>
      </c>
      <c r="AP26" s="108">
        <f t="shared" ref="AP26:AP32" si="30">+SUM(N26,U26,AB26,AI26)</f>
        <v>0</v>
      </c>
      <c r="AQ26" s="109">
        <f t="shared" ref="AQ26" si="31">IFERROR(AP26/AO26,"")</f>
        <v>0</v>
      </c>
      <c r="AR26" s="258">
        <f>SUM(Q26,X26,AE26,AL26)</f>
        <v>0</v>
      </c>
      <c r="AS26" s="259">
        <f>IFERROR(AR26/AO26,"")</f>
        <v>0</v>
      </c>
      <c r="AT26" s="110"/>
      <c r="AU26" s="287"/>
    </row>
    <row r="27" spans="2:47" s="196" customFormat="1" ht="61.5" customHeight="1" x14ac:dyDescent="0.3">
      <c r="B27" s="385">
        <v>2</v>
      </c>
      <c r="C27" s="519" t="s">
        <v>338</v>
      </c>
      <c r="D27" s="520"/>
      <c r="E27" s="404">
        <v>0.16700000000000001</v>
      </c>
      <c r="F27" s="156" t="s">
        <v>357</v>
      </c>
      <c r="G27" s="143" t="s">
        <v>358</v>
      </c>
      <c r="H27" s="143" t="s">
        <v>209</v>
      </c>
      <c r="I27" s="143" t="s">
        <v>336</v>
      </c>
      <c r="J27" s="393" t="s">
        <v>337</v>
      </c>
      <c r="K27" s="250">
        <v>43832</v>
      </c>
      <c r="L27" s="251">
        <v>44196</v>
      </c>
      <c r="M27" s="111">
        <v>3</v>
      </c>
      <c r="N27" s="112"/>
      <c r="O27" s="260">
        <f t="shared" ref="O27:O32" si="32">IFERROR(N27/M27,"")</f>
        <v>0</v>
      </c>
      <c r="P27" s="326"/>
      <c r="Q27" s="165"/>
      <c r="R27" s="260">
        <f t="shared" ref="R27:R32" si="33">IFERROR(Q27/M27,"")</f>
        <v>0</v>
      </c>
      <c r="S27" s="159"/>
      <c r="T27" s="111">
        <v>3</v>
      </c>
      <c r="U27" s="112"/>
      <c r="V27" s="260">
        <f t="shared" ref="V27:V32" si="34">IFERROR(U27/T27,"")</f>
        <v>0</v>
      </c>
      <c r="W27" s="326"/>
      <c r="X27" s="165"/>
      <c r="Y27" s="260">
        <f t="shared" ref="Y27:Y32" si="35">IFERROR(X27/T27,"")</f>
        <v>0</v>
      </c>
      <c r="Z27" s="159"/>
      <c r="AA27" s="111">
        <v>3</v>
      </c>
      <c r="AB27" s="112"/>
      <c r="AC27" s="260">
        <f t="shared" ref="AC27:AC32" si="36">IFERROR(AB27/AA27,"")</f>
        <v>0</v>
      </c>
      <c r="AD27" s="326"/>
      <c r="AE27" s="165"/>
      <c r="AF27" s="260">
        <f t="shared" ref="AF27:AF32" si="37">IFERROR(AE27/AA27,"")</f>
        <v>0</v>
      </c>
      <c r="AG27" s="162"/>
      <c r="AH27" s="111">
        <v>3</v>
      </c>
      <c r="AI27" s="112"/>
      <c r="AJ27" s="260">
        <f t="shared" ref="AJ27:AJ32" si="38">IFERROR(AI27/AH27,"")</f>
        <v>0</v>
      </c>
      <c r="AK27" s="326"/>
      <c r="AL27" s="165"/>
      <c r="AM27" s="260">
        <f t="shared" ref="AM27:AM32" si="39">IFERROR(AL27/AH27,"")</f>
        <v>0</v>
      </c>
      <c r="AN27" s="159"/>
      <c r="AO27" s="405">
        <f t="shared" si="29"/>
        <v>12</v>
      </c>
      <c r="AP27" s="406">
        <f t="shared" si="30"/>
        <v>0</v>
      </c>
      <c r="AQ27" s="113">
        <f t="shared" ref="AQ27:AQ32" si="40">IFERROR(AP27/AO27,"")</f>
        <v>0</v>
      </c>
      <c r="AR27" s="261">
        <f t="shared" ref="AR27:AR31" si="41">SUM(Q27,X27,AE27,AL27)</f>
        <v>0</v>
      </c>
      <c r="AS27" s="262">
        <f t="shared" ref="AS27:AS32" si="42">IFERROR(AR27/AO27,"")</f>
        <v>0</v>
      </c>
      <c r="AT27" s="114"/>
      <c r="AU27" s="287"/>
    </row>
    <row r="28" spans="2:47" s="196" customFormat="1" ht="44.25" customHeight="1" x14ac:dyDescent="0.3">
      <c r="B28" s="385">
        <v>3</v>
      </c>
      <c r="C28" s="519" t="s">
        <v>368</v>
      </c>
      <c r="D28" s="520"/>
      <c r="E28" s="404">
        <v>0.16600000000000001</v>
      </c>
      <c r="F28" s="156" t="s">
        <v>369</v>
      </c>
      <c r="G28" s="143" t="s">
        <v>370</v>
      </c>
      <c r="H28" s="143" t="s">
        <v>209</v>
      </c>
      <c r="I28" s="143" t="s">
        <v>336</v>
      </c>
      <c r="J28" s="393" t="s">
        <v>350</v>
      </c>
      <c r="K28" s="250">
        <v>43832</v>
      </c>
      <c r="L28" s="251">
        <v>44196</v>
      </c>
      <c r="M28" s="111">
        <v>0</v>
      </c>
      <c r="N28" s="112"/>
      <c r="O28" s="260" t="str">
        <f t="shared" si="32"/>
        <v/>
      </c>
      <c r="P28" s="326"/>
      <c r="Q28" s="165"/>
      <c r="R28" s="260" t="str">
        <f t="shared" si="33"/>
        <v/>
      </c>
      <c r="S28" s="159"/>
      <c r="T28" s="111">
        <v>0</v>
      </c>
      <c r="U28" s="112"/>
      <c r="V28" s="260" t="str">
        <f t="shared" si="34"/>
        <v/>
      </c>
      <c r="W28" s="326"/>
      <c r="X28" s="165"/>
      <c r="Y28" s="260" t="str">
        <f t="shared" si="35"/>
        <v/>
      </c>
      <c r="Z28" s="159"/>
      <c r="AA28" s="111">
        <v>0.5</v>
      </c>
      <c r="AB28" s="112"/>
      <c r="AC28" s="260">
        <f t="shared" si="36"/>
        <v>0</v>
      </c>
      <c r="AD28" s="326"/>
      <c r="AE28" s="165"/>
      <c r="AF28" s="260">
        <f t="shared" si="37"/>
        <v>0</v>
      </c>
      <c r="AG28" s="162"/>
      <c r="AH28" s="111">
        <v>0.5</v>
      </c>
      <c r="AI28" s="112"/>
      <c r="AJ28" s="260">
        <f t="shared" si="38"/>
        <v>0</v>
      </c>
      <c r="AK28" s="326"/>
      <c r="AL28" s="165"/>
      <c r="AM28" s="260">
        <f t="shared" si="39"/>
        <v>0</v>
      </c>
      <c r="AN28" s="159"/>
      <c r="AO28" s="405">
        <f t="shared" si="29"/>
        <v>1</v>
      </c>
      <c r="AP28" s="406">
        <f t="shared" si="30"/>
        <v>0</v>
      </c>
      <c r="AQ28" s="113">
        <f t="shared" si="40"/>
        <v>0</v>
      </c>
      <c r="AR28" s="261">
        <f t="shared" si="41"/>
        <v>0</v>
      </c>
      <c r="AS28" s="262">
        <f t="shared" si="42"/>
        <v>0</v>
      </c>
      <c r="AT28" s="114"/>
      <c r="AU28" s="287"/>
    </row>
    <row r="29" spans="2:47" s="196" customFormat="1" ht="45.75" customHeight="1" x14ac:dyDescent="0.3">
      <c r="B29" s="387">
        <v>4</v>
      </c>
      <c r="C29" s="519" t="s">
        <v>365</v>
      </c>
      <c r="D29" s="520"/>
      <c r="E29" s="404">
        <v>0.16700000000000001</v>
      </c>
      <c r="F29" s="156" t="s">
        <v>367</v>
      </c>
      <c r="G29" s="143" t="s">
        <v>366</v>
      </c>
      <c r="H29" s="143" t="s">
        <v>209</v>
      </c>
      <c r="I29" s="143" t="s">
        <v>336</v>
      </c>
      <c r="J29" s="393" t="s">
        <v>337</v>
      </c>
      <c r="K29" s="250">
        <v>43832</v>
      </c>
      <c r="L29" s="251">
        <v>44196</v>
      </c>
      <c r="M29" s="111">
        <v>3</v>
      </c>
      <c r="N29" s="112"/>
      <c r="O29" s="260">
        <f t="shared" si="32"/>
        <v>0</v>
      </c>
      <c r="P29" s="326"/>
      <c r="Q29" s="165"/>
      <c r="R29" s="260">
        <f t="shared" si="33"/>
        <v>0</v>
      </c>
      <c r="S29" s="159"/>
      <c r="T29" s="111">
        <v>3</v>
      </c>
      <c r="U29" s="112"/>
      <c r="V29" s="260">
        <f t="shared" si="34"/>
        <v>0</v>
      </c>
      <c r="W29" s="326"/>
      <c r="X29" s="165"/>
      <c r="Y29" s="260">
        <f t="shared" si="35"/>
        <v>0</v>
      </c>
      <c r="Z29" s="159"/>
      <c r="AA29" s="111">
        <v>3</v>
      </c>
      <c r="AB29" s="112"/>
      <c r="AC29" s="260">
        <f t="shared" si="36"/>
        <v>0</v>
      </c>
      <c r="AD29" s="326"/>
      <c r="AE29" s="165"/>
      <c r="AF29" s="260">
        <f t="shared" si="37"/>
        <v>0</v>
      </c>
      <c r="AG29" s="162"/>
      <c r="AH29" s="111">
        <v>3</v>
      </c>
      <c r="AI29" s="112"/>
      <c r="AJ29" s="260">
        <f t="shared" si="38"/>
        <v>0</v>
      </c>
      <c r="AK29" s="326"/>
      <c r="AL29" s="165"/>
      <c r="AM29" s="260">
        <f t="shared" si="39"/>
        <v>0</v>
      </c>
      <c r="AN29" s="159"/>
      <c r="AO29" s="111">
        <f t="shared" si="29"/>
        <v>12</v>
      </c>
      <c r="AP29" s="112">
        <f t="shared" si="30"/>
        <v>0</v>
      </c>
      <c r="AQ29" s="113">
        <f t="shared" si="40"/>
        <v>0</v>
      </c>
      <c r="AR29" s="261">
        <f t="shared" si="41"/>
        <v>0</v>
      </c>
      <c r="AS29" s="262">
        <f t="shared" si="42"/>
        <v>0</v>
      </c>
      <c r="AT29" s="114"/>
      <c r="AU29" s="287"/>
    </row>
    <row r="30" spans="2:47" s="196" customFormat="1" ht="45.75" customHeight="1" x14ac:dyDescent="0.3">
      <c r="B30" s="385">
        <v>5</v>
      </c>
      <c r="C30" s="519" t="s">
        <v>360</v>
      </c>
      <c r="D30" s="520"/>
      <c r="E30" s="404">
        <v>0.16700000000000001</v>
      </c>
      <c r="F30" s="156" t="s">
        <v>363</v>
      </c>
      <c r="G30" s="143" t="s">
        <v>359</v>
      </c>
      <c r="H30" s="143" t="s">
        <v>209</v>
      </c>
      <c r="I30" s="143" t="s">
        <v>336</v>
      </c>
      <c r="J30" s="393" t="s">
        <v>337</v>
      </c>
      <c r="K30" s="250">
        <v>43832</v>
      </c>
      <c r="L30" s="251">
        <v>44196</v>
      </c>
      <c r="M30" s="111">
        <v>0</v>
      </c>
      <c r="N30" s="112"/>
      <c r="O30" s="260" t="str">
        <f t="shared" ref="O30" si="43">IFERROR(N30/M30,"")</f>
        <v/>
      </c>
      <c r="P30" s="390"/>
      <c r="Q30" s="165"/>
      <c r="R30" s="260" t="str">
        <f t="shared" ref="R30" si="44">IFERROR(Q30/M30,"")</f>
        <v/>
      </c>
      <c r="S30" s="159"/>
      <c r="T30" s="111">
        <v>1</v>
      </c>
      <c r="U30" s="112"/>
      <c r="V30" s="260">
        <f t="shared" ref="V30" si="45">IFERROR(U30/T30,"")</f>
        <v>0</v>
      </c>
      <c r="W30" s="390"/>
      <c r="X30" s="165"/>
      <c r="Y30" s="260">
        <f t="shared" ref="Y30" si="46">IFERROR(X30/T30,"")</f>
        <v>0</v>
      </c>
      <c r="Z30" s="159"/>
      <c r="AA30" s="111">
        <v>1</v>
      </c>
      <c r="AB30" s="112"/>
      <c r="AC30" s="260">
        <f t="shared" ref="AC30" si="47">IFERROR(AB30/AA30,"")</f>
        <v>0</v>
      </c>
      <c r="AD30" s="390"/>
      <c r="AE30" s="165"/>
      <c r="AF30" s="260">
        <f t="shared" ref="AF30" si="48">IFERROR(AE30/AA30,"")</f>
        <v>0</v>
      </c>
      <c r="AG30" s="162"/>
      <c r="AH30" s="111">
        <v>1</v>
      </c>
      <c r="AI30" s="112"/>
      <c r="AJ30" s="260">
        <f t="shared" ref="AJ30" si="49">IFERROR(AI30/AH30,"")</f>
        <v>0</v>
      </c>
      <c r="AK30" s="390"/>
      <c r="AL30" s="165"/>
      <c r="AM30" s="260">
        <f t="shared" ref="AM30" si="50">IFERROR(AL30/AH30,"")</f>
        <v>0</v>
      </c>
      <c r="AN30" s="159"/>
      <c r="AO30" s="111">
        <f t="shared" ref="AO30" si="51">+SUM(M30,T30,AA30,AH30)</f>
        <v>3</v>
      </c>
      <c r="AP30" s="112">
        <f t="shared" ref="AP30" si="52">+SUM(N30,U30,AB30,AI30)</f>
        <v>0</v>
      </c>
      <c r="AQ30" s="113">
        <f t="shared" ref="AQ30" si="53">IFERROR(AP30/AO30,"")</f>
        <v>0</v>
      </c>
      <c r="AR30" s="261">
        <f t="shared" ref="AR30" si="54">SUM(Q30,X30,AE30,AL30)</f>
        <v>0</v>
      </c>
      <c r="AS30" s="262">
        <f t="shared" ref="AS30" si="55">IFERROR(AR30/AO30,"")</f>
        <v>0</v>
      </c>
      <c r="AT30" s="114"/>
      <c r="AU30" s="287"/>
    </row>
    <row r="31" spans="2:47" s="196" customFormat="1" ht="33" customHeight="1" x14ac:dyDescent="0.3">
      <c r="B31" s="385">
        <v>6</v>
      </c>
      <c r="C31" s="519" t="s">
        <v>362</v>
      </c>
      <c r="D31" s="520"/>
      <c r="E31" s="404">
        <v>0.16600000000000001</v>
      </c>
      <c r="F31" s="156" t="s">
        <v>364</v>
      </c>
      <c r="G31" s="143" t="s">
        <v>361</v>
      </c>
      <c r="H31" s="143" t="s">
        <v>209</v>
      </c>
      <c r="I31" s="143" t="s">
        <v>336</v>
      </c>
      <c r="J31" s="393" t="s">
        <v>337</v>
      </c>
      <c r="K31" s="250">
        <v>43832</v>
      </c>
      <c r="L31" s="251">
        <v>44196</v>
      </c>
      <c r="M31" s="111">
        <v>0</v>
      </c>
      <c r="N31" s="112"/>
      <c r="O31" s="260" t="str">
        <f t="shared" si="32"/>
        <v/>
      </c>
      <c r="P31" s="326"/>
      <c r="Q31" s="165"/>
      <c r="R31" s="260" t="str">
        <f t="shared" si="33"/>
        <v/>
      </c>
      <c r="S31" s="159"/>
      <c r="T31" s="111">
        <v>0</v>
      </c>
      <c r="U31" s="112"/>
      <c r="V31" s="260" t="str">
        <f t="shared" si="34"/>
        <v/>
      </c>
      <c r="W31" s="326"/>
      <c r="X31" s="165"/>
      <c r="Y31" s="260" t="str">
        <f t="shared" si="35"/>
        <v/>
      </c>
      <c r="Z31" s="159"/>
      <c r="AA31" s="111">
        <v>0</v>
      </c>
      <c r="AB31" s="112"/>
      <c r="AC31" s="260" t="str">
        <f t="shared" si="36"/>
        <v/>
      </c>
      <c r="AD31" s="326"/>
      <c r="AE31" s="165"/>
      <c r="AF31" s="260" t="str">
        <f t="shared" si="37"/>
        <v/>
      </c>
      <c r="AG31" s="162"/>
      <c r="AH31" s="111">
        <v>1</v>
      </c>
      <c r="AI31" s="112"/>
      <c r="AJ31" s="260">
        <f t="shared" si="38"/>
        <v>0</v>
      </c>
      <c r="AK31" s="326"/>
      <c r="AL31" s="165"/>
      <c r="AM31" s="260">
        <f t="shared" si="39"/>
        <v>0</v>
      </c>
      <c r="AN31" s="159"/>
      <c r="AO31" s="111">
        <f t="shared" si="29"/>
        <v>1</v>
      </c>
      <c r="AP31" s="112">
        <f t="shared" si="30"/>
        <v>0</v>
      </c>
      <c r="AQ31" s="113">
        <f t="shared" si="40"/>
        <v>0</v>
      </c>
      <c r="AR31" s="261">
        <f t="shared" si="41"/>
        <v>0</v>
      </c>
      <c r="AS31" s="262">
        <f t="shared" si="42"/>
        <v>0</v>
      </c>
      <c r="AT31" s="114"/>
      <c r="AU31" s="287"/>
    </row>
    <row r="32" spans="2:47" s="315" customFormat="1" ht="15" thickBot="1" x14ac:dyDescent="0.35">
      <c r="B32" s="386"/>
      <c r="C32" s="578" t="s">
        <v>291</v>
      </c>
      <c r="D32" s="579"/>
      <c r="E32" s="403"/>
      <c r="F32" s="305"/>
      <c r="G32" s="226"/>
      <c r="H32" s="306"/>
      <c r="I32" s="227"/>
      <c r="J32" s="394"/>
      <c r="K32" s="307"/>
      <c r="L32" s="308"/>
      <c r="M32" s="241"/>
      <c r="N32" s="232"/>
      <c r="O32" s="86" t="str">
        <f t="shared" si="32"/>
        <v/>
      </c>
      <c r="P32" s="237"/>
      <c r="Q32" s="309"/>
      <c r="R32" s="86" t="str">
        <f t="shared" si="33"/>
        <v/>
      </c>
      <c r="S32" s="310"/>
      <c r="T32" s="241"/>
      <c r="U32" s="232"/>
      <c r="V32" s="86" t="str">
        <f t="shared" si="34"/>
        <v/>
      </c>
      <c r="W32" s="237"/>
      <c r="X32" s="309"/>
      <c r="Y32" s="86" t="str">
        <f t="shared" si="35"/>
        <v/>
      </c>
      <c r="Z32" s="310"/>
      <c r="AA32" s="241"/>
      <c r="AB32" s="232"/>
      <c r="AC32" s="86" t="str">
        <f t="shared" si="36"/>
        <v/>
      </c>
      <c r="AD32" s="237"/>
      <c r="AE32" s="309"/>
      <c r="AF32" s="86" t="str">
        <f t="shared" si="37"/>
        <v/>
      </c>
      <c r="AG32" s="311"/>
      <c r="AH32" s="241"/>
      <c r="AI32" s="232"/>
      <c r="AJ32" s="86" t="str">
        <f t="shared" si="38"/>
        <v/>
      </c>
      <c r="AK32" s="237"/>
      <c r="AL32" s="309"/>
      <c r="AM32" s="86" t="str">
        <f t="shared" si="39"/>
        <v/>
      </c>
      <c r="AN32" s="310"/>
      <c r="AO32" s="230">
        <f t="shared" si="29"/>
        <v>0</v>
      </c>
      <c r="AP32" s="231">
        <f t="shared" si="30"/>
        <v>0</v>
      </c>
      <c r="AQ32" s="312" t="str">
        <f t="shared" si="40"/>
        <v/>
      </c>
      <c r="AR32" s="87">
        <f>SUM(Q32,X32,AE32,AL32)</f>
        <v>0</v>
      </c>
      <c r="AS32" s="313" t="str">
        <f t="shared" si="42"/>
        <v/>
      </c>
      <c r="AT32" s="314"/>
      <c r="AU32" s="287">
        <f>+SUMPRODUCT(AQ26:AQ32,E26:E32)</f>
        <v>0</v>
      </c>
    </row>
    <row r="33" spans="2:47" s="285" customFormat="1" x14ac:dyDescent="0.3">
      <c r="B33" s="282"/>
      <c r="C33" s="282"/>
      <c r="D33" s="282"/>
      <c r="E33" s="408"/>
      <c r="F33" s="396"/>
      <c r="G33" s="282"/>
      <c r="H33" s="282"/>
      <c r="I33" s="282"/>
      <c r="J33" s="282"/>
      <c r="K33" s="282"/>
      <c r="L33" s="276" t="s">
        <v>314</v>
      </c>
      <c r="M33" s="277">
        <f>SUM(M25:M32)</f>
        <v>6.25</v>
      </c>
      <c r="N33" s="277">
        <f>SUM(N25:N32)</f>
        <v>0</v>
      </c>
      <c r="O33" s="275"/>
      <c r="P33" s="275"/>
      <c r="Q33" s="277">
        <f>SUM(Q25:Q32)</f>
        <v>0</v>
      </c>
      <c r="R33" s="275"/>
      <c r="S33" s="275"/>
      <c r="T33" s="277">
        <f>SUM(T25:T32)</f>
        <v>7.25</v>
      </c>
      <c r="U33" s="277">
        <f>SUM(U25:U32)</f>
        <v>0</v>
      </c>
      <c r="V33" s="275"/>
      <c r="W33" s="275"/>
      <c r="X33" s="277">
        <f>SUM(X25:X32)</f>
        <v>0</v>
      </c>
      <c r="Y33" s="275"/>
      <c r="Z33" s="275"/>
      <c r="AA33" s="277">
        <f>SUM(AA25:AA32)</f>
        <v>7.75</v>
      </c>
      <c r="AB33" s="277">
        <f>SUM(AB25:AB32)</f>
        <v>0</v>
      </c>
      <c r="AC33" s="275"/>
      <c r="AD33" s="275"/>
      <c r="AE33" s="277">
        <f>SUM(AE25:AE32)</f>
        <v>0</v>
      </c>
      <c r="AF33" s="275"/>
      <c r="AG33" s="275"/>
      <c r="AH33" s="277">
        <f>SUM(AH25:AH32)</f>
        <v>8.75</v>
      </c>
      <c r="AI33" s="277">
        <f>SUM(AI25:AI32)</f>
        <v>0</v>
      </c>
      <c r="AJ33" s="275"/>
      <c r="AK33" s="275"/>
      <c r="AL33" s="277">
        <f>SUM(AL25:AL32)</f>
        <v>0</v>
      </c>
      <c r="AM33" s="275"/>
      <c r="AN33" s="275"/>
      <c r="AO33" s="277">
        <f>SUM(AO25:AO32)</f>
        <v>30</v>
      </c>
      <c r="AP33" s="277">
        <f>SUM(AP25:AP32)</f>
        <v>0</v>
      </c>
      <c r="AQ33" s="278"/>
      <c r="AR33" s="277">
        <f>SUM(AR25:AR32)</f>
        <v>0</v>
      </c>
      <c r="AS33" s="283"/>
      <c r="AT33" s="283"/>
      <c r="AU33" s="284"/>
    </row>
    <row r="34" spans="2:47" x14ac:dyDescent="0.3">
      <c r="F34" s="407"/>
    </row>
    <row r="39" spans="2:47" x14ac:dyDescent="0.3">
      <c r="P39" s="100"/>
    </row>
    <row r="43" spans="2:47" x14ac:dyDescent="0.3">
      <c r="P43" s="100"/>
    </row>
    <row r="47" spans="2:47" x14ac:dyDescent="0.3">
      <c r="P47" s="100"/>
    </row>
  </sheetData>
  <autoFilter ref="B9:AT21">
    <filterColumn colId="0" showButton="0"/>
    <filterColumn colId="1" showButton="0"/>
  </autoFilter>
  <mergeCells count="62">
    <mergeCell ref="C32:D32"/>
    <mergeCell ref="C17:D17"/>
    <mergeCell ref="C28:D28"/>
    <mergeCell ref="C31:D31"/>
    <mergeCell ref="C18:D18"/>
    <mergeCell ref="C19:D19"/>
    <mergeCell ref="C30:D30"/>
    <mergeCell ref="C27:D27"/>
    <mergeCell ref="C29:D29"/>
    <mergeCell ref="T24:Z24"/>
    <mergeCell ref="AA24:AD24"/>
    <mergeCell ref="AH24:AN24"/>
    <mergeCell ref="AO24:AS24"/>
    <mergeCell ref="C26:D26"/>
    <mergeCell ref="H24:H25"/>
    <mergeCell ref="I24:I25"/>
    <mergeCell ref="J24:J25"/>
    <mergeCell ref="K24:L24"/>
    <mergeCell ref="M24:S24"/>
    <mergeCell ref="B24:B25"/>
    <mergeCell ref="C24:D25"/>
    <mergeCell ref="E24:E25"/>
    <mergeCell ref="F24:F25"/>
    <mergeCell ref="G24:G25"/>
    <mergeCell ref="B10:D10"/>
    <mergeCell ref="E10:L10"/>
    <mergeCell ref="C11:D12"/>
    <mergeCell ref="B11:B12"/>
    <mergeCell ref="J11:J12"/>
    <mergeCell ref="E11:E12"/>
    <mergeCell ref="F11:F12"/>
    <mergeCell ref="G11:G12"/>
    <mergeCell ref="H11:H12"/>
    <mergeCell ref="I11:I12"/>
    <mergeCell ref="BS5:BU6"/>
    <mergeCell ref="BV5:BX6"/>
    <mergeCell ref="B7:C8"/>
    <mergeCell ref="D7:D8"/>
    <mergeCell ref="AO5:AQ6"/>
    <mergeCell ref="AR5:AT6"/>
    <mergeCell ref="AO7:AQ8"/>
    <mergeCell ref="AR7:AT8"/>
    <mergeCell ref="D1:AT1"/>
    <mergeCell ref="D2:AT2"/>
    <mergeCell ref="D3:AT3"/>
    <mergeCell ref="B1:C3"/>
    <mergeCell ref="B9:D9"/>
    <mergeCell ref="B5:C6"/>
    <mergeCell ref="D5:D6"/>
    <mergeCell ref="AA11:AD11"/>
    <mergeCell ref="K11:L11"/>
    <mergeCell ref="M11:S11"/>
    <mergeCell ref="T11:Z11"/>
    <mergeCell ref="AO11:AS11"/>
    <mergeCell ref="AH11:AN11"/>
    <mergeCell ref="C13:D13"/>
    <mergeCell ref="C14:D14"/>
    <mergeCell ref="C15:D15"/>
    <mergeCell ref="C16:D16"/>
    <mergeCell ref="E23:L23"/>
    <mergeCell ref="C20:D20"/>
    <mergeCell ref="B23:D23"/>
  </mergeCells>
  <conditionalFormatting sqref="AQ13">
    <cfRule type="iconSet" priority="182">
      <iconSet iconSet="3TrafficLights2">
        <cfvo type="percent" val="0"/>
        <cfvo type="num" val="0.7"/>
        <cfvo type="num" val="0.9"/>
      </iconSet>
    </cfRule>
    <cfRule type="cellIs" dxfId="111" priority="183" stopIfTrue="1" operator="greaterThan">
      <formula>0.9</formula>
    </cfRule>
    <cfRule type="cellIs" dxfId="110" priority="184" stopIfTrue="1" operator="between">
      <formula>0.7</formula>
      <formula>0.89</formula>
    </cfRule>
    <cfRule type="cellIs" dxfId="109" priority="185" stopIfTrue="1" operator="between">
      <formula>0</formula>
      <formula>0.69</formula>
    </cfRule>
  </conditionalFormatting>
  <conditionalFormatting sqref="AQ14">
    <cfRule type="iconSet" priority="178">
      <iconSet iconSet="3TrafficLights2">
        <cfvo type="percent" val="0"/>
        <cfvo type="num" val="0.7"/>
        <cfvo type="num" val="0.9"/>
      </iconSet>
    </cfRule>
    <cfRule type="cellIs" dxfId="108" priority="179" stopIfTrue="1" operator="greaterThan">
      <formula>0.9</formula>
    </cfRule>
    <cfRule type="cellIs" dxfId="107" priority="180" stopIfTrue="1" operator="between">
      <formula>0.7</formula>
      <formula>0.89</formula>
    </cfRule>
    <cfRule type="cellIs" dxfId="106" priority="181" stopIfTrue="1" operator="between">
      <formula>0</formula>
      <formula>0.69</formula>
    </cfRule>
  </conditionalFormatting>
  <conditionalFormatting sqref="M23">
    <cfRule type="iconSet" priority="112">
      <iconSet iconSet="3TrafficLights2">
        <cfvo type="percent" val="0"/>
        <cfvo type="num" val="0.7"/>
        <cfvo type="num" val="0.9"/>
      </iconSet>
    </cfRule>
    <cfRule type="cellIs" dxfId="105" priority="113" stopIfTrue="1" operator="equal">
      <formula>1</formula>
    </cfRule>
    <cfRule type="cellIs" dxfId="104" priority="114" stopIfTrue="1" operator="notEqual">
      <formula>1</formula>
    </cfRule>
  </conditionalFormatting>
  <conditionalFormatting sqref="M10">
    <cfRule type="iconSet" priority="109">
      <iconSet iconSet="3TrafficLights2">
        <cfvo type="percent" val="0"/>
        <cfvo type="num" val="0.7"/>
        <cfvo type="num" val="0.9"/>
      </iconSet>
    </cfRule>
    <cfRule type="cellIs" dxfId="103" priority="110" stopIfTrue="1" operator="equal">
      <formula>1</formula>
    </cfRule>
    <cfRule type="cellIs" dxfId="102" priority="111" stopIfTrue="1" operator="notEqual">
      <formula>1</formula>
    </cfRule>
  </conditionalFormatting>
  <conditionalFormatting sqref="AQ26">
    <cfRule type="iconSet" priority="61">
      <iconSet iconSet="3TrafficLights2">
        <cfvo type="percent" val="0"/>
        <cfvo type="num" val="0.7"/>
        <cfvo type="num" val="0.9"/>
      </iconSet>
    </cfRule>
    <cfRule type="cellIs" dxfId="101" priority="62" stopIfTrue="1" operator="greaterThan">
      <formula>0.9</formula>
    </cfRule>
    <cfRule type="cellIs" dxfId="100" priority="63" stopIfTrue="1" operator="between">
      <formula>0.7</formula>
      <formula>0.89</formula>
    </cfRule>
    <cfRule type="cellIs" dxfId="99" priority="64" stopIfTrue="1" operator="between">
      <formula>0</formula>
      <formula>0.69</formula>
    </cfRule>
  </conditionalFormatting>
  <conditionalFormatting sqref="AQ20 AQ16 AS20 AS16">
    <cfRule type="iconSet" priority="1417">
      <iconSet iconSet="3TrafficLights2">
        <cfvo type="percent" val="0"/>
        <cfvo type="num" val="0.7"/>
        <cfvo type="num" val="0.9"/>
      </iconSet>
    </cfRule>
    <cfRule type="cellIs" dxfId="98" priority="1418" stopIfTrue="1" operator="greaterThan">
      <formula>0.9</formula>
    </cfRule>
    <cfRule type="cellIs" dxfId="97" priority="1419" stopIfTrue="1" operator="between">
      <formula>0.7</formula>
      <formula>0.89</formula>
    </cfRule>
    <cfRule type="cellIs" dxfId="96" priority="1420" stopIfTrue="1" operator="between">
      <formula>0</formula>
      <formula>0.69</formula>
    </cfRule>
  </conditionalFormatting>
  <conditionalFormatting sqref="AQ15 AQ17:AQ19">
    <cfRule type="iconSet" priority="1421">
      <iconSet iconSet="3TrafficLights2">
        <cfvo type="percent" val="0"/>
        <cfvo type="num" val="0.7"/>
        <cfvo type="num" val="0.9"/>
      </iconSet>
    </cfRule>
    <cfRule type="cellIs" dxfId="95" priority="1422" stopIfTrue="1" operator="greaterThan">
      <formula>0.9</formula>
    </cfRule>
    <cfRule type="cellIs" dxfId="94" priority="1423" stopIfTrue="1" operator="between">
      <formula>0.7</formula>
      <formula>0.89</formula>
    </cfRule>
    <cfRule type="cellIs" dxfId="93" priority="1424" stopIfTrue="1" operator="between">
      <formula>0</formula>
      <formula>0.69</formula>
    </cfRule>
  </conditionalFormatting>
  <conditionalFormatting sqref="AS13:AS15 AS17:AS19">
    <cfRule type="iconSet" priority="1429">
      <iconSet iconSet="3TrafficLights2">
        <cfvo type="percent" val="0"/>
        <cfvo type="num" val="0.7"/>
        <cfvo type="num" val="0.9"/>
      </iconSet>
    </cfRule>
    <cfRule type="cellIs" dxfId="92" priority="1430" stopIfTrue="1" operator="greaterThanOrEqual">
      <formula>0.9</formula>
    </cfRule>
    <cfRule type="cellIs" dxfId="91" priority="1431" stopIfTrue="1" operator="between">
      <formula>0.7</formula>
      <formula>0.89</formula>
    </cfRule>
    <cfRule type="cellIs" dxfId="90" priority="1432" stopIfTrue="1" operator="between">
      <formula>0</formula>
      <formula>0.69</formula>
    </cfRule>
  </conditionalFormatting>
  <conditionalFormatting sqref="O13:O20">
    <cfRule type="iconSet" priority="1437">
      <iconSet iconSet="3TrafficLights2">
        <cfvo type="percent" val="0"/>
        <cfvo type="num" val="0.7"/>
        <cfvo type="num" val="0.9"/>
      </iconSet>
    </cfRule>
    <cfRule type="cellIs" dxfId="89" priority="1438" stopIfTrue="1" operator="greaterThanOrEqual">
      <formula>0.9</formula>
    </cfRule>
    <cfRule type="cellIs" dxfId="88" priority="1439" stopIfTrue="1" operator="between">
      <formula>0.7</formula>
      <formula>0.89</formula>
    </cfRule>
    <cfRule type="cellIs" dxfId="87" priority="1440" stopIfTrue="1" operator="between">
      <formula>0</formula>
      <formula>0.69</formula>
    </cfRule>
  </conditionalFormatting>
  <conditionalFormatting sqref="R13:R20">
    <cfRule type="iconSet" priority="1445">
      <iconSet iconSet="3TrafficLights2">
        <cfvo type="percent" val="0"/>
        <cfvo type="num" val="0.7"/>
        <cfvo type="num" val="0.9"/>
      </iconSet>
    </cfRule>
    <cfRule type="cellIs" dxfId="86" priority="1446" stopIfTrue="1" operator="greaterThanOrEqual">
      <formula>0.9</formula>
    </cfRule>
    <cfRule type="cellIs" dxfId="85" priority="1447" stopIfTrue="1" operator="between">
      <formula>0.7</formula>
      <formula>0.89</formula>
    </cfRule>
    <cfRule type="cellIs" dxfId="84" priority="1448" stopIfTrue="1" operator="between">
      <formula>0</formula>
      <formula>0.69</formula>
    </cfRule>
  </conditionalFormatting>
  <conditionalFormatting sqref="Y13:Y20">
    <cfRule type="iconSet" priority="1453">
      <iconSet iconSet="3TrafficLights2">
        <cfvo type="percent" val="0"/>
        <cfvo type="num" val="0.7"/>
        <cfvo type="num" val="0.9"/>
      </iconSet>
    </cfRule>
    <cfRule type="cellIs" dxfId="83" priority="1454" stopIfTrue="1" operator="greaterThanOrEqual">
      <formula>0.9</formula>
    </cfRule>
    <cfRule type="cellIs" dxfId="82" priority="1455" stopIfTrue="1" operator="between">
      <formula>0.7</formula>
      <formula>0.89</formula>
    </cfRule>
    <cfRule type="cellIs" dxfId="81" priority="1456" stopIfTrue="1" operator="between">
      <formula>0</formula>
      <formula>0.69</formula>
    </cfRule>
  </conditionalFormatting>
  <conditionalFormatting sqref="AF13:AF20">
    <cfRule type="iconSet" priority="1461">
      <iconSet iconSet="3TrafficLights2">
        <cfvo type="percent" val="0"/>
        <cfvo type="num" val="0.7"/>
        <cfvo type="num" val="0.9"/>
      </iconSet>
    </cfRule>
    <cfRule type="cellIs" dxfId="80" priority="1462" stopIfTrue="1" operator="greaterThanOrEqual">
      <formula>0.9</formula>
    </cfRule>
    <cfRule type="cellIs" dxfId="79" priority="1463" stopIfTrue="1" operator="between">
      <formula>0.7</formula>
      <formula>0.89</formula>
    </cfRule>
    <cfRule type="cellIs" dxfId="78" priority="1464" stopIfTrue="1" operator="between">
      <formula>0</formula>
      <formula>0.69</formula>
    </cfRule>
  </conditionalFormatting>
  <conditionalFormatting sqref="AM13:AM20">
    <cfRule type="iconSet" priority="1469">
      <iconSet iconSet="3TrafficLights2">
        <cfvo type="percent" val="0"/>
        <cfvo type="num" val="0.7"/>
        <cfvo type="num" val="0.9"/>
      </iconSet>
    </cfRule>
    <cfRule type="cellIs" dxfId="77" priority="1470" stopIfTrue="1" operator="greaterThanOrEqual">
      <formula>0.9</formula>
    </cfRule>
    <cfRule type="cellIs" dxfId="76" priority="1471" stopIfTrue="1" operator="between">
      <formula>0.7</formula>
      <formula>0.89</formula>
    </cfRule>
    <cfRule type="cellIs" dxfId="75" priority="1472" stopIfTrue="1" operator="between">
      <formula>0</formula>
      <formula>0.69</formula>
    </cfRule>
  </conditionalFormatting>
  <conditionalFormatting sqref="V13:V20">
    <cfRule type="iconSet" priority="1477">
      <iconSet iconSet="3TrafficLights2">
        <cfvo type="percent" val="0"/>
        <cfvo type="num" val="0.7"/>
        <cfvo type="num" val="0.9"/>
      </iconSet>
    </cfRule>
    <cfRule type="cellIs" dxfId="74" priority="1478" stopIfTrue="1" operator="greaterThanOrEqual">
      <formula>0.9</formula>
    </cfRule>
    <cfRule type="cellIs" dxfId="73" priority="1479" stopIfTrue="1" operator="between">
      <formula>0.7</formula>
      <formula>0.89</formula>
    </cfRule>
    <cfRule type="cellIs" dxfId="72" priority="1480" stopIfTrue="1" operator="between">
      <formula>0</formula>
      <formula>0.69</formula>
    </cfRule>
  </conditionalFormatting>
  <conditionalFormatting sqref="AC13:AC20">
    <cfRule type="iconSet" priority="1485">
      <iconSet iconSet="3TrafficLights2">
        <cfvo type="percent" val="0"/>
        <cfvo type="num" val="0.7"/>
        <cfvo type="num" val="0.9"/>
      </iconSet>
    </cfRule>
    <cfRule type="cellIs" dxfId="71" priority="1486" stopIfTrue="1" operator="greaterThanOrEqual">
      <formula>0.9</formula>
    </cfRule>
    <cfRule type="cellIs" dxfId="70" priority="1487" stopIfTrue="1" operator="between">
      <formula>0.7</formula>
      <formula>0.89</formula>
    </cfRule>
    <cfRule type="cellIs" dxfId="69" priority="1488" stopIfTrue="1" operator="between">
      <formula>0</formula>
      <formula>0.69</formula>
    </cfRule>
  </conditionalFormatting>
  <conditionalFormatting sqref="AJ13:AJ20">
    <cfRule type="iconSet" priority="1493">
      <iconSet iconSet="3TrafficLights2">
        <cfvo type="percent" val="0"/>
        <cfvo type="num" val="0.7"/>
        <cfvo type="num" val="0.9"/>
      </iconSet>
    </cfRule>
    <cfRule type="cellIs" dxfId="68" priority="1494" stopIfTrue="1" operator="greaterThanOrEqual">
      <formula>0.9</formula>
    </cfRule>
    <cfRule type="cellIs" dxfId="67" priority="1495" stopIfTrue="1" operator="between">
      <formula>0.7</formula>
      <formula>0.89</formula>
    </cfRule>
    <cfRule type="cellIs" dxfId="66" priority="1496" stopIfTrue="1" operator="between">
      <formula>0</formula>
      <formula>0.69</formula>
    </cfRule>
  </conditionalFormatting>
  <conditionalFormatting sqref="AS30">
    <cfRule type="iconSet" priority="1">
      <iconSet iconSet="3TrafficLights2">
        <cfvo type="percent" val="0"/>
        <cfvo type="num" val="0.7"/>
        <cfvo type="num" val="0.9"/>
      </iconSet>
    </cfRule>
    <cfRule type="cellIs" dxfId="65" priority="2" stopIfTrue="1" operator="greaterThanOrEqual">
      <formula>0.9</formula>
    </cfRule>
    <cfRule type="cellIs" dxfId="64" priority="3" stopIfTrue="1" operator="between">
      <formula>0.7</formula>
      <formula>0.89</formula>
    </cfRule>
    <cfRule type="cellIs" dxfId="63" priority="4" stopIfTrue="1" operator="between">
      <formula>0</formula>
      <formula>0.69</formula>
    </cfRule>
  </conditionalFormatting>
  <conditionalFormatting sqref="O30">
    <cfRule type="iconSet" priority="5">
      <iconSet iconSet="3TrafficLights2">
        <cfvo type="percent" val="0"/>
        <cfvo type="num" val="0.7"/>
        <cfvo type="num" val="0.9"/>
      </iconSet>
    </cfRule>
    <cfRule type="cellIs" dxfId="62" priority="6" stopIfTrue="1" operator="greaterThanOrEqual">
      <formula>0.9</formula>
    </cfRule>
    <cfRule type="cellIs" dxfId="61" priority="7" stopIfTrue="1" operator="between">
      <formula>0.7</formula>
      <formula>0.89</formula>
    </cfRule>
    <cfRule type="cellIs" dxfId="60" priority="8" stopIfTrue="1" operator="between">
      <formula>0</formula>
      <formula>0.69</formula>
    </cfRule>
  </conditionalFormatting>
  <conditionalFormatting sqref="R30">
    <cfRule type="iconSet" priority="9">
      <iconSet iconSet="3TrafficLights2">
        <cfvo type="percent" val="0"/>
        <cfvo type="num" val="0.7"/>
        <cfvo type="num" val="0.9"/>
      </iconSet>
    </cfRule>
    <cfRule type="cellIs" dxfId="59" priority="10" stopIfTrue="1" operator="greaterThanOrEqual">
      <formula>0.9</formula>
    </cfRule>
    <cfRule type="cellIs" dxfId="58" priority="11" stopIfTrue="1" operator="between">
      <formula>0.7</formula>
      <formula>0.89</formula>
    </cfRule>
    <cfRule type="cellIs" dxfId="57" priority="12" stopIfTrue="1" operator="between">
      <formula>0</formula>
      <formula>0.69</formula>
    </cfRule>
  </conditionalFormatting>
  <conditionalFormatting sqref="Y30">
    <cfRule type="iconSet" priority="13">
      <iconSet iconSet="3TrafficLights2">
        <cfvo type="percent" val="0"/>
        <cfvo type="num" val="0.7"/>
        <cfvo type="num" val="0.9"/>
      </iconSet>
    </cfRule>
    <cfRule type="cellIs" dxfId="56" priority="14" stopIfTrue="1" operator="greaterThanOrEqual">
      <formula>0.9</formula>
    </cfRule>
    <cfRule type="cellIs" dxfId="55" priority="15" stopIfTrue="1" operator="between">
      <formula>0.7</formula>
      <formula>0.89</formula>
    </cfRule>
    <cfRule type="cellIs" dxfId="54" priority="16" stopIfTrue="1" operator="between">
      <formula>0</formula>
      <formula>0.69</formula>
    </cfRule>
  </conditionalFormatting>
  <conditionalFormatting sqref="AF30">
    <cfRule type="iconSet" priority="17">
      <iconSet iconSet="3TrafficLights2">
        <cfvo type="percent" val="0"/>
        <cfvo type="num" val="0.7"/>
        <cfvo type="num" val="0.9"/>
      </iconSet>
    </cfRule>
    <cfRule type="cellIs" dxfId="53" priority="18" stopIfTrue="1" operator="greaterThanOrEqual">
      <formula>0.9</formula>
    </cfRule>
    <cfRule type="cellIs" dxfId="52" priority="19" stopIfTrue="1" operator="between">
      <formula>0.7</formula>
      <formula>0.89</formula>
    </cfRule>
    <cfRule type="cellIs" dxfId="51" priority="20" stopIfTrue="1" operator="between">
      <formula>0</formula>
      <formula>0.69</formula>
    </cfRule>
  </conditionalFormatting>
  <conditionalFormatting sqref="AM30">
    <cfRule type="iconSet" priority="21">
      <iconSet iconSet="3TrafficLights2">
        <cfvo type="percent" val="0"/>
        <cfvo type="num" val="0.7"/>
        <cfvo type="num" val="0.9"/>
      </iconSet>
    </cfRule>
    <cfRule type="cellIs" dxfId="50" priority="22" stopIfTrue="1" operator="greaterThanOrEqual">
      <formula>0.9</formula>
    </cfRule>
    <cfRule type="cellIs" dxfId="49" priority="23" stopIfTrue="1" operator="between">
      <formula>0.7</formula>
      <formula>0.89</formula>
    </cfRule>
    <cfRule type="cellIs" dxfId="48" priority="24" stopIfTrue="1" operator="between">
      <formula>0</formula>
      <formula>0.69</formula>
    </cfRule>
  </conditionalFormatting>
  <conditionalFormatting sqref="AQ30">
    <cfRule type="iconSet" priority="25">
      <iconSet iconSet="3TrafficLights2">
        <cfvo type="percent" val="0"/>
        <cfvo type="num" val="0.7"/>
        <cfvo type="num" val="0.9"/>
      </iconSet>
    </cfRule>
    <cfRule type="cellIs" dxfId="47" priority="26" stopIfTrue="1" operator="greaterThan">
      <formula>0.9</formula>
    </cfRule>
    <cfRule type="cellIs" dxfId="46" priority="27" stopIfTrue="1" operator="between">
      <formula>0.7</formula>
      <formula>0.89</formula>
    </cfRule>
    <cfRule type="cellIs" dxfId="45" priority="28" stopIfTrue="1" operator="between">
      <formula>0</formula>
      <formula>0.69</formula>
    </cfRule>
  </conditionalFormatting>
  <conditionalFormatting sqref="V30">
    <cfRule type="iconSet" priority="29">
      <iconSet iconSet="3TrafficLights2">
        <cfvo type="percent" val="0"/>
        <cfvo type="num" val="0.7"/>
        <cfvo type="num" val="0.9"/>
      </iconSet>
    </cfRule>
    <cfRule type="cellIs" dxfId="44" priority="30" stopIfTrue="1" operator="greaterThanOrEqual">
      <formula>0.9</formula>
    </cfRule>
    <cfRule type="cellIs" dxfId="43" priority="31" stopIfTrue="1" operator="between">
      <formula>0.7</formula>
      <formula>0.89</formula>
    </cfRule>
    <cfRule type="cellIs" dxfId="42" priority="32" stopIfTrue="1" operator="between">
      <formula>0</formula>
      <formula>0.69</formula>
    </cfRule>
  </conditionalFormatting>
  <conditionalFormatting sqref="AC30">
    <cfRule type="iconSet" priority="33">
      <iconSet iconSet="3TrafficLights2">
        <cfvo type="percent" val="0"/>
        <cfvo type="num" val="0.7"/>
        <cfvo type="num" val="0.9"/>
      </iconSet>
    </cfRule>
    <cfRule type="cellIs" dxfId="41" priority="34" stopIfTrue="1" operator="greaterThanOrEqual">
      <formula>0.9</formula>
    </cfRule>
    <cfRule type="cellIs" dxfId="40" priority="35" stopIfTrue="1" operator="between">
      <formula>0.7</formula>
      <formula>0.89</formula>
    </cfRule>
    <cfRule type="cellIs" dxfId="39" priority="36" stopIfTrue="1" operator="between">
      <formula>0</formula>
      <formula>0.69</formula>
    </cfRule>
  </conditionalFormatting>
  <conditionalFormatting sqref="AJ30">
    <cfRule type="iconSet" priority="37">
      <iconSet iconSet="3TrafficLights2">
        <cfvo type="percent" val="0"/>
        <cfvo type="num" val="0.7"/>
        <cfvo type="num" val="0.9"/>
      </iconSet>
    </cfRule>
    <cfRule type="cellIs" dxfId="38" priority="38" stopIfTrue="1" operator="greaterThanOrEqual">
      <formula>0.9</formula>
    </cfRule>
    <cfRule type="cellIs" dxfId="37" priority="39" stopIfTrue="1" operator="between">
      <formula>0.7</formula>
      <formula>0.89</formula>
    </cfRule>
    <cfRule type="cellIs" dxfId="36" priority="40" stopIfTrue="1" operator="between">
      <formula>0</formula>
      <formula>0.69</formula>
    </cfRule>
  </conditionalFormatting>
  <conditionalFormatting sqref="AS32">
    <cfRule type="iconSet" priority="1497">
      <iconSet iconSet="3TrafficLights2">
        <cfvo type="percent" val="0"/>
        <cfvo type="num" val="0.7"/>
        <cfvo type="num" val="0.9"/>
      </iconSet>
    </cfRule>
    <cfRule type="cellIs" dxfId="35" priority="1498" stopIfTrue="1" operator="greaterThan">
      <formula>0.9</formula>
    </cfRule>
    <cfRule type="cellIs" dxfId="34" priority="1499" stopIfTrue="1" operator="between">
      <formula>0.7</formula>
      <formula>0.89</formula>
    </cfRule>
    <cfRule type="cellIs" dxfId="33" priority="1500" stopIfTrue="1" operator="between">
      <formula>0</formula>
      <formula>0.69</formula>
    </cfRule>
  </conditionalFormatting>
  <conditionalFormatting sqref="AQ32">
    <cfRule type="iconSet" priority="1501">
      <iconSet iconSet="3TrafficLights2">
        <cfvo type="percent" val="0"/>
        <cfvo type="num" val="0.7"/>
        <cfvo type="num" val="0.9"/>
      </iconSet>
    </cfRule>
    <cfRule type="cellIs" dxfId="32" priority="1502" stopIfTrue="1" operator="greaterThan">
      <formula>0.9</formula>
    </cfRule>
    <cfRule type="cellIs" dxfId="31" priority="1503" stopIfTrue="1" operator="between">
      <formula>0.7</formula>
      <formula>0.89</formula>
    </cfRule>
    <cfRule type="cellIs" dxfId="30" priority="1504" stopIfTrue="1" operator="between">
      <formula>0</formula>
      <formula>0.69</formula>
    </cfRule>
  </conditionalFormatting>
  <conditionalFormatting sqref="AS26:AS29 AS31">
    <cfRule type="iconSet" priority="1505">
      <iconSet iconSet="3TrafficLights2">
        <cfvo type="percent" val="0"/>
        <cfvo type="num" val="0.7"/>
        <cfvo type="num" val="0.9"/>
      </iconSet>
    </cfRule>
    <cfRule type="cellIs" dxfId="29" priority="1506" stopIfTrue="1" operator="greaterThanOrEqual">
      <formula>0.9</formula>
    </cfRule>
    <cfRule type="cellIs" dxfId="28" priority="1507" stopIfTrue="1" operator="between">
      <formula>0.7</formula>
      <formula>0.89</formula>
    </cfRule>
    <cfRule type="cellIs" dxfId="27" priority="1508" stopIfTrue="1" operator="between">
      <formula>0</formula>
      <formula>0.69</formula>
    </cfRule>
  </conditionalFormatting>
  <conditionalFormatting sqref="O26:O29 O31:O32">
    <cfRule type="iconSet" priority="1513">
      <iconSet iconSet="3TrafficLights2">
        <cfvo type="percent" val="0"/>
        <cfvo type="num" val="0.7"/>
        <cfvo type="num" val="0.9"/>
      </iconSet>
    </cfRule>
    <cfRule type="cellIs" dxfId="26" priority="1514" stopIfTrue="1" operator="greaterThanOrEqual">
      <formula>0.9</formula>
    </cfRule>
    <cfRule type="cellIs" dxfId="25" priority="1515" stopIfTrue="1" operator="between">
      <formula>0.7</formula>
      <formula>0.89</formula>
    </cfRule>
    <cfRule type="cellIs" dxfId="24" priority="1516" stopIfTrue="1" operator="between">
      <formula>0</formula>
      <formula>0.69</formula>
    </cfRule>
  </conditionalFormatting>
  <conditionalFormatting sqref="R26:R29 R31:R32">
    <cfRule type="iconSet" priority="1525">
      <iconSet iconSet="3TrafficLights2">
        <cfvo type="percent" val="0"/>
        <cfvo type="num" val="0.7"/>
        <cfvo type="num" val="0.9"/>
      </iconSet>
    </cfRule>
    <cfRule type="cellIs" dxfId="23" priority="1526" stopIfTrue="1" operator="greaterThanOrEqual">
      <formula>0.9</formula>
    </cfRule>
    <cfRule type="cellIs" dxfId="22" priority="1527" stopIfTrue="1" operator="between">
      <formula>0.7</formula>
      <formula>0.89</formula>
    </cfRule>
    <cfRule type="cellIs" dxfId="21" priority="1528" stopIfTrue="1" operator="between">
      <formula>0</formula>
      <formula>0.69</formula>
    </cfRule>
  </conditionalFormatting>
  <conditionalFormatting sqref="Y26:Y29 Y31:Y32">
    <cfRule type="iconSet" priority="1537">
      <iconSet iconSet="3TrafficLights2">
        <cfvo type="percent" val="0"/>
        <cfvo type="num" val="0.7"/>
        <cfvo type="num" val="0.9"/>
      </iconSet>
    </cfRule>
    <cfRule type="cellIs" dxfId="20" priority="1538" stopIfTrue="1" operator="greaterThanOrEqual">
      <formula>0.9</formula>
    </cfRule>
    <cfRule type="cellIs" dxfId="19" priority="1539" stopIfTrue="1" operator="between">
      <formula>0.7</formula>
      <formula>0.89</formula>
    </cfRule>
    <cfRule type="cellIs" dxfId="18" priority="1540" stopIfTrue="1" operator="between">
      <formula>0</formula>
      <formula>0.69</formula>
    </cfRule>
  </conditionalFormatting>
  <conditionalFormatting sqref="AF26:AF29 AF31:AF32">
    <cfRule type="iconSet" priority="1549">
      <iconSet iconSet="3TrafficLights2">
        <cfvo type="percent" val="0"/>
        <cfvo type="num" val="0.7"/>
        <cfvo type="num" val="0.9"/>
      </iconSet>
    </cfRule>
    <cfRule type="cellIs" dxfId="17" priority="1550" stopIfTrue="1" operator="greaterThanOrEqual">
      <formula>0.9</formula>
    </cfRule>
    <cfRule type="cellIs" dxfId="16" priority="1551" stopIfTrue="1" operator="between">
      <formula>0.7</formula>
      <formula>0.89</formula>
    </cfRule>
    <cfRule type="cellIs" dxfId="15" priority="1552" stopIfTrue="1" operator="between">
      <formula>0</formula>
      <formula>0.69</formula>
    </cfRule>
  </conditionalFormatting>
  <conditionalFormatting sqref="AM26:AM29 AM31:AM32">
    <cfRule type="iconSet" priority="1561">
      <iconSet iconSet="3TrafficLights2">
        <cfvo type="percent" val="0"/>
        <cfvo type="num" val="0.7"/>
        <cfvo type="num" val="0.9"/>
      </iconSet>
    </cfRule>
    <cfRule type="cellIs" dxfId="14" priority="1562" stopIfTrue="1" operator="greaterThanOrEqual">
      <formula>0.9</formula>
    </cfRule>
    <cfRule type="cellIs" dxfId="13" priority="1563" stopIfTrue="1" operator="between">
      <formula>0.7</formula>
      <formula>0.89</formula>
    </cfRule>
    <cfRule type="cellIs" dxfId="12" priority="1564" stopIfTrue="1" operator="between">
      <formula>0</formula>
      <formula>0.69</formula>
    </cfRule>
  </conditionalFormatting>
  <conditionalFormatting sqref="AQ27:AQ29 AQ31">
    <cfRule type="iconSet" priority="1573">
      <iconSet iconSet="3TrafficLights2">
        <cfvo type="percent" val="0"/>
        <cfvo type="num" val="0.7"/>
        <cfvo type="num" val="0.9"/>
      </iconSet>
    </cfRule>
    <cfRule type="cellIs" dxfId="11" priority="1574" stopIfTrue="1" operator="greaterThan">
      <formula>0.9</formula>
    </cfRule>
    <cfRule type="cellIs" dxfId="10" priority="1575" stopIfTrue="1" operator="between">
      <formula>0.7</formula>
      <formula>0.89</formula>
    </cfRule>
    <cfRule type="cellIs" dxfId="9" priority="1576" stopIfTrue="1" operator="between">
      <formula>0</formula>
      <formula>0.69</formula>
    </cfRule>
  </conditionalFormatting>
  <conditionalFormatting sqref="V26:V29 V31:V32">
    <cfRule type="iconSet" priority="1581">
      <iconSet iconSet="3TrafficLights2">
        <cfvo type="percent" val="0"/>
        <cfvo type="num" val="0.7"/>
        <cfvo type="num" val="0.9"/>
      </iconSet>
    </cfRule>
    <cfRule type="cellIs" dxfId="8" priority="1582" stopIfTrue="1" operator="greaterThanOrEqual">
      <formula>0.9</formula>
    </cfRule>
    <cfRule type="cellIs" dxfId="7" priority="1583" stopIfTrue="1" operator="between">
      <formula>0.7</formula>
      <formula>0.89</formula>
    </cfRule>
    <cfRule type="cellIs" dxfId="6" priority="1584" stopIfTrue="1" operator="between">
      <formula>0</formula>
      <formula>0.69</formula>
    </cfRule>
  </conditionalFormatting>
  <conditionalFormatting sqref="AC26:AC29 AC31:AC32">
    <cfRule type="iconSet" priority="1593">
      <iconSet iconSet="3TrafficLights2">
        <cfvo type="percent" val="0"/>
        <cfvo type="num" val="0.7"/>
        <cfvo type="num" val="0.9"/>
      </iconSet>
    </cfRule>
    <cfRule type="cellIs" dxfId="5" priority="1594" stopIfTrue="1" operator="greaterThanOrEqual">
      <formula>0.9</formula>
    </cfRule>
    <cfRule type="cellIs" dxfId="4" priority="1595" stopIfTrue="1" operator="between">
      <formula>0.7</formula>
      <formula>0.89</formula>
    </cfRule>
    <cfRule type="cellIs" dxfId="3" priority="1596" stopIfTrue="1" operator="between">
      <formula>0</formula>
      <formula>0.69</formula>
    </cfRule>
  </conditionalFormatting>
  <conditionalFormatting sqref="AJ26:AJ29 AJ31:AJ32">
    <cfRule type="iconSet" priority="1605">
      <iconSet iconSet="3TrafficLights2">
        <cfvo type="percent" val="0"/>
        <cfvo type="num" val="0.7"/>
        <cfvo type="num" val="0.9"/>
      </iconSet>
    </cfRule>
    <cfRule type="cellIs" dxfId="2" priority="1606" stopIfTrue="1" operator="greaterThanOrEqual">
      <formula>0.9</formula>
    </cfRule>
    <cfRule type="cellIs" dxfId="1" priority="1607" stopIfTrue="1" operator="between">
      <formula>0.7</formula>
      <formula>0.89</formula>
    </cfRule>
    <cfRule type="cellIs" dxfId="0" priority="1608" stopIfTrue="1" operator="between">
      <formula>0</formula>
      <formula>0.69</formula>
    </cfRule>
  </conditionalFormatting>
  <pageMargins left="0.39370078740157483" right="0.39370078740157483" top="0.39370078740157483" bottom="0.39370078740157483" header="0.31496062992125984" footer="0.19685039370078741"/>
  <pageSetup scale="14" orientation="landscape" r:id="rId1"/>
  <headerFooter>
    <oddFooter>&amp;LVersiuón 5 13-12-2019&amp;R&amp;N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Listas!$B$34:$B$37</xm:f>
          </x14:formula1>
          <xm:sqref>E10:L10 E23:L23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23"/>
  <sheetViews>
    <sheetView zoomScale="85" zoomScaleNormal="85" workbookViewId="0">
      <selection activeCell="E23" sqref="E23"/>
    </sheetView>
  </sheetViews>
  <sheetFormatPr baseColWidth="10" defaultRowHeight="13.5" x14ac:dyDescent="0.25"/>
  <cols>
    <col min="1" max="3" width="11.42578125" style="255"/>
    <col min="4" max="4" width="18" style="252" customWidth="1"/>
    <col min="5" max="8" width="15.42578125" style="255" customWidth="1"/>
    <col min="9" max="9" width="13" style="255" bestFit="1" customWidth="1"/>
    <col min="10" max="16384" width="11.42578125" style="255"/>
  </cols>
  <sheetData>
    <row r="2" spans="3:9" x14ac:dyDescent="0.25">
      <c r="E2" s="222" t="s">
        <v>304</v>
      </c>
      <c r="F2" s="222" t="s">
        <v>305</v>
      </c>
      <c r="G2" s="222" t="s">
        <v>307</v>
      </c>
      <c r="H2" s="222" t="s">
        <v>306</v>
      </c>
      <c r="I2" s="222" t="s">
        <v>290</v>
      </c>
    </row>
    <row r="3" spans="3:9" x14ac:dyDescent="0.25">
      <c r="C3" s="221"/>
      <c r="D3" s="252" t="s">
        <v>295</v>
      </c>
      <c r="E3" s="255">
        <f>+'Act. Estrategias'!M8</f>
        <v>302.7</v>
      </c>
      <c r="F3" s="255">
        <f>+'Act. Estrategias'!W8</f>
        <v>453.95</v>
      </c>
      <c r="G3" s="255">
        <f>+'Act. Estrategias'!AG8</f>
        <v>452.85</v>
      </c>
      <c r="H3" s="255">
        <f>+'Act. Estrategias'!AQ8</f>
        <v>302.64999999999998</v>
      </c>
      <c r="I3" s="255">
        <f>+'Act. Estrategias'!BA8</f>
        <v>6.15</v>
      </c>
    </row>
    <row r="4" spans="3:9" x14ac:dyDescent="0.25">
      <c r="D4" s="252" t="s">
        <v>296</v>
      </c>
      <c r="E4" s="255">
        <f>+'Act. Gestión y Seguimiento'!M21</f>
        <v>1.4000000000000001</v>
      </c>
      <c r="F4" s="255">
        <f>+'Act. Gestión y Seguimiento'!T21</f>
        <v>1.8</v>
      </c>
      <c r="G4" s="255">
        <f>+'Act. Gestión y Seguimiento'!AA21</f>
        <v>1.85</v>
      </c>
      <c r="H4" s="255">
        <f>+'Act. Gestión y Seguimiento'!AH21</f>
        <v>1.9500000000000002</v>
      </c>
      <c r="I4" s="255">
        <f>+'Act. Gestión y Seguimiento'!AO21</f>
        <v>7</v>
      </c>
    </row>
    <row r="5" spans="3:9" x14ac:dyDescent="0.25">
      <c r="D5" s="252" t="s">
        <v>297</v>
      </c>
      <c r="E5" s="255">
        <f>+'Act. Gestión y Seguimiento'!M33</f>
        <v>6.25</v>
      </c>
      <c r="F5" s="255">
        <f>+'Act. Gestión y Seguimiento'!T33</f>
        <v>7.25</v>
      </c>
      <c r="G5" s="255">
        <f>+'Act. Gestión y Seguimiento'!AA33</f>
        <v>7.75</v>
      </c>
      <c r="H5" s="255">
        <f>+'Act. Gestión y Seguimiento'!AH33</f>
        <v>8.75</v>
      </c>
      <c r="I5" s="255">
        <f>+'Act. Gestión y Seguimiento'!AO33</f>
        <v>30</v>
      </c>
    </row>
    <row r="7" spans="3:9" ht="15" customHeight="1" x14ac:dyDescent="0.25">
      <c r="C7" s="199"/>
      <c r="D7" s="252" t="s">
        <v>298</v>
      </c>
      <c r="E7" s="255">
        <f>+'Act. Estrategias'!Q8</f>
        <v>0</v>
      </c>
      <c r="F7" s="255">
        <f>+'Act. Estrategias'!AA8</f>
        <v>0</v>
      </c>
      <c r="G7" s="255">
        <f>+'Act. Estrategias'!AK8</f>
        <v>0</v>
      </c>
      <c r="H7" s="255">
        <f>+'Act. Estrategias'!AU8</f>
        <v>0</v>
      </c>
      <c r="I7" s="255">
        <f>+'Act. Estrategias'!BB8</f>
        <v>0</v>
      </c>
    </row>
    <row r="8" spans="3:9" x14ac:dyDescent="0.25">
      <c r="D8" s="252" t="s">
        <v>302</v>
      </c>
      <c r="E8" s="255">
        <f>+'Act. Gestión y Seguimiento'!N21</f>
        <v>0</v>
      </c>
      <c r="F8" s="255">
        <f>+'Act. Gestión y Seguimiento'!U21</f>
        <v>0</v>
      </c>
      <c r="G8" s="255">
        <f>+'Act. Gestión y Seguimiento'!AB21</f>
        <v>0</v>
      </c>
      <c r="H8" s="255">
        <f>+'Act. Gestión y Seguimiento'!AI21</f>
        <v>0</v>
      </c>
      <c r="I8" s="255">
        <f>+'Act. Gestión y Seguimiento'!AP21</f>
        <v>0</v>
      </c>
    </row>
    <row r="9" spans="3:9" x14ac:dyDescent="0.25">
      <c r="D9" s="252" t="s">
        <v>303</v>
      </c>
      <c r="E9" s="255">
        <f>+'Act. Gestión y Seguimiento'!N33</f>
        <v>0</v>
      </c>
      <c r="F9" s="255">
        <f>+'Act. Gestión y Seguimiento'!U33</f>
        <v>0</v>
      </c>
      <c r="G9" s="255">
        <f>+'Act. Gestión y Seguimiento'!AB33</f>
        <v>0</v>
      </c>
      <c r="H9" s="255">
        <f>+'Act. Gestión y Seguimiento'!AI33</f>
        <v>0</v>
      </c>
      <c r="I9" s="255">
        <f>+'Act. Gestión y Seguimiento'!AP33</f>
        <v>0</v>
      </c>
    </row>
    <row r="11" spans="3:9" x14ac:dyDescent="0.25">
      <c r="D11" s="252" t="s">
        <v>299</v>
      </c>
      <c r="E11" s="255">
        <f>+'Act. Estrategias'!T8</f>
        <v>2</v>
      </c>
      <c r="F11" s="255">
        <f>+'Act. Estrategias'!AD8</f>
        <v>0</v>
      </c>
      <c r="G11" s="255">
        <f>+'Act. Estrategias'!AN8</f>
        <v>0</v>
      </c>
      <c r="H11" s="255">
        <f>+'Act. Estrategias'!AX8</f>
        <v>0</v>
      </c>
      <c r="I11" s="255">
        <f>+'Act. Estrategias'!BD8</f>
        <v>2</v>
      </c>
    </row>
    <row r="12" spans="3:9" ht="15" customHeight="1" x14ac:dyDescent="0.25">
      <c r="C12" s="199"/>
      <c r="D12" s="252" t="s">
        <v>300</v>
      </c>
      <c r="E12" s="255">
        <f>+'Act. Gestión y Seguimiento'!Q21</f>
        <v>0</v>
      </c>
      <c r="F12" s="255">
        <f>+'Act. Gestión y Seguimiento'!X21</f>
        <v>0</v>
      </c>
      <c r="G12" s="255">
        <f>+'Act. Gestión y Seguimiento'!AE21</f>
        <v>0</v>
      </c>
      <c r="H12" s="255">
        <f>+'Act. Gestión y Seguimiento'!AL21</f>
        <v>0</v>
      </c>
      <c r="I12" s="255">
        <f>+'Act. Gestión y Seguimiento'!AR21</f>
        <v>0</v>
      </c>
    </row>
    <row r="13" spans="3:9" x14ac:dyDescent="0.25">
      <c r="D13" s="252" t="s">
        <v>301</v>
      </c>
      <c r="E13" s="255">
        <f>+'Act. Gestión y Seguimiento'!Q33</f>
        <v>0</v>
      </c>
      <c r="F13" s="255">
        <f>+'Act. Gestión y Seguimiento'!X33</f>
        <v>0</v>
      </c>
      <c r="G13" s="255">
        <f>+'Act. Gestión y Seguimiento'!AE33</f>
        <v>0</v>
      </c>
      <c r="H13" s="255">
        <f>+'Act. Gestión y Seguimiento'!AL33</f>
        <v>0</v>
      </c>
      <c r="I13" s="255">
        <f>+'Act. Gestión y Seguimiento'!AR33</f>
        <v>0</v>
      </c>
    </row>
    <row r="15" spans="3:9" x14ac:dyDescent="0.25">
      <c r="D15" s="252" t="s">
        <v>308</v>
      </c>
      <c r="E15" s="255">
        <f>SUM(E3:E5)</f>
        <v>310.34999999999997</v>
      </c>
      <c r="F15" s="255">
        <f>SUM(F3:F5)</f>
        <v>463</v>
      </c>
      <c r="G15" s="255">
        <f>SUM(G3:G5)</f>
        <v>462.45000000000005</v>
      </c>
      <c r="H15" s="255">
        <f>SUM(H3:H5)</f>
        <v>313.34999999999997</v>
      </c>
      <c r="I15" s="255">
        <f>SUM(I3:I5)</f>
        <v>43.15</v>
      </c>
    </row>
    <row r="16" spans="3:9" x14ac:dyDescent="0.25">
      <c r="D16" s="252" t="s">
        <v>309</v>
      </c>
      <c r="E16" s="255">
        <f>SUM(E7:E9)</f>
        <v>0</v>
      </c>
      <c r="F16" s="255">
        <f>SUM(F7:F9)</f>
        <v>0</v>
      </c>
      <c r="G16" s="255">
        <f>SUM(G7:G9)</f>
        <v>0</v>
      </c>
      <c r="H16" s="255">
        <f>SUM(H7:H9)</f>
        <v>0</v>
      </c>
      <c r="I16" s="255">
        <f>SUM(I7:I9)</f>
        <v>0</v>
      </c>
    </row>
    <row r="17" spans="3:9" x14ac:dyDescent="0.25">
      <c r="D17" s="252" t="s">
        <v>310</v>
      </c>
      <c r="E17" s="255">
        <f>SUM(E11:E13)</f>
        <v>2</v>
      </c>
      <c r="F17" s="255">
        <f>SUM(F11:F13)</f>
        <v>0</v>
      </c>
      <c r="G17" s="255">
        <f>SUM(G11:G13)</f>
        <v>0</v>
      </c>
      <c r="H17" s="255">
        <f>SUM(H11:H13)</f>
        <v>0</v>
      </c>
      <c r="I17" s="255">
        <f>SUM(I11:I13)</f>
        <v>2</v>
      </c>
    </row>
    <row r="18" spans="3:9" x14ac:dyDescent="0.25">
      <c r="D18" s="253"/>
    </row>
    <row r="19" spans="3:9" ht="15" x14ac:dyDescent="0.25">
      <c r="D19" s="252" t="s">
        <v>311</v>
      </c>
      <c r="E19" s="319">
        <f>+E15/$I$15</f>
        <v>7.1923522595596747</v>
      </c>
      <c r="F19" s="319">
        <f t="shared" ref="F19:I19" si="0">+F15/$I$15</f>
        <v>10.730011587485516</v>
      </c>
      <c r="G19" s="319">
        <f t="shared" si="0"/>
        <v>10.717265353418309</v>
      </c>
      <c r="H19" s="319">
        <f t="shared" si="0"/>
        <v>7.2618771726535334</v>
      </c>
      <c r="I19" s="319">
        <f t="shared" si="0"/>
        <v>1</v>
      </c>
    </row>
    <row r="20" spans="3:9" ht="15" x14ac:dyDescent="0.25">
      <c r="D20" s="252" t="s">
        <v>312</v>
      </c>
      <c r="E20" s="319">
        <f t="shared" ref="E20:I20" si="1">+E16/$I$15</f>
        <v>0</v>
      </c>
      <c r="F20" s="319">
        <f t="shared" si="1"/>
        <v>0</v>
      </c>
      <c r="G20" s="319">
        <f t="shared" si="1"/>
        <v>0</v>
      </c>
      <c r="H20" s="319">
        <f t="shared" si="1"/>
        <v>0</v>
      </c>
      <c r="I20" s="319">
        <f t="shared" si="1"/>
        <v>0</v>
      </c>
    </row>
    <row r="21" spans="3:9" ht="15" x14ac:dyDescent="0.25">
      <c r="C21" s="254"/>
      <c r="D21" s="252" t="s">
        <v>313</v>
      </c>
      <c r="E21" s="319">
        <f t="shared" ref="E21:I21" si="2">+E17/$I$15</f>
        <v>4.6349942062572425E-2</v>
      </c>
      <c r="F21" s="319">
        <f t="shared" si="2"/>
        <v>0</v>
      </c>
      <c r="G21" s="319">
        <f t="shared" si="2"/>
        <v>0</v>
      </c>
      <c r="H21" s="319">
        <f t="shared" si="2"/>
        <v>0</v>
      </c>
      <c r="I21" s="319">
        <f t="shared" si="2"/>
        <v>4.6349942062572425E-2</v>
      </c>
    </row>
    <row r="22" spans="3:9" x14ac:dyDescent="0.25">
      <c r="C22" s="199"/>
    </row>
    <row r="23" spans="3:9" ht="24.75" customHeight="1" x14ac:dyDescent="0.25">
      <c r="C23" s="199"/>
    </row>
  </sheetData>
  <sheetProtection algorithmName="SHA-512" hashValue="syhtP+WeHWzLrAT/c6YLBZQFbWzXGfvMC0AI1qyf9ikRoa7b8/pJDlm8DNH7SE68JMc3BVzNwqd0PfxJ6OvGpg==" saltValue="GEDHhGFhe4IP9Tu16pCOK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96"/>
  <sheetViews>
    <sheetView zoomScale="70" zoomScaleNormal="70" zoomScalePageLayoutView="70" workbookViewId="0">
      <selection activeCell="X46" sqref="X46"/>
    </sheetView>
  </sheetViews>
  <sheetFormatPr baseColWidth="10" defaultRowHeight="12.75" x14ac:dyDescent="0.2"/>
  <cols>
    <col min="1" max="1" width="1.5703125" style="31" customWidth="1"/>
    <col min="2" max="6" width="11.42578125" style="31"/>
    <col min="7" max="7" width="9.85546875" style="31" customWidth="1"/>
    <col min="8" max="8" width="15" style="31" customWidth="1"/>
    <col min="9" max="23" width="11.42578125" style="31"/>
    <col min="24" max="24" width="49.42578125" style="31" customWidth="1"/>
    <col min="25" max="25" width="5.7109375" style="31" bestFit="1" customWidth="1"/>
    <col min="26" max="26" width="64" style="42" customWidth="1"/>
    <col min="27" max="16384" width="11.42578125" style="31"/>
  </cols>
  <sheetData>
    <row r="1" spans="2:26" x14ac:dyDescent="0.2">
      <c r="Z1" s="42" t="s">
        <v>128</v>
      </c>
    </row>
    <row r="2" spans="2:26" x14ac:dyDescent="0.2">
      <c r="B2" s="620" t="s">
        <v>215</v>
      </c>
      <c r="C2" s="621"/>
      <c r="D2" s="622"/>
      <c r="H2" s="43" t="s">
        <v>27</v>
      </c>
      <c r="I2" s="620" t="s">
        <v>74</v>
      </c>
      <c r="J2" s="622"/>
      <c r="K2" s="24"/>
      <c r="L2" s="620" t="s">
        <v>76</v>
      </c>
      <c r="M2" s="621"/>
      <c r="N2" s="622"/>
      <c r="X2" s="418" t="s">
        <v>35</v>
      </c>
      <c r="Y2" s="623" t="s">
        <v>118</v>
      </c>
      <c r="Z2" s="44" t="s">
        <v>92</v>
      </c>
    </row>
    <row r="3" spans="2:26" x14ac:dyDescent="0.2">
      <c r="B3" s="31" t="s">
        <v>124</v>
      </c>
      <c r="H3" s="31" t="s">
        <v>125</v>
      </c>
      <c r="L3" s="31" t="s">
        <v>127</v>
      </c>
      <c r="X3" s="418"/>
      <c r="Y3" s="624"/>
      <c r="Z3" s="44" t="s">
        <v>93</v>
      </c>
    </row>
    <row r="4" spans="2:26" x14ac:dyDescent="0.2">
      <c r="B4" s="31" t="s">
        <v>216</v>
      </c>
      <c r="H4" s="31" t="s">
        <v>28</v>
      </c>
      <c r="I4" s="24" t="s">
        <v>71</v>
      </c>
      <c r="J4" s="24"/>
      <c r="L4" s="31" t="s">
        <v>44</v>
      </c>
      <c r="M4" s="24"/>
      <c r="N4" s="24"/>
      <c r="X4" s="418"/>
      <c r="Y4" s="624"/>
      <c r="Z4" s="44" t="s">
        <v>94</v>
      </c>
    </row>
    <row r="5" spans="2:26" x14ac:dyDescent="0.2">
      <c r="B5" s="31" t="s">
        <v>217</v>
      </c>
      <c r="H5" s="31" t="s">
        <v>29</v>
      </c>
      <c r="I5" s="24" t="s">
        <v>70</v>
      </c>
      <c r="J5" s="24"/>
      <c r="L5" s="31" t="s">
        <v>35</v>
      </c>
      <c r="M5" s="24"/>
      <c r="N5" s="24"/>
      <c r="X5" s="418"/>
      <c r="Y5" s="624"/>
      <c r="Z5" s="44" t="s">
        <v>95</v>
      </c>
    </row>
    <row r="6" spans="2:26" x14ac:dyDescent="0.2">
      <c r="B6" s="31" t="s">
        <v>218</v>
      </c>
      <c r="H6" s="31" t="s">
        <v>30</v>
      </c>
      <c r="I6" s="24" t="s">
        <v>69</v>
      </c>
      <c r="J6" s="24"/>
      <c r="L6" s="31" t="s">
        <v>60</v>
      </c>
      <c r="M6" s="24"/>
      <c r="N6" s="24"/>
      <c r="X6" s="418"/>
      <c r="Y6" s="625"/>
      <c r="Z6" s="44" t="s">
        <v>96</v>
      </c>
    </row>
    <row r="7" spans="2:26" x14ac:dyDescent="0.2">
      <c r="B7" s="31" t="s">
        <v>55</v>
      </c>
      <c r="H7" s="31" t="s">
        <v>31</v>
      </c>
      <c r="I7" s="24" t="s">
        <v>73</v>
      </c>
      <c r="J7" s="24"/>
      <c r="L7" s="31" t="s">
        <v>48</v>
      </c>
      <c r="M7" s="24"/>
      <c r="N7" s="24"/>
      <c r="Z7" s="42" t="s">
        <v>128</v>
      </c>
    </row>
    <row r="8" spans="2:26" x14ac:dyDescent="0.2">
      <c r="B8" s="31" t="s">
        <v>219</v>
      </c>
      <c r="H8" s="31" t="s">
        <v>32</v>
      </c>
      <c r="I8" s="24" t="s">
        <v>72</v>
      </c>
      <c r="J8" s="24"/>
      <c r="L8" s="31" t="s">
        <v>41</v>
      </c>
      <c r="M8" s="24"/>
      <c r="N8" s="24"/>
      <c r="X8" s="626" t="s">
        <v>44</v>
      </c>
      <c r="Y8" s="627" t="s">
        <v>122</v>
      </c>
      <c r="Z8" s="45" t="s">
        <v>97</v>
      </c>
    </row>
    <row r="9" spans="2:26" x14ac:dyDescent="0.2">
      <c r="B9" s="31" t="s">
        <v>220</v>
      </c>
      <c r="H9" s="46" t="s">
        <v>75</v>
      </c>
      <c r="I9" s="24"/>
      <c r="J9" s="24"/>
      <c r="K9" s="24"/>
      <c r="L9" s="24"/>
      <c r="M9" s="24"/>
      <c r="N9" s="24"/>
      <c r="X9" s="626"/>
      <c r="Y9" s="628"/>
      <c r="Z9" s="45" t="s">
        <v>98</v>
      </c>
    </row>
    <row r="10" spans="2:26" x14ac:dyDescent="0.2">
      <c r="H10" s="24" t="s">
        <v>92</v>
      </c>
      <c r="I10" s="24"/>
      <c r="J10" s="24"/>
      <c r="K10" s="24"/>
      <c r="N10" s="47"/>
      <c r="X10" s="626"/>
      <c r="Y10" s="629"/>
      <c r="Z10" s="45" t="s">
        <v>99</v>
      </c>
    </row>
    <row r="11" spans="2:26" x14ac:dyDescent="0.2">
      <c r="H11" s="24" t="s">
        <v>93</v>
      </c>
      <c r="I11" s="24"/>
      <c r="J11" s="24"/>
      <c r="K11" s="24"/>
      <c r="N11" s="24"/>
      <c r="Z11" s="42" t="s">
        <v>128</v>
      </c>
    </row>
    <row r="12" spans="2:26" x14ac:dyDescent="0.2">
      <c r="B12" s="620" t="s">
        <v>17</v>
      </c>
      <c r="C12" s="621"/>
      <c r="D12" s="622"/>
      <c r="H12" s="24" t="s">
        <v>94</v>
      </c>
      <c r="I12" s="24"/>
      <c r="J12" s="24"/>
      <c r="K12" s="24"/>
      <c r="N12" s="24"/>
      <c r="X12" s="418" t="s">
        <v>48</v>
      </c>
      <c r="Y12" s="623" t="s">
        <v>120</v>
      </c>
      <c r="Z12" s="44" t="s">
        <v>100</v>
      </c>
    </row>
    <row r="13" spans="2:26" x14ac:dyDescent="0.2">
      <c r="B13" s="31" t="s">
        <v>126</v>
      </c>
      <c r="C13" s="24"/>
      <c r="D13" s="24"/>
      <c r="H13" s="24" t="s">
        <v>95</v>
      </c>
      <c r="I13" s="24"/>
      <c r="J13" s="24"/>
      <c r="K13" s="24"/>
      <c r="N13" s="24"/>
      <c r="X13" s="418"/>
      <c r="Y13" s="624"/>
      <c r="Z13" s="44" t="s">
        <v>101</v>
      </c>
    </row>
    <row r="14" spans="2:26" x14ac:dyDescent="0.2">
      <c r="B14" s="24" t="s">
        <v>18</v>
      </c>
      <c r="C14" s="24"/>
      <c r="D14" s="24"/>
      <c r="H14" s="24" t="s">
        <v>96</v>
      </c>
      <c r="I14" s="24"/>
      <c r="J14" s="24"/>
      <c r="K14" s="24"/>
      <c r="N14" s="24"/>
      <c r="X14" s="418"/>
      <c r="Y14" s="624"/>
      <c r="Z14" s="44" t="s">
        <v>102</v>
      </c>
    </row>
    <row r="15" spans="2:26" x14ac:dyDescent="0.2">
      <c r="B15" s="24" t="s">
        <v>214</v>
      </c>
      <c r="C15" s="24"/>
      <c r="D15" s="24"/>
      <c r="H15" s="24" t="s">
        <v>104</v>
      </c>
      <c r="I15" s="24"/>
      <c r="J15" s="24"/>
      <c r="K15" s="24"/>
      <c r="N15" s="24"/>
      <c r="X15" s="418"/>
      <c r="Y15" s="624"/>
      <c r="Z15" s="44" t="s">
        <v>103</v>
      </c>
    </row>
    <row r="16" spans="2:26" x14ac:dyDescent="0.2">
      <c r="B16" s="24" t="s">
        <v>206</v>
      </c>
      <c r="C16" s="24"/>
      <c r="D16" s="24"/>
      <c r="H16" s="24" t="s">
        <v>106</v>
      </c>
      <c r="I16" s="24"/>
      <c r="J16" s="24"/>
      <c r="K16" s="24"/>
      <c r="N16" s="24"/>
      <c r="X16" s="418"/>
      <c r="Y16" s="624"/>
      <c r="Z16" s="44" t="s">
        <v>105</v>
      </c>
    </row>
    <row r="17" spans="2:26" x14ac:dyDescent="0.2">
      <c r="B17" s="24" t="s">
        <v>205</v>
      </c>
      <c r="C17" s="24"/>
      <c r="D17" s="24"/>
      <c r="H17" s="24" t="s">
        <v>97</v>
      </c>
      <c r="I17" s="24"/>
      <c r="J17" s="24"/>
      <c r="K17" s="24"/>
      <c r="N17" s="24"/>
      <c r="X17" s="418"/>
      <c r="Y17" s="625"/>
      <c r="Z17" s="44" t="s">
        <v>107</v>
      </c>
    </row>
    <row r="18" spans="2:26" x14ac:dyDescent="0.2">
      <c r="B18" s="24" t="s">
        <v>207</v>
      </c>
      <c r="C18" s="24"/>
      <c r="D18" s="24"/>
      <c r="H18" s="24" t="s">
        <v>98</v>
      </c>
      <c r="I18" s="24"/>
      <c r="J18" s="24"/>
      <c r="K18" s="24"/>
      <c r="N18" s="24"/>
      <c r="Z18" s="42" t="s">
        <v>128</v>
      </c>
    </row>
    <row r="19" spans="2:26" x14ac:dyDescent="0.2">
      <c r="B19" s="24" t="s">
        <v>208</v>
      </c>
      <c r="C19" s="24"/>
      <c r="D19" s="24"/>
      <c r="H19" s="24" t="s">
        <v>99</v>
      </c>
      <c r="I19" s="24"/>
      <c r="J19" s="24"/>
      <c r="K19" s="24"/>
      <c r="N19" s="24"/>
      <c r="X19" s="418" t="s">
        <v>41</v>
      </c>
      <c r="Y19" s="623" t="s">
        <v>121</v>
      </c>
      <c r="Z19" s="44" t="s">
        <v>91</v>
      </c>
    </row>
    <row r="20" spans="2:26" x14ac:dyDescent="0.2">
      <c r="B20" s="24" t="s">
        <v>209</v>
      </c>
      <c r="C20" s="24"/>
      <c r="D20" s="24"/>
      <c r="H20" s="24" t="s">
        <v>100</v>
      </c>
      <c r="I20" s="24"/>
      <c r="J20" s="24"/>
      <c r="K20" s="24"/>
      <c r="N20" s="24"/>
      <c r="X20" s="418"/>
      <c r="Y20" s="624"/>
      <c r="Z20" s="44" t="s">
        <v>108</v>
      </c>
    </row>
    <row r="21" spans="2:26" x14ac:dyDescent="0.2">
      <c r="B21" s="24" t="s">
        <v>19</v>
      </c>
      <c r="C21" s="24"/>
      <c r="D21" s="24"/>
      <c r="H21" s="24" t="s">
        <v>101</v>
      </c>
      <c r="I21" s="24"/>
      <c r="J21" s="24"/>
      <c r="K21" s="24"/>
      <c r="N21" s="24"/>
      <c r="X21" s="418"/>
      <c r="Y21" s="624"/>
      <c r="Z21" s="44" t="s">
        <v>109</v>
      </c>
    </row>
    <row r="22" spans="2:26" x14ac:dyDescent="0.2">
      <c r="B22" s="24" t="s">
        <v>20</v>
      </c>
      <c r="C22" s="24"/>
      <c r="D22" s="24"/>
      <c r="H22" s="24" t="s">
        <v>102</v>
      </c>
      <c r="I22" s="24"/>
      <c r="J22" s="24"/>
      <c r="K22" s="24"/>
      <c r="N22" s="24"/>
      <c r="X22" s="418"/>
      <c r="Y22" s="624"/>
      <c r="Z22" s="44" t="s">
        <v>104</v>
      </c>
    </row>
    <row r="23" spans="2:26" x14ac:dyDescent="0.2">
      <c r="B23" s="24" t="s">
        <v>21</v>
      </c>
      <c r="C23" s="24"/>
      <c r="D23" s="24"/>
      <c r="H23" s="24" t="s">
        <v>103</v>
      </c>
      <c r="I23" s="24"/>
      <c r="J23" s="24"/>
      <c r="K23" s="24"/>
      <c r="N23" s="24"/>
      <c r="X23" s="418"/>
      <c r="Y23" s="624"/>
      <c r="Z23" s="44" t="s">
        <v>106</v>
      </c>
    </row>
    <row r="24" spans="2:26" x14ac:dyDescent="0.2">
      <c r="B24" s="24" t="s">
        <v>22</v>
      </c>
      <c r="C24" s="24"/>
      <c r="D24" s="24"/>
      <c r="H24" s="24" t="s">
        <v>105</v>
      </c>
      <c r="I24" s="24"/>
      <c r="J24" s="24"/>
      <c r="K24" s="24"/>
      <c r="N24" s="24"/>
      <c r="X24" s="418"/>
      <c r="Y24" s="625"/>
      <c r="Z24" s="44" t="s">
        <v>110</v>
      </c>
    </row>
    <row r="25" spans="2:26" x14ac:dyDescent="0.2">
      <c r="B25" s="24" t="s">
        <v>23</v>
      </c>
      <c r="C25" s="24"/>
      <c r="D25" s="24"/>
      <c r="H25" s="24" t="s">
        <v>107</v>
      </c>
      <c r="I25" s="24"/>
      <c r="J25" s="24"/>
      <c r="K25" s="24"/>
      <c r="N25" s="24"/>
      <c r="Z25" s="42" t="s">
        <v>128</v>
      </c>
    </row>
    <row r="26" spans="2:26" x14ac:dyDescent="0.2">
      <c r="B26" s="24" t="s">
        <v>24</v>
      </c>
      <c r="C26" s="24"/>
      <c r="D26" s="24"/>
      <c r="H26" s="24" t="s">
        <v>108</v>
      </c>
      <c r="I26" s="24"/>
      <c r="J26" s="24"/>
      <c r="K26" s="24"/>
      <c r="N26" s="24"/>
      <c r="X26" s="418" t="s">
        <v>60</v>
      </c>
      <c r="Y26" s="623" t="s">
        <v>119</v>
      </c>
      <c r="Z26" s="44" t="s">
        <v>111</v>
      </c>
    </row>
    <row r="27" spans="2:26" x14ac:dyDescent="0.2">
      <c r="B27" s="24" t="s">
        <v>210</v>
      </c>
      <c r="C27" s="24"/>
      <c r="D27" s="24"/>
      <c r="H27" s="24" t="s">
        <v>109</v>
      </c>
      <c r="I27" s="24"/>
      <c r="J27" s="24"/>
      <c r="K27" s="24"/>
      <c r="N27" s="24"/>
      <c r="X27" s="418"/>
      <c r="Y27" s="624"/>
      <c r="Z27" s="44" t="s">
        <v>112</v>
      </c>
    </row>
    <row r="28" spans="2:26" x14ac:dyDescent="0.2">
      <c r="B28" s="24" t="s">
        <v>25</v>
      </c>
      <c r="C28" s="24"/>
      <c r="D28" s="24"/>
      <c r="H28" s="24" t="s">
        <v>110</v>
      </c>
      <c r="I28" s="24"/>
      <c r="J28" s="24"/>
      <c r="K28" s="24"/>
      <c r="N28" s="24"/>
      <c r="X28" s="418"/>
      <c r="Y28" s="624"/>
      <c r="Z28" s="44" t="s">
        <v>113</v>
      </c>
    </row>
    <row r="29" spans="2:26" x14ac:dyDescent="0.2">
      <c r="B29" s="24" t="s">
        <v>26</v>
      </c>
      <c r="C29" s="24"/>
      <c r="D29" s="24"/>
      <c r="H29" s="24" t="s">
        <v>91</v>
      </c>
      <c r="I29" s="24"/>
      <c r="J29" s="24"/>
      <c r="K29" s="24"/>
      <c r="L29" s="24"/>
      <c r="M29" s="24"/>
      <c r="N29" s="24"/>
      <c r="X29" s="418"/>
      <c r="Y29" s="624"/>
      <c r="Z29" s="44" t="s">
        <v>114</v>
      </c>
    </row>
    <row r="30" spans="2:26" x14ac:dyDescent="0.2">
      <c r="B30" s="24"/>
      <c r="H30" s="24" t="s">
        <v>111</v>
      </c>
      <c r="I30" s="24"/>
      <c r="J30" s="24"/>
      <c r="K30" s="24"/>
      <c r="L30" s="24"/>
      <c r="M30" s="24"/>
      <c r="N30" s="24"/>
      <c r="X30" s="418"/>
      <c r="Y30" s="624"/>
      <c r="Z30" s="44" t="s">
        <v>115</v>
      </c>
    </row>
    <row r="31" spans="2:26" x14ac:dyDescent="0.2">
      <c r="B31" s="24"/>
      <c r="H31" s="24" t="s">
        <v>112</v>
      </c>
      <c r="I31" s="24"/>
      <c r="J31" s="24"/>
      <c r="K31" s="24"/>
      <c r="L31" s="24"/>
      <c r="M31" s="24"/>
      <c r="N31" s="24"/>
      <c r="X31" s="418"/>
      <c r="Y31" s="624"/>
      <c r="Z31" s="44" t="s">
        <v>116</v>
      </c>
    </row>
    <row r="32" spans="2:26" ht="15.75" customHeight="1" x14ac:dyDescent="0.2">
      <c r="B32" s="24"/>
      <c r="H32" s="24" t="s">
        <v>113</v>
      </c>
      <c r="I32" s="24"/>
      <c r="J32" s="24"/>
      <c r="K32" s="24"/>
      <c r="L32" s="24"/>
      <c r="M32" s="24"/>
      <c r="N32" s="24"/>
      <c r="X32" s="418"/>
      <c r="Y32" s="625"/>
      <c r="Z32" s="44" t="s">
        <v>117</v>
      </c>
    </row>
    <row r="33" spans="2:25" x14ac:dyDescent="0.2">
      <c r="B33" s="620" t="s">
        <v>188</v>
      </c>
      <c r="C33" s="621"/>
      <c r="D33" s="622"/>
      <c r="H33" s="24" t="s">
        <v>114</v>
      </c>
      <c r="I33" s="24"/>
      <c r="J33" s="24"/>
      <c r="K33" s="24"/>
      <c r="L33" s="24"/>
      <c r="M33" s="24"/>
      <c r="N33" s="24"/>
    </row>
    <row r="34" spans="2:25" x14ac:dyDescent="0.2">
      <c r="B34" s="31" t="s">
        <v>285</v>
      </c>
      <c r="C34" s="24"/>
      <c r="D34" s="24"/>
      <c r="H34" s="24" t="s">
        <v>115</v>
      </c>
      <c r="I34" s="24"/>
      <c r="J34" s="24"/>
      <c r="K34" s="24"/>
      <c r="L34" s="24"/>
      <c r="M34" s="24"/>
      <c r="N34" s="24"/>
    </row>
    <row r="35" spans="2:25" x14ac:dyDescent="0.2">
      <c r="B35" s="24" t="s">
        <v>286</v>
      </c>
      <c r="C35" s="24"/>
      <c r="D35" s="24"/>
      <c r="H35" s="24" t="s">
        <v>116</v>
      </c>
      <c r="I35" s="24"/>
      <c r="J35" s="24"/>
      <c r="K35" s="24"/>
      <c r="L35" s="24"/>
      <c r="M35" s="24"/>
      <c r="N35" s="24"/>
    </row>
    <row r="36" spans="2:25" x14ac:dyDescent="0.2">
      <c r="B36" s="24" t="s">
        <v>287</v>
      </c>
      <c r="C36" s="24"/>
      <c r="D36" s="24"/>
      <c r="H36" s="24" t="s">
        <v>117</v>
      </c>
      <c r="I36" s="24"/>
      <c r="J36" s="24"/>
      <c r="K36" s="24"/>
      <c r="L36" s="24"/>
      <c r="M36" s="24"/>
      <c r="N36" s="24"/>
    </row>
    <row r="37" spans="2:25" ht="15.75" customHeight="1" x14ac:dyDescent="0.2">
      <c r="B37" s="24" t="s">
        <v>90</v>
      </c>
      <c r="C37" s="24"/>
      <c r="D37" s="24"/>
      <c r="I37" s="24"/>
      <c r="J37" s="24"/>
      <c r="K37" s="24"/>
      <c r="L37" s="24"/>
      <c r="M37" s="24"/>
      <c r="N37" s="24"/>
    </row>
    <row r="38" spans="2:25" x14ac:dyDescent="0.2">
      <c r="H38" s="48"/>
      <c r="I38" s="24"/>
      <c r="J38" s="24"/>
      <c r="K38" s="24"/>
      <c r="L38" s="24"/>
      <c r="M38" s="24"/>
      <c r="N38" s="24"/>
    </row>
    <row r="39" spans="2:25" x14ac:dyDescent="0.2">
      <c r="H39" s="48"/>
      <c r="I39" s="24"/>
      <c r="J39" s="24"/>
      <c r="K39" s="24"/>
      <c r="L39" s="24"/>
      <c r="M39" s="24"/>
      <c r="N39" s="24"/>
      <c r="X39" s="31" t="s">
        <v>35</v>
      </c>
      <c r="Y39" s="49" t="s">
        <v>133</v>
      </c>
    </row>
    <row r="40" spans="2:25" ht="15.75" customHeight="1" x14ac:dyDescent="0.2">
      <c r="H40" s="48"/>
      <c r="I40" s="24"/>
      <c r="J40" s="24"/>
      <c r="K40" s="24"/>
      <c r="L40" s="24"/>
      <c r="M40" s="24"/>
      <c r="N40" s="24"/>
      <c r="X40" s="31" t="s">
        <v>44</v>
      </c>
      <c r="Y40" s="50" t="s">
        <v>134</v>
      </c>
    </row>
    <row r="41" spans="2:25" x14ac:dyDescent="0.2">
      <c r="B41" s="89" t="s">
        <v>275</v>
      </c>
      <c r="C41" s="90" t="s">
        <v>276</v>
      </c>
      <c r="D41" s="89" t="s">
        <v>277</v>
      </c>
      <c r="H41" s="48"/>
      <c r="I41" s="24"/>
      <c r="J41" s="24"/>
      <c r="K41" s="24"/>
      <c r="L41" s="24"/>
      <c r="M41" s="24"/>
      <c r="N41" s="24"/>
      <c r="X41" s="31" t="s">
        <v>48</v>
      </c>
      <c r="Y41" s="51" t="s">
        <v>135</v>
      </c>
    </row>
    <row r="42" spans="2:25" x14ac:dyDescent="0.2">
      <c r="B42" s="91" t="s">
        <v>44</v>
      </c>
      <c r="C42" s="9" t="s">
        <v>278</v>
      </c>
      <c r="D42" s="92" t="s">
        <v>97</v>
      </c>
      <c r="H42" s="48"/>
      <c r="I42" s="24"/>
      <c r="J42" s="24"/>
      <c r="K42" s="24"/>
      <c r="L42" s="24"/>
      <c r="M42" s="24"/>
      <c r="N42" s="24"/>
      <c r="X42" s="31" t="s">
        <v>41</v>
      </c>
      <c r="Y42" s="52" t="s">
        <v>136</v>
      </c>
    </row>
    <row r="43" spans="2:25" x14ac:dyDescent="0.2">
      <c r="B43" s="91" t="s">
        <v>44</v>
      </c>
      <c r="C43" s="9" t="s">
        <v>278</v>
      </c>
      <c r="D43" s="92" t="s">
        <v>98</v>
      </c>
      <c r="H43" s="48"/>
      <c r="I43" s="24"/>
      <c r="J43" s="24"/>
      <c r="K43" s="24"/>
      <c r="L43" s="24"/>
      <c r="M43" s="24"/>
      <c r="N43" s="24"/>
      <c r="X43" s="31" t="s">
        <v>60</v>
      </c>
      <c r="Y43" s="49" t="s">
        <v>137</v>
      </c>
    </row>
    <row r="44" spans="2:25" x14ac:dyDescent="0.2">
      <c r="B44" s="91" t="s">
        <v>44</v>
      </c>
      <c r="C44" s="9" t="s">
        <v>278</v>
      </c>
      <c r="D44" s="92" t="s">
        <v>99</v>
      </c>
      <c r="H44" s="24"/>
      <c r="I44" s="24"/>
      <c r="J44" s="24"/>
      <c r="K44" s="24"/>
      <c r="L44" s="24"/>
      <c r="M44" s="24"/>
      <c r="N44" s="24"/>
    </row>
    <row r="45" spans="2:25" x14ac:dyDescent="0.2">
      <c r="B45" s="93" t="s">
        <v>35</v>
      </c>
      <c r="C45" s="9" t="s">
        <v>279</v>
      </c>
      <c r="D45" s="94" t="s">
        <v>92</v>
      </c>
    </row>
    <row r="46" spans="2:25" x14ac:dyDescent="0.2">
      <c r="B46" s="93" t="s">
        <v>35</v>
      </c>
      <c r="C46" s="9" t="s">
        <v>279</v>
      </c>
      <c r="D46" s="94" t="s">
        <v>93</v>
      </c>
    </row>
    <row r="47" spans="2:25" x14ac:dyDescent="0.2">
      <c r="B47" s="93" t="s">
        <v>35</v>
      </c>
      <c r="C47" s="9" t="s">
        <v>279</v>
      </c>
      <c r="D47" s="94" t="s">
        <v>94</v>
      </c>
    </row>
    <row r="48" spans="2:25" x14ac:dyDescent="0.2">
      <c r="B48" s="93" t="s">
        <v>35</v>
      </c>
      <c r="C48" s="9" t="s">
        <v>279</v>
      </c>
      <c r="D48" s="94" t="s">
        <v>95</v>
      </c>
    </row>
    <row r="49" spans="2:26" x14ac:dyDescent="0.2">
      <c r="B49" s="93" t="s">
        <v>35</v>
      </c>
      <c r="C49" s="9" t="s">
        <v>279</v>
      </c>
      <c r="D49" s="94" t="s">
        <v>96</v>
      </c>
    </row>
    <row r="50" spans="2:26" x14ac:dyDescent="0.2">
      <c r="B50" s="93" t="s">
        <v>60</v>
      </c>
      <c r="C50" s="9" t="s">
        <v>280</v>
      </c>
      <c r="D50" s="94" t="s">
        <v>111</v>
      </c>
    </row>
    <row r="51" spans="2:26" x14ac:dyDescent="0.2">
      <c r="B51" s="93" t="s">
        <v>60</v>
      </c>
      <c r="C51" s="9" t="s">
        <v>280</v>
      </c>
      <c r="D51" s="94" t="s">
        <v>112</v>
      </c>
    </row>
    <row r="52" spans="2:26" ht="15" customHeight="1" x14ac:dyDescent="0.2">
      <c r="B52" s="93" t="s">
        <v>60</v>
      </c>
      <c r="C52" s="9" t="s">
        <v>280</v>
      </c>
      <c r="D52" s="94" t="s">
        <v>113</v>
      </c>
    </row>
    <row r="53" spans="2:26" x14ac:dyDescent="0.2">
      <c r="B53" s="93" t="s">
        <v>60</v>
      </c>
      <c r="C53" s="9" t="s">
        <v>280</v>
      </c>
      <c r="D53" s="94" t="s">
        <v>114</v>
      </c>
    </row>
    <row r="54" spans="2:26" x14ac:dyDescent="0.2">
      <c r="B54" s="93" t="s">
        <v>60</v>
      </c>
      <c r="C54" s="9" t="s">
        <v>280</v>
      </c>
      <c r="D54" s="94" t="s">
        <v>115</v>
      </c>
      <c r="Z54" s="31"/>
    </row>
    <row r="55" spans="2:26" x14ac:dyDescent="0.2">
      <c r="B55" s="93" t="s">
        <v>60</v>
      </c>
      <c r="C55" s="9" t="s">
        <v>280</v>
      </c>
      <c r="D55" s="94" t="s">
        <v>116</v>
      </c>
      <c r="Z55" s="31"/>
    </row>
    <row r="56" spans="2:26" x14ac:dyDescent="0.2">
      <c r="B56" s="93" t="s">
        <v>60</v>
      </c>
      <c r="C56" s="9" t="s">
        <v>280</v>
      </c>
      <c r="D56" s="94" t="s">
        <v>117</v>
      </c>
      <c r="Z56" s="31"/>
    </row>
    <row r="57" spans="2:26" x14ac:dyDescent="0.2">
      <c r="B57" s="93" t="s">
        <v>48</v>
      </c>
      <c r="C57" s="9" t="s">
        <v>281</v>
      </c>
      <c r="D57" s="94" t="s">
        <v>100</v>
      </c>
      <c r="Z57" s="31"/>
    </row>
    <row r="58" spans="2:26" x14ac:dyDescent="0.2">
      <c r="B58" s="93" t="s">
        <v>48</v>
      </c>
      <c r="C58" s="9" t="s">
        <v>281</v>
      </c>
      <c r="D58" s="94" t="s">
        <v>101</v>
      </c>
      <c r="Z58" s="31"/>
    </row>
    <row r="59" spans="2:26" x14ac:dyDescent="0.2">
      <c r="B59" s="93" t="s">
        <v>48</v>
      </c>
      <c r="C59" s="9" t="s">
        <v>281</v>
      </c>
      <c r="D59" s="94" t="s">
        <v>102</v>
      </c>
    </row>
    <row r="60" spans="2:26" x14ac:dyDescent="0.2">
      <c r="B60" s="93" t="s">
        <v>48</v>
      </c>
      <c r="C60" s="9" t="s">
        <v>281</v>
      </c>
      <c r="D60" s="94" t="s">
        <v>103</v>
      </c>
    </row>
    <row r="61" spans="2:26" x14ac:dyDescent="0.2">
      <c r="B61" s="93" t="s">
        <v>48</v>
      </c>
      <c r="C61" s="9" t="s">
        <v>281</v>
      </c>
      <c r="D61" s="94" t="s">
        <v>105</v>
      </c>
    </row>
    <row r="62" spans="2:26" x14ac:dyDescent="0.2">
      <c r="B62" s="93" t="s">
        <v>48</v>
      </c>
      <c r="C62" s="9" t="s">
        <v>281</v>
      </c>
      <c r="D62" s="94" t="s">
        <v>107</v>
      </c>
    </row>
    <row r="63" spans="2:26" x14ac:dyDescent="0.2">
      <c r="B63" s="93" t="s">
        <v>41</v>
      </c>
      <c r="C63" s="9" t="s">
        <v>282</v>
      </c>
      <c r="D63" s="94" t="s">
        <v>91</v>
      </c>
    </row>
    <row r="64" spans="2:26" x14ac:dyDescent="0.2">
      <c r="B64" s="93" t="s">
        <v>41</v>
      </c>
      <c r="C64" s="9" t="s">
        <v>282</v>
      </c>
      <c r="D64" s="94" t="s">
        <v>108</v>
      </c>
    </row>
    <row r="65" spans="2:4" x14ac:dyDescent="0.2">
      <c r="B65" s="93" t="s">
        <v>41</v>
      </c>
      <c r="C65" s="9" t="s">
        <v>282</v>
      </c>
      <c r="D65" s="94" t="s">
        <v>109</v>
      </c>
    </row>
    <row r="66" spans="2:4" x14ac:dyDescent="0.2">
      <c r="B66" s="93" t="s">
        <v>41</v>
      </c>
      <c r="C66" s="9" t="s">
        <v>282</v>
      </c>
      <c r="D66" s="94" t="s">
        <v>104</v>
      </c>
    </row>
    <row r="67" spans="2:4" x14ac:dyDescent="0.2">
      <c r="B67" s="93" t="s">
        <v>41</v>
      </c>
      <c r="C67" s="9" t="s">
        <v>282</v>
      </c>
      <c r="D67" s="94" t="s">
        <v>106</v>
      </c>
    </row>
    <row r="68" spans="2:4" x14ac:dyDescent="0.2">
      <c r="B68" s="93" t="s">
        <v>41</v>
      </c>
      <c r="C68" s="9" t="s">
        <v>282</v>
      </c>
      <c r="D68" s="94" t="s">
        <v>110</v>
      </c>
    </row>
    <row r="75" spans="2:4" ht="15" x14ac:dyDescent="0.25">
      <c r="B75"/>
    </row>
    <row r="76" spans="2:4" ht="15" x14ac:dyDescent="0.25">
      <c r="B76"/>
    </row>
    <row r="77" spans="2:4" ht="15" x14ac:dyDescent="0.25">
      <c r="B77"/>
    </row>
    <row r="78" spans="2:4" ht="15" x14ac:dyDescent="0.25">
      <c r="B78"/>
    </row>
    <row r="79" spans="2:4" ht="15" x14ac:dyDescent="0.25">
      <c r="B79"/>
    </row>
    <row r="80" spans="2:4" ht="15" x14ac:dyDescent="0.25">
      <c r="B80"/>
    </row>
    <row r="81" spans="2:2" ht="15" x14ac:dyDescent="0.25">
      <c r="B81"/>
    </row>
    <row r="82" spans="2:2" ht="15" x14ac:dyDescent="0.25">
      <c r="B82"/>
    </row>
    <row r="83" spans="2:2" ht="15" x14ac:dyDescent="0.25">
      <c r="B83"/>
    </row>
    <row r="84" spans="2:2" ht="15" x14ac:dyDescent="0.25">
      <c r="B84"/>
    </row>
    <row r="85" spans="2:2" ht="15" x14ac:dyDescent="0.25">
      <c r="B85"/>
    </row>
    <row r="86" spans="2:2" ht="15" x14ac:dyDescent="0.25">
      <c r="B86"/>
    </row>
    <row r="87" spans="2:2" ht="15" x14ac:dyDescent="0.25">
      <c r="B87"/>
    </row>
    <row r="88" spans="2:2" ht="15" x14ac:dyDescent="0.25">
      <c r="B88"/>
    </row>
    <row r="89" spans="2:2" ht="15" x14ac:dyDescent="0.25">
      <c r="B89"/>
    </row>
    <row r="90" spans="2:2" ht="15" x14ac:dyDescent="0.25">
      <c r="B90"/>
    </row>
    <row r="91" spans="2:2" ht="15" x14ac:dyDescent="0.25">
      <c r="B91"/>
    </row>
    <row r="92" spans="2:2" ht="15" x14ac:dyDescent="0.25">
      <c r="B92"/>
    </row>
    <row r="93" spans="2:2" ht="15" x14ac:dyDescent="0.25">
      <c r="B93"/>
    </row>
    <row r="94" spans="2:2" ht="15" x14ac:dyDescent="0.25">
      <c r="B94"/>
    </row>
    <row r="95" spans="2:2" ht="15" x14ac:dyDescent="0.25">
      <c r="B95"/>
    </row>
    <row r="96" spans="2:2" ht="15" x14ac:dyDescent="0.25">
      <c r="B96"/>
    </row>
  </sheetData>
  <mergeCells count="15">
    <mergeCell ref="B33:D33"/>
    <mergeCell ref="B2:D2"/>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23" sqref="B23"/>
    </sheetView>
  </sheetViews>
  <sheetFormatPr baseColWidth="10" defaultColWidth="10.85546875" defaultRowHeight="15" x14ac:dyDescent="0.25"/>
  <cols>
    <col min="1" max="1" width="12.28515625" style="6" bestFit="1" customWidth="1"/>
    <col min="2" max="2" width="95" style="6" bestFit="1" customWidth="1"/>
    <col min="3" max="16384" width="10.85546875" style="6"/>
  </cols>
  <sheetData>
    <row r="1" spans="1:2" x14ac:dyDescent="0.25">
      <c r="A1" s="9" t="s">
        <v>187</v>
      </c>
      <c r="B1" s="9" t="s">
        <v>188</v>
      </c>
    </row>
    <row r="2" spans="1:2" x14ac:dyDescent="0.25">
      <c r="A2" s="9" t="s">
        <v>184</v>
      </c>
      <c r="B2" s="7" t="s">
        <v>147</v>
      </c>
    </row>
    <row r="3" spans="1:2" ht="25.5" x14ac:dyDescent="0.25">
      <c r="A3" s="9" t="s">
        <v>184</v>
      </c>
      <c r="B3" s="7" t="s">
        <v>158</v>
      </c>
    </row>
    <row r="4" spans="1:2" ht="25.5" x14ac:dyDescent="0.25">
      <c r="A4" s="9" t="s">
        <v>184</v>
      </c>
      <c r="B4" s="7" t="s">
        <v>178</v>
      </c>
    </row>
    <row r="5" spans="1:2" x14ac:dyDescent="0.25">
      <c r="A5" s="9" t="s">
        <v>184</v>
      </c>
      <c r="B5" s="8" t="s">
        <v>148</v>
      </c>
    </row>
    <row r="6" spans="1:2" x14ac:dyDescent="0.25">
      <c r="A6" s="9" t="s">
        <v>184</v>
      </c>
      <c r="B6" s="8" t="s">
        <v>149</v>
      </c>
    </row>
    <row r="7" spans="1:2" x14ac:dyDescent="0.25">
      <c r="A7" s="9" t="s">
        <v>184</v>
      </c>
      <c r="B7" s="8" t="s">
        <v>179</v>
      </c>
    </row>
    <row r="8" spans="1:2" x14ac:dyDescent="0.25">
      <c r="A8" s="9" t="s">
        <v>184</v>
      </c>
      <c r="B8" s="8" t="s">
        <v>150</v>
      </c>
    </row>
    <row r="9" spans="1:2" x14ac:dyDescent="0.25">
      <c r="A9" s="9" t="s">
        <v>184</v>
      </c>
      <c r="B9" s="8" t="s">
        <v>153</v>
      </c>
    </row>
    <row r="10" spans="1:2" x14ac:dyDescent="0.25">
      <c r="A10" s="9" t="s">
        <v>184</v>
      </c>
      <c r="B10" s="8" t="s">
        <v>151</v>
      </c>
    </row>
    <row r="11" spans="1:2" x14ac:dyDescent="0.25">
      <c r="A11" s="9" t="s">
        <v>184</v>
      </c>
      <c r="B11" s="8" t="s">
        <v>152</v>
      </c>
    </row>
    <row r="12" spans="1:2" ht="25.5" x14ac:dyDescent="0.25">
      <c r="A12" s="9" t="s">
        <v>184</v>
      </c>
      <c r="B12" s="8" t="s">
        <v>167</v>
      </c>
    </row>
    <row r="13" spans="1:2" x14ac:dyDescent="0.25">
      <c r="A13" s="9" t="s">
        <v>184</v>
      </c>
      <c r="B13" s="8" t="s">
        <v>154</v>
      </c>
    </row>
    <row r="14" spans="1:2" x14ac:dyDescent="0.25">
      <c r="A14" s="9" t="s">
        <v>184</v>
      </c>
      <c r="B14" s="8" t="s">
        <v>155</v>
      </c>
    </row>
    <row r="15" spans="1:2" x14ac:dyDescent="0.25">
      <c r="A15" s="9" t="s">
        <v>184</v>
      </c>
      <c r="B15" s="7" t="s">
        <v>183</v>
      </c>
    </row>
    <row r="16" spans="1:2" x14ac:dyDescent="0.25">
      <c r="A16" s="9" t="s">
        <v>184</v>
      </c>
      <c r="B16" s="7" t="s">
        <v>183</v>
      </c>
    </row>
    <row r="17" spans="1:2" x14ac:dyDescent="0.25">
      <c r="A17" s="9" t="s">
        <v>184</v>
      </c>
      <c r="B17" s="7" t="s">
        <v>183</v>
      </c>
    </row>
    <row r="18" spans="1:2" x14ac:dyDescent="0.25">
      <c r="A18" s="9" t="s">
        <v>185</v>
      </c>
      <c r="B18" s="8" t="s">
        <v>156</v>
      </c>
    </row>
    <row r="19" spans="1:2" x14ac:dyDescent="0.25">
      <c r="A19" s="9" t="s">
        <v>185</v>
      </c>
      <c r="B19" s="8" t="s">
        <v>172</v>
      </c>
    </row>
    <row r="20" spans="1:2" x14ac:dyDescent="0.25">
      <c r="A20" s="9" t="s">
        <v>185</v>
      </c>
      <c r="B20" s="8" t="s">
        <v>162</v>
      </c>
    </row>
    <row r="21" spans="1:2" ht="25.5" x14ac:dyDescent="0.25">
      <c r="A21" s="9" t="s">
        <v>185</v>
      </c>
      <c r="B21" s="8" t="s">
        <v>168</v>
      </c>
    </row>
    <row r="22" spans="1:2" x14ac:dyDescent="0.25">
      <c r="A22" s="9" t="s">
        <v>185</v>
      </c>
      <c r="B22" s="8" t="s">
        <v>161</v>
      </c>
    </row>
    <row r="23" spans="1:2" ht="25.5" x14ac:dyDescent="0.25">
      <c r="A23" s="9" t="s">
        <v>185</v>
      </c>
      <c r="B23" s="8" t="s">
        <v>174</v>
      </c>
    </row>
    <row r="24" spans="1:2" ht="25.5" x14ac:dyDescent="0.25">
      <c r="A24" s="9" t="s">
        <v>185</v>
      </c>
      <c r="B24" s="8" t="s">
        <v>163</v>
      </c>
    </row>
    <row r="25" spans="1:2" x14ac:dyDescent="0.25">
      <c r="A25" s="9" t="s">
        <v>185</v>
      </c>
      <c r="B25" s="8" t="s">
        <v>180</v>
      </c>
    </row>
    <row r="26" spans="1:2" x14ac:dyDescent="0.25">
      <c r="A26" s="9" t="s">
        <v>185</v>
      </c>
      <c r="B26" s="8" t="s">
        <v>181</v>
      </c>
    </row>
    <row r="27" spans="1:2" x14ac:dyDescent="0.25">
      <c r="A27" s="9" t="s">
        <v>185</v>
      </c>
      <c r="B27" s="8" t="s">
        <v>164</v>
      </c>
    </row>
    <row r="28" spans="1:2" x14ac:dyDescent="0.25">
      <c r="A28" s="9" t="s">
        <v>185</v>
      </c>
      <c r="B28" s="8" t="s">
        <v>165</v>
      </c>
    </row>
    <row r="29" spans="1:2" ht="25.5" x14ac:dyDescent="0.25">
      <c r="A29" s="9" t="s">
        <v>185</v>
      </c>
      <c r="B29" s="8" t="s">
        <v>177</v>
      </c>
    </row>
    <row r="30" spans="1:2" x14ac:dyDescent="0.25">
      <c r="A30" s="9" t="s">
        <v>186</v>
      </c>
      <c r="B30" s="8" t="s">
        <v>157</v>
      </c>
    </row>
    <row r="31" spans="1:2" x14ac:dyDescent="0.25">
      <c r="A31" s="9" t="s">
        <v>186</v>
      </c>
      <c r="B31" s="8" t="s">
        <v>166</v>
      </c>
    </row>
    <row r="32" spans="1:2" x14ac:dyDescent="0.25">
      <c r="A32" s="9" t="s">
        <v>186</v>
      </c>
      <c r="B32" s="8" t="s">
        <v>159</v>
      </c>
    </row>
    <row r="33" spans="1:2" x14ac:dyDescent="0.25">
      <c r="A33" s="9" t="s">
        <v>186</v>
      </c>
      <c r="B33" s="8" t="s">
        <v>160</v>
      </c>
    </row>
    <row r="34" spans="1:2" x14ac:dyDescent="0.25">
      <c r="A34" s="9" t="s">
        <v>186</v>
      </c>
      <c r="B34" s="8" t="s">
        <v>170</v>
      </c>
    </row>
    <row r="35" spans="1:2" x14ac:dyDescent="0.25">
      <c r="A35" s="9" t="s">
        <v>186</v>
      </c>
      <c r="B35" s="8" t="s">
        <v>171</v>
      </c>
    </row>
    <row r="36" spans="1:2" x14ac:dyDescent="0.25">
      <c r="A36" s="9" t="s">
        <v>186</v>
      </c>
      <c r="B36" s="8" t="s">
        <v>169</v>
      </c>
    </row>
    <row r="37" spans="1:2" ht="25.5" x14ac:dyDescent="0.25">
      <c r="A37" s="9" t="s">
        <v>186</v>
      </c>
      <c r="B37" s="8" t="s">
        <v>173</v>
      </c>
    </row>
    <row r="38" spans="1:2" x14ac:dyDescent="0.25">
      <c r="A38" s="9" t="s">
        <v>186</v>
      </c>
      <c r="B38" s="8" t="s">
        <v>175</v>
      </c>
    </row>
    <row r="39" spans="1:2" ht="25.5" x14ac:dyDescent="0.25">
      <c r="A39" s="9" t="s">
        <v>186</v>
      </c>
      <c r="B39" s="8"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19</vt:i4>
      </vt:variant>
    </vt:vector>
  </HeadingPairs>
  <TitlesOfParts>
    <vt:vector size="26" baseType="lpstr">
      <vt:lpstr>Validac Área Obj. Estr. Proy.</vt:lpstr>
      <vt:lpstr>Marco General</vt:lpstr>
      <vt:lpstr>Act. Estrategias</vt:lpstr>
      <vt:lpstr>Act. Gestión y Seguimiento</vt:lpstr>
      <vt:lpstr>PRG-EJC POA</vt:lpstr>
      <vt:lpstr>Listas</vt:lpstr>
      <vt:lpstr>Hoja1</vt:lpstr>
      <vt:lpstr>_ob1</vt:lpstr>
      <vt:lpstr>_ob2</vt:lpstr>
      <vt:lpstr>_ob3</vt:lpstr>
      <vt:lpstr>_ob4</vt:lpstr>
      <vt:lpstr>_ob5</vt:lpstr>
      <vt:lpstr>'Act. Estrategias'!Área_de_impresión</vt:lpstr>
      <vt:lpstr>'Act. Gestión y Seguimiento'!Área_de_impresión</vt:lpstr>
      <vt:lpstr>'Marco General'!Área_de_impresión</vt:lpstr>
      <vt:lpstr>areas</vt:lpstr>
      <vt:lpstr>OBJ_1</vt:lpstr>
      <vt:lpstr>OBJ_2</vt:lpstr>
      <vt:lpstr>OBJ_3</vt:lpstr>
      <vt:lpstr>OBJ_4</vt:lpstr>
      <vt:lpstr>OBJ_5</vt:lpstr>
      <vt:lpstr>objetivos</vt:lpstr>
      <vt:lpstr>procesos</vt:lpstr>
      <vt:lpstr>proyectos</vt:lpstr>
      <vt:lpstr>'Act. Estrategias'!Títulos_a_imprimir</vt:lpstr>
      <vt:lpstr>'Act. Gestión y Seguimiento'!Títulos_a_imprimir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Magda Patricia Gomez Torres</cp:lastModifiedBy>
  <cp:lastPrinted>2019-12-13T15:51:44Z</cp:lastPrinted>
  <dcterms:created xsi:type="dcterms:W3CDTF">2013-01-04T03:04:50Z</dcterms:created>
  <dcterms:modified xsi:type="dcterms:W3CDTF">2020-01-31T17:08:58Z</dcterms:modified>
</cp:coreProperties>
</file>