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quintanilla\Documents\OAP 2020\PUBLICACION ENERO 31_LEY\"/>
    </mc:Choice>
  </mc:AlternateContent>
  <bookViews>
    <workbookView xWindow="0" yWindow="0" windowWidth="28800" windowHeight="12435"/>
  </bookViews>
  <sheets>
    <sheet name="1024" sheetId="1" r:id="rId1"/>
    <sheet name="1107" sheetId="17" r:id="rId2"/>
    <sheet name="1110" sheetId="19" r:id="rId3"/>
    <sheet name="1112" sheetId="22" r:id="rId4"/>
    <sheet name="1114" sheetId="18" r:id="rId5"/>
  </sheets>
  <externalReferences>
    <externalReference r:id="rId6"/>
  </externalReferences>
  <definedNames>
    <definedName name="_xlnm._FilterDatabase" localSheetId="0" hidden="1">'1024'!$A$16:$AK$37</definedName>
    <definedName name="_xlnm._FilterDatabase" localSheetId="1" hidden="1">'1107'!$A$16:$AL$276</definedName>
    <definedName name="_xlnm._FilterDatabase" localSheetId="2" hidden="1">'1110'!$A$16:$AK$236</definedName>
    <definedName name="_xlnm._FilterDatabase" localSheetId="3" hidden="1">'1112'!$A$16:$AK$132</definedName>
    <definedName name="_xlnm._FilterDatabase" localSheetId="4" hidden="1">'1114'!$A$16:$AL$314</definedName>
    <definedName name="_xlnm.Print_Area" localSheetId="0">'1024'!$A$1:$AC$46</definedName>
    <definedName name="_xlnm.Print_Area" localSheetId="1">'1107'!$A$1:$AC$288</definedName>
    <definedName name="_xlnm.Print_Area" localSheetId="2">'1110'!$A$1:$AC$246</definedName>
    <definedName name="_xlnm.Print_Area" localSheetId="3">'1112'!$A$1:$AC$144</definedName>
    <definedName name="_xlnm.Print_Area" localSheetId="4">'1114'!$A$1:$AC$328</definedName>
    <definedName name="fuentes">[1]Listas!$I$85:$I$91</definedName>
    <definedName name="modalidad_desc">[1]Listas!$A$60:$A$73</definedName>
    <definedName name="proyecto_inv">[1]Listas!$A$108:$A$114</definedName>
    <definedName name="Responsable">[1]Listas!$A$77:$A$80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1" i="18" l="1"/>
  <c r="B17" i="18"/>
  <c r="B316" i="18" s="1"/>
  <c r="L23" i="18"/>
  <c r="N23" i="18"/>
  <c r="P23" i="18"/>
  <c r="Q23" i="18"/>
  <c r="R23" i="18"/>
  <c r="S23" i="18"/>
  <c r="T23" i="18"/>
  <c r="U23" i="18"/>
  <c r="V23" i="18"/>
  <c r="W23" i="18"/>
  <c r="X23" i="18"/>
  <c r="Y23" i="18"/>
  <c r="Z23" i="18"/>
  <c r="AA23" i="18"/>
  <c r="AF23" i="18"/>
  <c r="AG23" i="18"/>
  <c r="B202" i="18" l="1"/>
  <c r="AH143" i="18"/>
  <c r="AH144" i="18"/>
  <c r="AH145" i="18"/>
  <c r="AH129" i="22"/>
  <c r="AH130" i="22"/>
  <c r="AH131" i="22"/>
  <c r="AH121" i="22"/>
  <c r="AH123" i="22"/>
  <c r="C88" i="22"/>
  <c r="B19" i="22"/>
  <c r="B20" i="22"/>
  <c r="B21" i="22"/>
  <c r="B22" i="22"/>
  <c r="B23" i="22"/>
  <c r="B24" i="22"/>
  <c r="B25" i="22"/>
  <c r="B26" i="22"/>
  <c r="B27" i="22"/>
  <c r="B18" i="22"/>
  <c r="C263" i="19"/>
  <c r="C262" i="19"/>
  <c r="C261" i="19"/>
  <c r="AB120" i="19"/>
  <c r="AB121" i="19"/>
  <c r="AB122" i="19"/>
  <c r="AB123" i="19"/>
  <c r="AB124" i="19"/>
  <c r="AB125" i="19"/>
  <c r="AB126" i="19"/>
  <c r="AB127" i="19"/>
  <c r="AB128" i="19"/>
  <c r="AB129" i="19"/>
  <c r="AB130" i="19"/>
  <c r="AB131" i="19"/>
  <c r="AB132" i="19"/>
  <c r="AB133" i="19"/>
  <c r="AB134" i="19"/>
  <c r="AB135" i="19"/>
  <c r="AB136" i="19"/>
  <c r="AB137" i="19"/>
  <c r="AB138" i="19"/>
  <c r="AB139" i="19"/>
  <c r="AB140" i="19"/>
  <c r="AB141" i="19"/>
  <c r="AB142" i="19"/>
  <c r="AB143" i="19"/>
  <c r="AB144" i="19"/>
  <c r="AB145" i="19"/>
  <c r="AB146" i="19"/>
  <c r="AB147" i="19"/>
  <c r="AB148" i="19"/>
  <c r="AB149" i="19"/>
  <c r="AB150" i="19"/>
  <c r="AB151" i="19"/>
  <c r="AB152" i="19"/>
  <c r="AB153" i="19"/>
  <c r="AB154" i="19"/>
  <c r="AB155" i="19"/>
  <c r="AB156" i="19"/>
  <c r="AB157" i="19"/>
  <c r="AB158" i="19"/>
  <c r="AB159" i="19"/>
  <c r="AB160" i="19"/>
  <c r="AB161" i="19"/>
  <c r="AB162" i="19"/>
  <c r="AB163" i="19"/>
  <c r="AB164" i="19"/>
  <c r="AB165" i="19"/>
  <c r="AB166" i="19"/>
  <c r="AB167" i="19"/>
  <c r="AB168" i="19"/>
  <c r="AB169" i="19"/>
  <c r="AB170" i="19"/>
  <c r="AB171" i="19"/>
  <c r="AB172" i="19"/>
  <c r="AB173" i="19"/>
  <c r="AB174" i="19"/>
  <c r="AB175" i="19"/>
  <c r="AB176" i="19"/>
  <c r="AB177" i="19"/>
  <c r="AB178" i="19"/>
  <c r="AB179" i="19"/>
  <c r="AB180" i="19"/>
  <c r="AB181" i="19"/>
  <c r="AB182" i="19"/>
  <c r="AB183" i="19"/>
  <c r="AB184" i="19"/>
  <c r="AB185" i="19"/>
  <c r="AB186" i="19"/>
  <c r="AB187" i="19"/>
  <c r="AB188" i="19"/>
  <c r="AB189" i="19"/>
  <c r="AB190" i="19"/>
  <c r="AB191" i="19"/>
  <c r="AB192" i="19"/>
  <c r="AB193" i="19"/>
  <c r="AB194" i="19"/>
  <c r="AB195" i="19"/>
  <c r="AB196" i="19"/>
  <c r="AB197" i="19"/>
  <c r="AB198" i="19"/>
  <c r="AB199" i="19"/>
  <c r="AB200" i="19"/>
  <c r="AB201" i="19"/>
  <c r="AB202" i="19"/>
  <c r="AB203" i="19"/>
  <c r="AB204" i="19"/>
  <c r="AB205" i="19"/>
  <c r="AB206" i="19"/>
  <c r="AB207" i="19"/>
  <c r="AB208" i="19"/>
  <c r="AB209" i="19"/>
  <c r="AB210" i="19"/>
  <c r="AB211" i="19"/>
  <c r="AB212" i="19"/>
  <c r="AB213" i="19"/>
  <c r="AB214" i="19"/>
  <c r="AB215" i="19"/>
  <c r="AB216" i="19"/>
  <c r="AB217" i="19"/>
  <c r="AB218" i="19"/>
  <c r="AB219" i="19"/>
  <c r="AB220" i="19"/>
  <c r="AB221" i="19"/>
  <c r="AB222" i="19"/>
  <c r="AB223" i="19"/>
  <c r="AB119" i="19"/>
  <c r="AB96" i="19"/>
  <c r="F256" i="19"/>
  <c r="F255" i="19"/>
  <c r="F254" i="19"/>
  <c r="F252" i="19"/>
  <c r="E256" i="19"/>
  <c r="E255" i="19"/>
  <c r="E254" i="19"/>
  <c r="E252" i="19"/>
  <c r="D256" i="19"/>
  <c r="D255" i="19"/>
  <c r="D254" i="19"/>
  <c r="D252" i="19"/>
  <c r="C256" i="19"/>
  <c r="C255" i="19"/>
  <c r="C254" i="19"/>
  <c r="C253" i="19"/>
  <c r="C252" i="19"/>
  <c r="C251" i="19"/>
  <c r="B243" i="19"/>
  <c r="B17" i="19"/>
  <c r="B238" i="19" s="1"/>
  <c r="B45" i="19"/>
  <c r="B227" i="19"/>
  <c r="B228" i="19"/>
  <c r="B229" i="19"/>
  <c r="B230" i="19"/>
  <c r="B226" i="19"/>
  <c r="B172" i="19"/>
  <c r="AH93" i="19"/>
  <c r="AH94"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167" i="19"/>
  <c r="B168" i="19"/>
  <c r="B169" i="19"/>
  <c r="B170" i="19"/>
  <c r="B171" i="19"/>
  <c r="B119" i="19"/>
  <c r="AH171" i="19"/>
  <c r="AH164" i="19"/>
  <c r="AH226" i="19"/>
  <c r="AH87" i="19"/>
  <c r="AH85" i="19"/>
  <c r="B77" i="19"/>
  <c r="B78" i="19"/>
  <c r="B79" i="19"/>
  <c r="B80" i="19"/>
  <c r="B81" i="19"/>
  <c r="B82" i="19"/>
  <c r="B83" i="19"/>
  <c r="B84" i="19"/>
  <c r="B85" i="19"/>
  <c r="B86" i="19"/>
  <c r="B87" i="19"/>
  <c r="B76" i="19"/>
  <c r="AJ81" i="19"/>
  <c r="AH81" i="19"/>
  <c r="B69" i="19"/>
  <c r="B70" i="19"/>
  <c r="B71" i="19"/>
  <c r="B72" i="19"/>
  <c r="B73" i="19"/>
  <c r="B68" i="19"/>
  <c r="B48" i="19"/>
  <c r="B49" i="19"/>
  <c r="B50" i="19"/>
  <c r="B51" i="19"/>
  <c r="B52" i="19"/>
  <c r="B53" i="19"/>
  <c r="B54" i="19"/>
  <c r="B55" i="19"/>
  <c r="B56" i="19"/>
  <c r="B57" i="19"/>
  <c r="B58" i="19"/>
  <c r="B59" i="19"/>
  <c r="B60" i="19"/>
  <c r="B61" i="19"/>
  <c r="B62" i="19"/>
  <c r="B63" i="19"/>
  <c r="B64" i="19"/>
  <c r="B65" i="19"/>
  <c r="B47" i="19"/>
  <c r="B42" i="19"/>
  <c r="B43" i="19"/>
  <c r="B41" i="19"/>
  <c r="B37" i="19"/>
  <c r="B38" i="19"/>
  <c r="B36" i="19"/>
  <c r="AL20" i="19"/>
  <c r="AL21" i="19"/>
  <c r="AL22" i="19"/>
  <c r="AL23" i="19"/>
  <c r="AL24" i="19"/>
  <c r="AL25" i="19"/>
  <c r="AL26" i="19"/>
  <c r="AL27" i="19"/>
  <c r="AL28" i="19"/>
  <c r="AL29" i="19"/>
  <c r="AL30" i="19"/>
  <c r="AL31" i="19"/>
  <c r="AL32" i="19"/>
  <c r="AL33" i="19"/>
  <c r="B20" i="19"/>
  <c r="B21" i="19"/>
  <c r="B22" i="19"/>
  <c r="B23" i="19"/>
  <c r="B24" i="19"/>
  <c r="B25" i="19"/>
  <c r="B26" i="19"/>
  <c r="B27" i="19"/>
  <c r="B28" i="19"/>
  <c r="B29" i="19"/>
  <c r="B30" i="19"/>
  <c r="B31" i="19"/>
  <c r="B32" i="19"/>
  <c r="B33" i="19"/>
  <c r="B19" i="19"/>
  <c r="AH114" i="19"/>
  <c r="AH115" i="19"/>
  <c r="C129" i="17"/>
  <c r="B19" i="17"/>
  <c r="C134" i="17"/>
  <c r="B132" i="17"/>
  <c r="B133" i="17"/>
  <c r="B131" i="17"/>
  <c r="C195" i="17"/>
  <c r="B137" i="17"/>
  <c r="B138" i="17"/>
  <c r="B139" i="17"/>
  <c r="B140" i="17"/>
  <c r="B141" i="17"/>
  <c r="B142" i="17"/>
  <c r="B136" i="17"/>
  <c r="C276"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197"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9" i="1"/>
  <c r="B20" i="1"/>
  <c r="B21" i="1"/>
  <c r="B22" i="1"/>
  <c r="B23" i="1"/>
  <c r="B24" i="1"/>
  <c r="B25" i="1"/>
  <c r="B26" i="1"/>
  <c r="B27" i="1"/>
  <c r="B28" i="1"/>
  <c r="B29" i="1"/>
  <c r="B30" i="1"/>
  <c r="B31" i="1"/>
  <c r="B32" i="1"/>
  <c r="B33" i="1"/>
  <c r="B34" i="1"/>
  <c r="B35" i="1"/>
  <c r="B36" i="1"/>
  <c r="B18" i="1"/>
  <c r="B305" i="17"/>
  <c r="F296" i="17"/>
  <c r="E296" i="17"/>
  <c r="D296" i="17"/>
  <c r="C296" i="17"/>
  <c r="C295" i="17"/>
  <c r="B37" i="1" l="1"/>
  <c r="B39" i="19"/>
  <c r="B278" i="17" l="1"/>
  <c r="B17" i="17"/>
  <c r="B285" i="17" s="1"/>
  <c r="AL151" i="17" l="1"/>
  <c r="AL152" i="17"/>
  <c r="AL153" i="17"/>
  <c r="AL154" i="17"/>
  <c r="AL155" i="17"/>
  <c r="AL156" i="17"/>
  <c r="AL157" i="17"/>
  <c r="AL158" i="17"/>
  <c r="AL159" i="17"/>
  <c r="AL160" i="17"/>
  <c r="AL161" i="17"/>
  <c r="AL162" i="17"/>
  <c r="AL163" i="17"/>
  <c r="AL164" i="17"/>
  <c r="AL165" i="17"/>
  <c r="AL166" i="17"/>
  <c r="AL167" i="17"/>
  <c r="AL168" i="17"/>
  <c r="AL169" i="17"/>
  <c r="AL170" i="17"/>
  <c r="AL171" i="17"/>
  <c r="AL172" i="17"/>
  <c r="AL173" i="17"/>
  <c r="AL174" i="17"/>
  <c r="AL175" i="17"/>
  <c r="AL176" i="17"/>
  <c r="AL177" i="17"/>
  <c r="AL178" i="17"/>
  <c r="AL179" i="17"/>
  <c r="AL180" i="17"/>
  <c r="AL181" i="17"/>
  <c r="AL182" i="17"/>
  <c r="AL183" i="17"/>
  <c r="AL184" i="17"/>
  <c r="AL185" i="17"/>
  <c r="AL186" i="17"/>
  <c r="AL187" i="17"/>
  <c r="AL188" i="17"/>
  <c r="AL189" i="17"/>
  <c r="AL190" i="17"/>
  <c r="AL191" i="17"/>
  <c r="AL192" i="17"/>
  <c r="AL193" i="17"/>
  <c r="AL194" i="17"/>
  <c r="AJ147" i="17"/>
  <c r="AJ148" i="17"/>
  <c r="AJ149" i="17"/>
  <c r="AJ150" i="17"/>
  <c r="AJ151" i="17"/>
  <c r="AJ152" i="17"/>
  <c r="AJ153" i="17"/>
  <c r="AJ154" i="17"/>
  <c r="AJ155" i="17"/>
  <c r="AJ156" i="17"/>
  <c r="AJ157" i="17"/>
  <c r="AJ158" i="17"/>
  <c r="AJ159" i="17"/>
  <c r="AJ160" i="17"/>
  <c r="AJ161" i="17"/>
  <c r="AJ162" i="17"/>
  <c r="AJ163" i="17"/>
  <c r="AJ164" i="17"/>
  <c r="AJ165" i="17"/>
  <c r="AJ166" i="17"/>
  <c r="AJ167" i="17"/>
  <c r="AJ168" i="17"/>
  <c r="AJ169" i="17"/>
  <c r="AJ170" i="17"/>
  <c r="AJ171" i="17"/>
  <c r="AJ172" i="17"/>
  <c r="AJ173" i="17"/>
  <c r="AJ174" i="17"/>
  <c r="AJ175" i="17"/>
  <c r="AJ176" i="17"/>
  <c r="AJ177" i="17"/>
  <c r="AJ178" i="17"/>
  <c r="AJ179" i="17"/>
  <c r="AJ180" i="17"/>
  <c r="AJ181" i="17"/>
  <c r="AJ182" i="17"/>
  <c r="AJ183" i="17"/>
  <c r="AJ184" i="17"/>
  <c r="AJ185" i="17"/>
  <c r="AJ186" i="17"/>
  <c r="AJ187" i="17"/>
  <c r="AJ188" i="17"/>
  <c r="AJ189" i="17"/>
  <c r="AJ190" i="17"/>
  <c r="AJ191" i="17"/>
  <c r="AJ192" i="17"/>
  <c r="AJ193" i="17"/>
  <c r="AJ194" i="17"/>
  <c r="AJ24" i="17"/>
  <c r="B44" i="1"/>
  <c r="B39" i="1"/>
  <c r="D370" i="18" l="1"/>
  <c r="C366" i="18"/>
  <c r="C365" i="18"/>
  <c r="B370" i="18"/>
  <c r="AB199" i="17" l="1"/>
  <c r="AC199" i="17" s="1"/>
  <c r="AB201" i="17"/>
  <c r="AC201" i="17" s="1"/>
  <c r="AB202" i="17"/>
  <c r="AC202" i="17" s="1"/>
  <c r="AB203" i="17"/>
  <c r="AC203" i="17" s="1"/>
  <c r="AB206" i="17"/>
  <c r="AC206" i="17" s="1"/>
  <c r="AB209" i="17"/>
  <c r="AC209" i="17" s="1"/>
  <c r="AB210" i="17"/>
  <c r="AC210" i="17" s="1"/>
  <c r="AB217" i="17"/>
  <c r="AB226" i="17"/>
  <c r="AC226" i="17" s="1"/>
  <c r="AB229" i="17"/>
  <c r="AC229" i="17" s="1"/>
  <c r="AB230" i="17"/>
  <c r="AC230" i="17" s="1"/>
  <c r="AB231" i="17"/>
  <c r="AC231" i="17" s="1"/>
  <c r="AB237" i="17"/>
  <c r="AC237" i="17" s="1"/>
  <c r="AB245" i="17"/>
  <c r="AC245" i="17" s="1"/>
  <c r="AB247" i="17"/>
  <c r="AC247" i="17" s="1"/>
  <c r="AB248" i="17"/>
  <c r="AC248" i="17" s="1"/>
  <c r="AB250" i="17"/>
  <c r="AC250" i="17" s="1"/>
  <c r="AB253" i="17"/>
  <c r="AC253" i="17" s="1"/>
  <c r="AB255" i="17"/>
  <c r="AC255" i="17" s="1"/>
  <c r="AB258" i="17"/>
  <c r="AC258" i="17" s="1"/>
  <c r="AB259" i="17"/>
  <c r="AC259" i="17" s="1"/>
  <c r="AB260" i="17"/>
  <c r="AC260" i="17" s="1"/>
  <c r="AB261" i="17"/>
  <c r="AC261" i="17" s="1"/>
  <c r="AB265" i="17"/>
  <c r="AC265" i="17" s="1"/>
  <c r="AB267" i="17"/>
  <c r="AC267" i="17" s="1"/>
  <c r="AB271" i="17"/>
  <c r="AC271" i="17" s="1"/>
  <c r="AB273" i="17"/>
  <c r="AC273" i="17" s="1"/>
  <c r="AB274" i="17"/>
  <c r="AC274" i="17" s="1"/>
  <c r="AB275" i="17"/>
  <c r="AC275" i="17" s="1"/>
  <c r="AB137" i="17"/>
  <c r="AC137" i="17" s="1"/>
  <c r="AB139" i="17"/>
  <c r="AC139" i="17" s="1"/>
  <c r="AB140" i="17"/>
  <c r="AC140" i="17" s="1"/>
  <c r="AB141" i="17"/>
  <c r="AC141" i="17" s="1"/>
  <c r="AB142" i="17"/>
  <c r="AC142" i="17" s="1"/>
  <c r="AB143" i="17"/>
  <c r="AC143" i="17" s="1"/>
  <c r="AB145" i="17"/>
  <c r="AC145" i="17" s="1"/>
  <c r="AB146" i="17"/>
  <c r="AC146" i="17" s="1"/>
  <c r="AB147" i="17"/>
  <c r="AC147" i="17" s="1"/>
  <c r="AB148" i="17"/>
  <c r="AC148" i="17" s="1"/>
  <c r="AB149" i="17"/>
  <c r="AC149" i="17" s="1"/>
  <c r="AB150" i="17"/>
  <c r="AC150" i="17" s="1"/>
  <c r="AB151" i="17"/>
  <c r="AC151" i="17" s="1"/>
  <c r="AB152" i="17"/>
  <c r="AC152" i="17" s="1"/>
  <c r="AB153" i="17"/>
  <c r="AC153" i="17" s="1"/>
  <c r="AB154" i="17"/>
  <c r="AC154" i="17" s="1"/>
  <c r="AB155" i="17"/>
  <c r="AC155" i="17" s="1"/>
  <c r="AB156" i="17"/>
  <c r="AC156" i="17" s="1"/>
  <c r="AB157" i="17"/>
  <c r="AC157" i="17" s="1"/>
  <c r="AB159" i="17"/>
  <c r="AC159" i="17" s="1"/>
  <c r="AB160" i="17"/>
  <c r="AC160" i="17" s="1"/>
  <c r="AB161" i="17"/>
  <c r="AC161" i="17" s="1"/>
  <c r="AB162" i="17"/>
  <c r="AC162" i="17" s="1"/>
  <c r="AB163" i="17"/>
  <c r="AC163" i="17" s="1"/>
  <c r="AB164" i="17"/>
  <c r="AC164" i="17" s="1"/>
  <c r="AB165" i="17"/>
  <c r="AC165" i="17" s="1"/>
  <c r="AB166" i="17"/>
  <c r="AC166" i="17" s="1"/>
  <c r="AB167" i="17"/>
  <c r="AC167" i="17" s="1"/>
  <c r="AB168" i="17"/>
  <c r="AC168" i="17" s="1"/>
  <c r="AB169" i="17"/>
  <c r="AC169" i="17" s="1"/>
  <c r="AB170" i="17"/>
  <c r="AC170" i="17" s="1"/>
  <c r="AB171" i="17"/>
  <c r="AC171" i="17" s="1"/>
  <c r="AB172" i="17"/>
  <c r="AC172" i="17" s="1"/>
  <c r="AB173" i="17"/>
  <c r="AC173" i="17" s="1"/>
  <c r="AB174" i="17"/>
  <c r="AC174" i="17" s="1"/>
  <c r="AB176" i="17"/>
  <c r="AC176" i="17" s="1"/>
  <c r="AB177" i="17"/>
  <c r="AC177" i="17" s="1"/>
  <c r="AB178" i="17"/>
  <c r="AC178" i="17" s="1"/>
  <c r="AB179" i="17"/>
  <c r="AC179" i="17" s="1"/>
  <c r="AB180" i="17"/>
  <c r="AC180" i="17" s="1"/>
  <c r="AB181" i="17"/>
  <c r="AC181" i="17" s="1"/>
  <c r="AB182" i="17"/>
  <c r="AC182" i="17" s="1"/>
  <c r="AB183" i="17"/>
  <c r="AC183" i="17" s="1"/>
  <c r="AB184" i="17"/>
  <c r="AC184" i="17" s="1"/>
  <c r="AB185" i="17"/>
  <c r="AC185" i="17" s="1"/>
  <c r="AB186" i="17"/>
  <c r="AC186" i="17" s="1"/>
  <c r="AB187" i="17"/>
  <c r="AC187" i="17" s="1"/>
  <c r="AB188" i="17"/>
  <c r="AC188" i="17" s="1"/>
  <c r="AB190" i="17"/>
  <c r="AC190" i="17" s="1"/>
  <c r="AB191" i="17"/>
  <c r="AC191" i="17" s="1"/>
  <c r="AB192" i="17"/>
  <c r="AC192" i="17" s="1"/>
  <c r="AB193" i="17"/>
  <c r="AC193" i="17" s="1"/>
  <c r="AB194" i="17"/>
  <c r="AC194" i="17" s="1"/>
  <c r="AB132" i="17"/>
  <c r="AC132" i="17" s="1"/>
  <c r="AB133" i="17"/>
  <c r="AC133" i="17" s="1"/>
  <c r="AB20" i="17"/>
  <c r="AC20" i="17" s="1"/>
  <c r="AB21" i="17"/>
  <c r="AC21" i="17" s="1"/>
  <c r="AB22" i="17"/>
  <c r="AC22" i="17" s="1"/>
  <c r="AB26" i="17"/>
  <c r="AC26" i="17" s="1"/>
  <c r="AB27" i="17"/>
  <c r="AC27" i="17" s="1"/>
  <c r="AB28" i="17"/>
  <c r="AC28" i="17" s="1"/>
  <c r="AB29" i="17"/>
  <c r="AC29" i="17" s="1"/>
  <c r="AB31" i="17"/>
  <c r="AC31" i="17" s="1"/>
  <c r="AB32" i="17"/>
  <c r="AC32" i="17" s="1"/>
  <c r="AB33" i="17"/>
  <c r="AC33" i="17" s="1"/>
  <c r="AB36" i="17"/>
  <c r="AC36" i="17" s="1"/>
  <c r="AB37" i="17"/>
  <c r="AC37" i="17" s="1"/>
  <c r="AB38" i="17"/>
  <c r="AC38" i="17" s="1"/>
  <c r="AB41" i="17"/>
  <c r="AC41" i="17" s="1"/>
  <c r="AB47" i="17"/>
  <c r="AC47" i="17" s="1"/>
  <c r="AB50" i="17"/>
  <c r="AC50" i="17" s="1"/>
  <c r="AB52" i="17"/>
  <c r="AC52" i="17" s="1"/>
  <c r="AB56" i="17"/>
  <c r="AC56" i="17" s="1"/>
  <c r="AB57" i="17"/>
  <c r="AC57" i="17" s="1"/>
  <c r="AB58" i="17"/>
  <c r="AC58" i="17" s="1"/>
  <c r="AB60" i="17"/>
  <c r="AC60" i="17" s="1"/>
  <c r="AB62" i="17"/>
  <c r="AC62" i="17" s="1"/>
  <c r="AB63" i="17"/>
  <c r="AC63" i="17" s="1"/>
  <c r="AB64" i="17"/>
  <c r="AC64" i="17" s="1"/>
  <c r="AB65" i="17"/>
  <c r="AC65" i="17" s="1"/>
  <c r="AB66" i="17"/>
  <c r="AC66" i="17" s="1"/>
  <c r="AB67" i="17"/>
  <c r="AC67" i="17" s="1"/>
  <c r="AB68" i="17"/>
  <c r="AC68" i="17" s="1"/>
  <c r="AB69" i="17"/>
  <c r="AC69" i="17" s="1"/>
  <c r="AB70" i="17"/>
  <c r="AC70" i="17" s="1"/>
  <c r="AB71" i="17"/>
  <c r="AC71" i="17" s="1"/>
  <c r="AB72" i="17"/>
  <c r="AC72" i="17" s="1"/>
  <c r="AB73" i="17"/>
  <c r="AC73" i="17" s="1"/>
  <c r="AB74" i="17"/>
  <c r="AC74" i="17" s="1"/>
  <c r="AB75" i="17"/>
  <c r="AC75" i="17" s="1"/>
  <c r="AB76" i="17"/>
  <c r="AC76" i="17" s="1"/>
  <c r="AB77" i="17"/>
  <c r="AC77" i="17" s="1"/>
  <c r="AB78" i="17"/>
  <c r="AC78" i="17" s="1"/>
  <c r="AB79" i="17"/>
  <c r="AC79" i="17" s="1"/>
  <c r="AB80" i="17"/>
  <c r="AC80" i="17" s="1"/>
  <c r="AB81" i="17"/>
  <c r="AC81" i="17" s="1"/>
  <c r="AB82" i="17"/>
  <c r="AC82" i="17" s="1"/>
  <c r="AB83" i="17"/>
  <c r="AC83" i="17" s="1"/>
  <c r="AB84" i="17"/>
  <c r="AC84" i="17" s="1"/>
  <c r="AB85" i="17"/>
  <c r="AC85" i="17" s="1"/>
  <c r="AB86" i="17"/>
  <c r="AC86" i="17" s="1"/>
  <c r="AB87" i="17"/>
  <c r="AC87" i="17" s="1"/>
  <c r="AB88" i="17"/>
  <c r="AC88" i="17" s="1"/>
  <c r="AB89" i="17"/>
  <c r="AC89" i="17" s="1"/>
  <c r="AB90" i="17"/>
  <c r="AC90" i="17" s="1"/>
  <c r="AB91" i="17"/>
  <c r="AC91" i="17" s="1"/>
  <c r="AB92" i="17"/>
  <c r="AC92" i="17" s="1"/>
  <c r="AB93" i="17"/>
  <c r="AC93" i="17" s="1"/>
  <c r="AB94" i="17"/>
  <c r="AC94" i="17" s="1"/>
  <c r="AB95" i="17"/>
  <c r="AC95" i="17" s="1"/>
  <c r="AB96" i="17"/>
  <c r="AC96" i="17" s="1"/>
  <c r="AB97" i="17"/>
  <c r="AC97" i="17" s="1"/>
  <c r="AB98" i="17"/>
  <c r="AC98" i="17" s="1"/>
  <c r="AB99" i="17"/>
  <c r="AC99" i="17" s="1"/>
  <c r="AB100" i="17"/>
  <c r="AC100" i="17" s="1"/>
  <c r="AB101" i="17"/>
  <c r="AC101" i="17" s="1"/>
  <c r="AB102" i="17"/>
  <c r="AC102" i="17" s="1"/>
  <c r="AB103" i="17"/>
  <c r="AC103" i="17" s="1"/>
  <c r="AB104" i="17"/>
  <c r="AC104" i="17" s="1"/>
  <c r="AB105" i="17"/>
  <c r="AC105" i="17" s="1"/>
  <c r="AB106" i="17"/>
  <c r="AC106" i="17" s="1"/>
  <c r="AB107" i="17"/>
  <c r="AC107" i="17" s="1"/>
  <c r="AB108" i="17"/>
  <c r="AC108" i="17" s="1"/>
  <c r="AB109" i="17"/>
  <c r="AC109" i="17" s="1"/>
  <c r="AB110" i="17"/>
  <c r="AC110" i="17" s="1"/>
  <c r="AB111" i="17"/>
  <c r="AC111" i="17" s="1"/>
  <c r="AB112" i="17"/>
  <c r="AC112" i="17" s="1"/>
  <c r="AB113" i="17"/>
  <c r="AC113" i="17" s="1"/>
  <c r="AB114" i="17"/>
  <c r="AC114" i="17" s="1"/>
  <c r="AB115" i="17"/>
  <c r="AC115" i="17" s="1"/>
  <c r="AB116" i="17"/>
  <c r="AC116" i="17" s="1"/>
  <c r="AB117" i="17"/>
  <c r="AC117" i="17" s="1"/>
  <c r="AB118" i="17"/>
  <c r="AC118" i="17" s="1"/>
  <c r="AB119" i="17"/>
  <c r="AC119" i="17" s="1"/>
  <c r="AB120" i="17"/>
  <c r="AC120" i="17" s="1"/>
  <c r="AB121" i="17"/>
  <c r="AC121" i="17" s="1"/>
  <c r="AB122" i="17"/>
  <c r="AC122" i="17" s="1"/>
  <c r="AB123" i="17"/>
  <c r="AC123" i="17" s="1"/>
  <c r="AB124" i="17"/>
  <c r="AC124" i="17" s="1"/>
  <c r="AB125" i="17"/>
  <c r="AC125" i="17" s="1"/>
  <c r="AB126" i="17"/>
  <c r="AC126" i="17" s="1"/>
  <c r="AB127" i="17"/>
  <c r="AC127" i="17" s="1"/>
  <c r="AB128" i="17"/>
  <c r="AC128" i="17" s="1"/>
  <c r="AB22" i="1"/>
  <c r="AC22" i="1" s="1"/>
  <c r="AB24" i="1"/>
  <c r="AC24" i="1"/>
  <c r="AB29" i="1"/>
  <c r="AC29" i="1" s="1"/>
  <c r="AB31" i="1"/>
  <c r="AC31" i="1" s="1"/>
  <c r="C149" i="22" l="1"/>
  <c r="C148" i="22"/>
  <c r="C343" i="18"/>
  <c r="C345" i="18"/>
  <c r="C346" i="18"/>
  <c r="C150" i="22" l="1"/>
  <c r="AJ205" i="18"/>
  <c r="AJ206" i="18"/>
  <c r="AJ207" i="18"/>
  <c r="AJ208" i="18"/>
  <c r="AJ209" i="18"/>
  <c r="AJ210" i="18"/>
  <c r="AJ211" i="18"/>
  <c r="AJ212" i="18"/>
  <c r="AJ213" i="18"/>
  <c r="AJ214" i="18"/>
  <c r="AJ215" i="18"/>
  <c r="AJ216" i="18"/>
  <c r="AJ217" i="18"/>
  <c r="AJ218" i="18"/>
  <c r="AJ219" i="18"/>
  <c r="AJ220" i="18"/>
  <c r="AJ221" i="18"/>
  <c r="AJ222" i="18"/>
  <c r="AJ223" i="18"/>
  <c r="AJ224" i="18"/>
  <c r="AJ225" i="18"/>
  <c r="AJ226" i="18"/>
  <c r="AJ227" i="18"/>
  <c r="AJ228" i="18"/>
  <c r="AJ229" i="18"/>
  <c r="AJ230" i="18"/>
  <c r="AJ231" i="18"/>
  <c r="AJ232" i="18"/>
  <c r="AJ233" i="18"/>
  <c r="AJ234" i="18"/>
  <c r="AJ235" i="18"/>
  <c r="AJ236" i="18"/>
  <c r="AJ237" i="18"/>
  <c r="AJ238" i="18"/>
  <c r="AJ239" i="18"/>
  <c r="AJ240" i="18"/>
  <c r="AJ241" i="18"/>
  <c r="AJ242" i="18"/>
  <c r="AJ243" i="18"/>
  <c r="AJ244" i="18"/>
  <c r="AJ245" i="18"/>
  <c r="AJ246" i="18"/>
  <c r="AJ247" i="18"/>
  <c r="AJ248" i="18"/>
  <c r="AJ249" i="18"/>
  <c r="AJ250" i="18"/>
  <c r="AJ251" i="18"/>
  <c r="AJ252" i="18"/>
  <c r="AJ253" i="18"/>
  <c r="AJ254" i="18"/>
  <c r="AJ255" i="18"/>
  <c r="AJ256" i="18"/>
  <c r="AJ257" i="18"/>
  <c r="AJ258" i="18"/>
  <c r="AJ259" i="18"/>
  <c r="AJ260" i="18"/>
  <c r="AJ261" i="18"/>
  <c r="AJ262" i="18"/>
  <c r="AJ263" i="18"/>
  <c r="AJ264" i="18"/>
  <c r="AJ265" i="18"/>
  <c r="AJ266" i="18"/>
  <c r="AJ267" i="18"/>
  <c r="AJ268" i="18"/>
  <c r="AJ269" i="18"/>
  <c r="AJ270" i="18"/>
  <c r="AJ271" i="18"/>
  <c r="AJ272" i="18"/>
  <c r="AJ273" i="18"/>
  <c r="AJ274" i="18"/>
  <c r="AJ275" i="18"/>
  <c r="AJ276" i="18"/>
  <c r="AJ277" i="18"/>
  <c r="AJ278" i="18"/>
  <c r="AJ279" i="18"/>
  <c r="AJ280" i="18"/>
  <c r="AJ281" i="18"/>
  <c r="AJ282" i="18"/>
  <c r="AJ283" i="18"/>
  <c r="AJ284" i="18"/>
  <c r="AJ285" i="18"/>
  <c r="AJ286" i="18"/>
  <c r="AJ287" i="18"/>
  <c r="AJ288" i="18"/>
  <c r="AJ289" i="18"/>
  <c r="AJ290" i="18"/>
  <c r="AJ291" i="18"/>
  <c r="AJ292" i="18"/>
  <c r="AJ293" i="18"/>
  <c r="AJ294" i="18"/>
  <c r="AJ295" i="18"/>
  <c r="AJ296" i="18"/>
  <c r="AJ297" i="18"/>
  <c r="AJ298" i="18"/>
  <c r="AJ299" i="18"/>
  <c r="AJ300" i="18"/>
  <c r="AJ301" i="18"/>
  <c r="AJ155" i="18"/>
  <c r="AJ156" i="18"/>
  <c r="AJ157" i="18"/>
  <c r="AJ158" i="18"/>
  <c r="AJ159" i="18"/>
  <c r="AJ160" i="18"/>
  <c r="AJ161" i="18"/>
  <c r="AJ162" i="18"/>
  <c r="AJ163" i="18"/>
  <c r="AJ164" i="18"/>
  <c r="AJ165" i="18"/>
  <c r="AJ166" i="18"/>
  <c r="AJ167" i="18"/>
  <c r="AJ168" i="18"/>
  <c r="AJ169" i="18"/>
  <c r="AJ170" i="18"/>
  <c r="AJ171" i="18"/>
  <c r="AJ172" i="18"/>
  <c r="AJ173" i="18"/>
  <c r="AJ174" i="18"/>
  <c r="AJ175" i="18"/>
  <c r="AJ176" i="18"/>
  <c r="AJ177" i="18"/>
  <c r="AJ178" i="18"/>
  <c r="AJ179" i="18"/>
  <c r="AJ180" i="18"/>
  <c r="AJ181" i="18"/>
  <c r="AJ182" i="18"/>
  <c r="AJ183" i="18"/>
  <c r="AJ184" i="18"/>
  <c r="AJ185" i="18"/>
  <c r="AJ186" i="18"/>
  <c r="AJ187" i="18"/>
  <c r="AJ188" i="18"/>
  <c r="AJ189" i="18"/>
  <c r="AJ190" i="18"/>
  <c r="AJ191" i="18"/>
  <c r="AJ192" i="18"/>
  <c r="AJ193" i="18"/>
  <c r="AJ194" i="18"/>
  <c r="AJ195" i="18"/>
  <c r="AJ196" i="18"/>
  <c r="AJ197" i="18"/>
  <c r="AJ198" i="18"/>
  <c r="AJ199" i="18"/>
  <c r="AJ200" i="18"/>
  <c r="AJ98" i="18"/>
  <c r="AJ99" i="18"/>
  <c r="AJ100" i="18"/>
  <c r="AJ101" i="18"/>
  <c r="AJ102" i="18"/>
  <c r="AJ103" i="18"/>
  <c r="AJ104" i="18"/>
  <c r="AJ105" i="18"/>
  <c r="AJ106" i="18"/>
  <c r="AJ107" i="18"/>
  <c r="AJ108" i="18"/>
  <c r="AJ109" i="18"/>
  <c r="AJ110" i="18"/>
  <c r="AJ111" i="18"/>
  <c r="AJ112" i="18"/>
  <c r="AJ113" i="18"/>
  <c r="AJ114" i="18"/>
  <c r="AJ115" i="18"/>
  <c r="AJ116" i="18"/>
  <c r="AJ117" i="18"/>
  <c r="AJ118" i="18"/>
  <c r="AJ119" i="18"/>
  <c r="AJ120" i="18"/>
  <c r="AJ121" i="18"/>
  <c r="AJ122" i="18"/>
  <c r="AJ123" i="18"/>
  <c r="AJ124" i="18"/>
  <c r="AJ125" i="18"/>
  <c r="AJ126" i="18"/>
  <c r="AJ127" i="18"/>
  <c r="AJ128" i="18"/>
  <c r="AJ129" i="18"/>
  <c r="AJ130" i="18"/>
  <c r="AJ131" i="18"/>
  <c r="AJ132" i="18"/>
  <c r="AJ133" i="18"/>
  <c r="AJ134" i="18"/>
  <c r="AJ135" i="18"/>
  <c r="AJ136" i="18"/>
  <c r="AJ137" i="18"/>
  <c r="AJ138" i="18"/>
  <c r="AJ139" i="18"/>
  <c r="AJ140" i="18"/>
  <c r="AJ141" i="18"/>
  <c r="AJ142" i="18"/>
  <c r="AJ143" i="18"/>
  <c r="AJ144" i="18"/>
  <c r="AJ145" i="18"/>
  <c r="AJ146" i="18"/>
  <c r="AJ147" i="18"/>
  <c r="AJ148" i="18"/>
  <c r="AJ149" i="18"/>
  <c r="AJ150" i="18"/>
  <c r="AJ151" i="18"/>
  <c r="AJ39" i="18"/>
  <c r="AJ40" i="18"/>
  <c r="AJ41" i="18"/>
  <c r="AJ42" i="18"/>
  <c r="AJ43" i="18"/>
  <c r="AJ44" i="18"/>
  <c r="AJ45" i="18"/>
  <c r="AJ46" i="18"/>
  <c r="AJ47" i="18"/>
  <c r="AJ48" i="18"/>
  <c r="AJ49" i="18"/>
  <c r="AJ50" i="18"/>
  <c r="AJ51" i="18"/>
  <c r="AJ52" i="18"/>
  <c r="AJ53" i="18"/>
  <c r="AJ54" i="18"/>
  <c r="AJ55" i="18"/>
  <c r="AJ56" i="18"/>
  <c r="AJ57" i="18"/>
  <c r="AJ58" i="18"/>
  <c r="AJ59" i="18"/>
  <c r="AJ60" i="18"/>
  <c r="AJ61" i="18"/>
  <c r="AJ62" i="18"/>
  <c r="AJ63" i="18"/>
  <c r="AJ64" i="18"/>
  <c r="AJ65" i="18"/>
  <c r="AJ66" i="18"/>
  <c r="AJ67" i="18"/>
  <c r="AJ68" i="18"/>
  <c r="AJ69" i="18"/>
  <c r="AJ70" i="18"/>
  <c r="AJ71" i="18"/>
  <c r="AJ72" i="18"/>
  <c r="AJ73" i="18"/>
  <c r="AJ74" i="18"/>
  <c r="AJ75" i="18"/>
  <c r="AJ76" i="18"/>
  <c r="AJ77" i="18"/>
  <c r="AJ78" i="18"/>
  <c r="AJ79" i="18"/>
  <c r="AJ80" i="18"/>
  <c r="AJ81" i="18"/>
  <c r="AJ82" i="18"/>
  <c r="AJ83" i="18"/>
  <c r="AJ84" i="18"/>
  <c r="AJ85" i="18"/>
  <c r="AJ86" i="18"/>
  <c r="AJ87" i="18"/>
  <c r="AJ88" i="18"/>
  <c r="AJ89" i="18"/>
  <c r="AJ90" i="18"/>
  <c r="AJ91" i="18"/>
  <c r="AJ92" i="18"/>
  <c r="AJ93" i="18"/>
  <c r="AB306" i="18"/>
  <c r="AC306" i="18" s="1"/>
  <c r="AB308" i="18"/>
  <c r="AC308" i="18" s="1"/>
  <c r="AB309" i="18"/>
  <c r="AC309" i="18" s="1"/>
  <c r="AB310" i="18"/>
  <c r="AC310" i="18" s="1"/>
  <c r="AB205" i="18"/>
  <c r="AC205" i="18" s="1"/>
  <c r="AB207" i="18"/>
  <c r="AC207" i="18" s="1"/>
  <c r="AB208" i="18"/>
  <c r="AC208" i="18" s="1"/>
  <c r="AB210" i="18"/>
  <c r="AC210" i="18" s="1"/>
  <c r="AB211" i="18"/>
  <c r="AC211" i="18" s="1"/>
  <c r="AB213" i="18"/>
  <c r="AC213" i="18" s="1"/>
  <c r="AB214" i="18"/>
  <c r="AC214" i="18" s="1"/>
  <c r="AB215" i="18"/>
  <c r="AC215" i="18" s="1"/>
  <c r="AB216" i="18"/>
  <c r="AC216" i="18" s="1"/>
  <c r="AB217" i="18"/>
  <c r="AC217" i="18" s="1"/>
  <c r="AB218" i="18"/>
  <c r="AC218" i="18" s="1"/>
  <c r="AB219" i="18"/>
  <c r="AC219" i="18" s="1"/>
  <c r="AB221" i="18"/>
  <c r="AC221" i="18" s="1"/>
  <c r="AB223" i="18"/>
  <c r="AC223" i="18" s="1"/>
  <c r="AB225" i="18"/>
  <c r="AC225" i="18" s="1"/>
  <c r="AB226" i="18"/>
  <c r="AC226" i="18" s="1"/>
  <c r="AB227" i="18"/>
  <c r="AC227" i="18" s="1"/>
  <c r="AB228" i="18"/>
  <c r="AC228" i="18" s="1"/>
  <c r="AB230" i="18"/>
  <c r="AC230" i="18" s="1"/>
  <c r="AB232" i="18"/>
  <c r="AC232" i="18" s="1"/>
  <c r="AB233" i="18"/>
  <c r="AC233" i="18" s="1"/>
  <c r="AB235" i="18"/>
  <c r="AC235" i="18" s="1"/>
  <c r="AB236" i="18"/>
  <c r="AC236" i="18" s="1"/>
  <c r="AB238" i="18"/>
  <c r="AC238" i="18" s="1"/>
  <c r="AB239" i="18"/>
  <c r="AC239" i="18" s="1"/>
  <c r="AB241" i="18"/>
  <c r="AC241" i="18" s="1"/>
  <c r="AB243" i="18"/>
  <c r="AC243" i="18" s="1"/>
  <c r="AB244" i="18"/>
  <c r="AC244" i="18" s="1"/>
  <c r="AB245" i="18"/>
  <c r="AC245" i="18" s="1"/>
  <c r="AB246" i="18"/>
  <c r="AC246" i="18" s="1"/>
  <c r="AB247" i="18"/>
  <c r="AC247" i="18" s="1"/>
  <c r="AB248" i="18"/>
  <c r="AC248" i="18" s="1"/>
  <c r="AB250" i="18"/>
  <c r="AC250" i="18" s="1"/>
  <c r="AB252" i="18"/>
  <c r="AC252" i="18" s="1"/>
  <c r="AB253" i="18"/>
  <c r="AC253" i="18" s="1"/>
  <c r="AB256" i="18"/>
  <c r="AC256" i="18" s="1"/>
  <c r="AB258" i="18"/>
  <c r="AC258" i="18" s="1"/>
  <c r="AB259" i="18"/>
  <c r="AC259" i="18" s="1"/>
  <c r="AB261" i="18"/>
  <c r="AC261" i="18" s="1"/>
  <c r="AB264" i="18"/>
  <c r="AC264" i="18" s="1"/>
  <c r="AB265" i="18"/>
  <c r="AC265" i="18" s="1"/>
  <c r="AB267" i="18"/>
  <c r="AC267" i="18" s="1"/>
  <c r="AB269" i="18"/>
  <c r="AC269" i="18" s="1"/>
  <c r="AB271" i="18"/>
  <c r="AC271" i="18" s="1"/>
  <c r="AB272" i="18"/>
  <c r="AC272" i="18" s="1"/>
  <c r="AB273" i="18"/>
  <c r="AC273" i="18" s="1"/>
  <c r="AB274" i="18"/>
  <c r="AC274" i="18" s="1"/>
  <c r="AB275" i="18"/>
  <c r="AC275" i="18" s="1"/>
  <c r="AB276" i="18"/>
  <c r="AC276" i="18" s="1"/>
  <c r="AB277" i="18"/>
  <c r="AC277" i="18" s="1"/>
  <c r="AB278" i="18"/>
  <c r="AC278" i="18" s="1"/>
  <c r="AB279" i="18"/>
  <c r="AC279" i="18" s="1"/>
  <c r="AB280" i="18"/>
  <c r="AC280" i="18" s="1"/>
  <c r="AB281" i="18"/>
  <c r="AC281" i="18" s="1"/>
  <c r="AB283" i="18"/>
  <c r="AC283" i="18" s="1"/>
  <c r="AB284" i="18"/>
  <c r="AC284" i="18" s="1"/>
  <c r="AB286" i="18"/>
  <c r="AC286" i="18" s="1"/>
  <c r="AB288" i="18"/>
  <c r="AC288" i="18" s="1"/>
  <c r="AB289" i="18"/>
  <c r="AC289" i="18" s="1"/>
  <c r="AB290" i="18"/>
  <c r="AC290" i="18" s="1"/>
  <c r="AB291" i="18"/>
  <c r="AC291" i="18" s="1"/>
  <c r="AB292" i="18"/>
  <c r="AC292" i="18" s="1"/>
  <c r="AB293" i="18"/>
  <c r="AC293" i="18" s="1"/>
  <c r="AB294" i="18"/>
  <c r="AC294" i="18" s="1"/>
  <c r="AB295" i="18"/>
  <c r="AC295" i="18" s="1"/>
  <c r="AB296" i="18"/>
  <c r="AC296" i="18" s="1"/>
  <c r="AB297" i="18"/>
  <c r="AC297" i="18" s="1"/>
  <c r="AB298" i="18"/>
  <c r="AC298" i="18" s="1"/>
  <c r="AB299" i="18"/>
  <c r="AC299" i="18" s="1"/>
  <c r="AB300" i="18"/>
  <c r="AC300" i="18" s="1"/>
  <c r="AB301" i="18"/>
  <c r="AC301" i="18" s="1"/>
  <c r="AB302" i="18"/>
  <c r="AC302" i="18" s="1"/>
  <c r="AB155" i="18"/>
  <c r="AC155" i="18" s="1"/>
  <c r="AB157" i="18"/>
  <c r="AC157" i="18" s="1"/>
  <c r="AB159" i="18"/>
  <c r="AC159" i="18" s="1"/>
  <c r="AB161" i="18"/>
  <c r="AC161" i="18" s="1"/>
  <c r="AB163" i="18"/>
  <c r="AC163" i="18" s="1"/>
  <c r="AB165" i="18"/>
  <c r="AC165" i="18" s="1"/>
  <c r="AB167" i="18"/>
  <c r="AC167" i="18" s="1"/>
  <c r="AB168" i="18"/>
  <c r="AC168" i="18" s="1"/>
  <c r="AB170" i="18"/>
  <c r="AC170" i="18" s="1"/>
  <c r="AB172" i="18"/>
  <c r="AC172" i="18" s="1"/>
  <c r="AB173" i="18"/>
  <c r="AC173" i="18" s="1"/>
  <c r="AB174" i="18"/>
  <c r="AC174" i="18" s="1"/>
  <c r="AB176" i="18"/>
  <c r="AC176" i="18" s="1"/>
  <c r="AB177" i="18"/>
  <c r="AC177" i="18" s="1"/>
  <c r="AB180" i="18"/>
  <c r="AC180" i="18" s="1"/>
  <c r="AB182" i="18"/>
  <c r="AC182" i="18" s="1"/>
  <c r="AB183" i="18"/>
  <c r="AC183" i="18" s="1"/>
  <c r="AB184" i="18"/>
  <c r="AC184" i="18" s="1"/>
  <c r="AB185" i="18"/>
  <c r="AC185" i="18" s="1"/>
  <c r="AB186" i="18"/>
  <c r="AC186" i="18" s="1"/>
  <c r="AB187" i="18"/>
  <c r="AC187" i="18" s="1"/>
  <c r="AB188" i="18"/>
  <c r="AC188" i="18" s="1"/>
  <c r="AB189" i="18"/>
  <c r="AC189" i="18" s="1"/>
  <c r="AB190" i="18"/>
  <c r="AC190" i="18" s="1"/>
  <c r="AB191" i="18"/>
  <c r="AC191" i="18" s="1"/>
  <c r="AB192" i="18"/>
  <c r="AC192" i="18" s="1"/>
  <c r="AB193" i="18"/>
  <c r="AC193" i="18" s="1"/>
  <c r="AB194" i="18"/>
  <c r="AC194" i="18" s="1"/>
  <c r="AB195" i="18"/>
  <c r="AC195" i="18" s="1"/>
  <c r="AB196" i="18"/>
  <c r="AC196" i="18" s="1"/>
  <c r="AB197" i="18"/>
  <c r="AC197" i="18" s="1"/>
  <c r="AB198" i="18"/>
  <c r="AC198" i="18" s="1"/>
  <c r="AB199" i="18"/>
  <c r="AC199" i="18" s="1"/>
  <c r="AB200" i="18"/>
  <c r="AC200" i="18" s="1"/>
  <c r="AB98" i="18"/>
  <c r="AC98" i="18" s="1"/>
  <c r="AB101" i="18"/>
  <c r="AC101" i="18" s="1"/>
  <c r="AB110" i="18"/>
  <c r="AC110" i="18" s="1"/>
  <c r="AB111" i="18"/>
  <c r="AC111" i="18" s="1"/>
  <c r="AB112" i="18"/>
  <c r="AC112" i="18" s="1"/>
  <c r="AB114" i="18"/>
  <c r="AC114" i="18" s="1"/>
  <c r="AB116" i="18"/>
  <c r="AC116" i="18" s="1"/>
  <c r="AB119" i="18"/>
  <c r="AC119" i="18" s="1"/>
  <c r="AB121" i="18"/>
  <c r="AC121" i="18" s="1"/>
  <c r="AB124" i="18"/>
  <c r="AC124" i="18" s="1"/>
  <c r="AB125" i="18"/>
  <c r="AC125" i="18" s="1"/>
  <c r="AB126" i="18"/>
  <c r="AC126" i="18" s="1"/>
  <c r="AB127" i="18"/>
  <c r="AC127" i="18" s="1"/>
  <c r="AB128" i="18"/>
  <c r="AC128" i="18" s="1"/>
  <c r="AB129" i="18"/>
  <c r="AC129" i="18" s="1"/>
  <c r="AB130" i="18"/>
  <c r="AC130" i="18" s="1"/>
  <c r="AB131" i="18"/>
  <c r="AC131" i="18" s="1"/>
  <c r="AB132" i="18"/>
  <c r="AC132" i="18" s="1"/>
  <c r="AB133" i="18"/>
  <c r="AC133" i="18" s="1"/>
  <c r="AB134" i="18"/>
  <c r="AC134" i="18" s="1"/>
  <c r="AB135" i="18"/>
  <c r="AC135" i="18" s="1"/>
  <c r="AB136" i="18"/>
  <c r="AC136" i="18" s="1"/>
  <c r="AB137" i="18"/>
  <c r="AC137" i="18" s="1"/>
  <c r="AB138" i="18"/>
  <c r="AC138" i="18" s="1"/>
  <c r="AB139" i="18"/>
  <c r="AC139" i="18" s="1"/>
  <c r="AB140" i="18"/>
  <c r="AC140" i="18" s="1"/>
  <c r="AB141" i="18"/>
  <c r="AC141" i="18" s="1"/>
  <c r="AB142" i="18"/>
  <c r="AC142" i="18" s="1"/>
  <c r="AB143" i="18"/>
  <c r="AC143" i="18" s="1"/>
  <c r="AB144" i="18"/>
  <c r="AC144" i="18" s="1"/>
  <c r="AB145" i="18"/>
  <c r="AC145" i="18" s="1"/>
  <c r="AB146" i="18"/>
  <c r="AC146" i="18" s="1"/>
  <c r="AB147" i="18"/>
  <c r="AC147" i="18" s="1"/>
  <c r="AB148" i="18"/>
  <c r="AC148" i="18" s="1"/>
  <c r="AB149" i="18"/>
  <c r="AC149" i="18" s="1"/>
  <c r="AB150" i="18"/>
  <c r="AC150" i="18" s="1"/>
  <c r="AB39" i="18"/>
  <c r="AC39" i="18" s="1"/>
  <c r="AB40" i="18"/>
  <c r="AC40" i="18" s="1"/>
  <c r="AB43" i="18"/>
  <c r="AC43" i="18" s="1"/>
  <c r="AB44" i="18"/>
  <c r="AC44" i="18" s="1"/>
  <c r="AB45" i="18"/>
  <c r="AC45" i="18" s="1"/>
  <c r="AB47" i="18"/>
  <c r="AC47" i="18" s="1"/>
  <c r="AB48" i="18"/>
  <c r="AC48" i="18" s="1"/>
  <c r="AB50" i="18"/>
  <c r="AC50" i="18" s="1"/>
  <c r="AB52" i="18"/>
  <c r="AC52" i="18" s="1"/>
  <c r="AB53" i="18"/>
  <c r="AC53" i="18" s="1"/>
  <c r="AB54" i="18"/>
  <c r="AC54" i="18" s="1"/>
  <c r="AB56" i="18"/>
  <c r="AC56" i="18" s="1"/>
  <c r="AB57" i="18"/>
  <c r="AC57" i="18" s="1"/>
  <c r="AB59" i="18"/>
  <c r="AC59" i="18" s="1"/>
  <c r="AB61" i="18"/>
  <c r="AC61" i="18" s="1"/>
  <c r="AB64" i="18"/>
  <c r="AC64" i="18" s="1"/>
  <c r="AB66" i="18"/>
  <c r="AC66" i="18" s="1"/>
  <c r="AB68" i="18"/>
  <c r="AC68" i="18" s="1"/>
  <c r="AB69" i="18"/>
  <c r="AC69" i="18" s="1"/>
  <c r="AB71" i="18"/>
  <c r="AC71" i="18" s="1"/>
  <c r="AB72" i="18"/>
  <c r="AC72" i="18" s="1"/>
  <c r="AB75" i="18"/>
  <c r="AC75" i="18" s="1"/>
  <c r="AB76" i="18"/>
  <c r="AC76" i="18" s="1"/>
  <c r="AB77" i="18"/>
  <c r="AC77" i="18" s="1"/>
  <c r="AB78" i="18"/>
  <c r="AC78" i="18" s="1"/>
  <c r="AB79" i="18"/>
  <c r="AC79" i="18" s="1"/>
  <c r="AB80" i="18"/>
  <c r="AC80" i="18" s="1"/>
  <c r="AB81" i="18"/>
  <c r="AC81" i="18" s="1"/>
  <c r="AB82" i="18"/>
  <c r="AC82" i="18" s="1"/>
  <c r="AB83" i="18"/>
  <c r="AC83" i="18" s="1"/>
  <c r="AB84" i="18"/>
  <c r="AC84" i="18" s="1"/>
  <c r="AB85" i="18"/>
  <c r="AC85" i="18" s="1"/>
  <c r="AB86" i="18"/>
  <c r="AC86" i="18" s="1"/>
  <c r="AB87" i="18"/>
  <c r="AC87" i="18" s="1"/>
  <c r="AB88" i="18"/>
  <c r="AC88" i="18" s="1"/>
  <c r="AB89" i="18"/>
  <c r="AC89" i="18" s="1"/>
  <c r="AB90" i="18"/>
  <c r="AC90" i="18" s="1"/>
  <c r="AB91" i="18"/>
  <c r="AC91" i="18" s="1"/>
  <c r="AB92" i="18"/>
  <c r="AC92" i="18" s="1"/>
  <c r="AB93" i="18"/>
  <c r="AC93" i="18" s="1"/>
  <c r="AB94" i="18"/>
  <c r="AC94" i="18" s="1"/>
  <c r="AB129" i="22" l="1"/>
  <c r="AC129" i="22" s="1"/>
  <c r="AB131" i="22"/>
  <c r="AC131" i="22" s="1"/>
  <c r="AB101" i="22"/>
  <c r="AC101" i="22" s="1"/>
  <c r="AB102" i="22"/>
  <c r="AC102" i="22" s="1"/>
  <c r="AB104" i="22"/>
  <c r="AC104" i="22" s="1"/>
  <c r="AB105" i="22"/>
  <c r="AC105" i="22" s="1"/>
  <c r="AB111" i="22"/>
  <c r="AC111" i="22" s="1"/>
  <c r="AB112" i="22"/>
  <c r="AC112" i="22" s="1"/>
  <c r="AB120" i="22"/>
  <c r="AC120" i="22" s="1"/>
  <c r="AB122" i="22"/>
  <c r="AC122" i="22" s="1"/>
  <c r="AB123" i="22"/>
  <c r="AC123" i="22" s="1"/>
  <c r="AB93" i="22"/>
  <c r="AC93" i="22" s="1"/>
  <c r="AB94" i="22"/>
  <c r="AC94" i="22" s="1"/>
  <c r="AB23" i="22"/>
  <c r="AC23" i="22" s="1"/>
  <c r="AB24" i="22"/>
  <c r="AB25" i="22"/>
  <c r="AC25" i="22" s="1"/>
  <c r="AB29" i="22"/>
  <c r="AC29" i="22" s="1"/>
  <c r="AB35" i="22"/>
  <c r="AC35" i="22" s="1"/>
  <c r="AB38" i="22"/>
  <c r="AC38" i="22" s="1"/>
  <c r="AB41" i="22"/>
  <c r="AC41" i="22" s="1"/>
  <c r="AB42" i="22"/>
  <c r="AB45" i="22"/>
  <c r="AC45" i="22" s="1"/>
  <c r="AB46" i="22"/>
  <c r="AC46" i="22" s="1"/>
  <c r="AB47" i="22"/>
  <c r="AC47" i="22" s="1"/>
  <c r="AB48" i="22"/>
  <c r="AB53" i="22"/>
  <c r="AC53" i="22" s="1"/>
  <c r="AB54" i="22"/>
  <c r="AC54" i="22" s="1"/>
  <c r="AB55" i="22"/>
  <c r="AC55" i="22" s="1"/>
  <c r="AB56" i="22"/>
  <c r="AB57" i="22"/>
  <c r="AC57" i="22" s="1"/>
  <c r="AB58" i="22"/>
  <c r="AC58" i="22" s="1"/>
  <c r="AB59" i="22"/>
  <c r="AC59" i="22" s="1"/>
  <c r="AB61" i="22"/>
  <c r="AB62" i="22"/>
  <c r="AC62" i="22" s="1"/>
  <c r="AB63" i="22"/>
  <c r="AC63" i="22" s="1"/>
  <c r="AB64" i="22"/>
  <c r="AC64" i="22" s="1"/>
  <c r="AB65" i="22"/>
  <c r="AC65" i="22" s="1"/>
  <c r="AB66" i="22"/>
  <c r="AC66" i="22" s="1"/>
  <c r="AB67" i="22"/>
  <c r="AB68" i="22"/>
  <c r="AC68" i="22" s="1"/>
  <c r="AB69" i="22"/>
  <c r="AB71" i="22"/>
  <c r="AC71" i="22" s="1"/>
  <c r="AB77" i="22"/>
  <c r="AC77" i="22" s="1"/>
  <c r="AB79" i="22"/>
  <c r="AC79" i="22" s="1"/>
  <c r="AB80" i="22"/>
  <c r="AC80" i="22" s="1"/>
  <c r="AB81" i="22"/>
  <c r="AC81" i="22" s="1"/>
  <c r="AB82" i="22"/>
  <c r="AC82" i="22" s="1"/>
  <c r="AB85" i="22"/>
  <c r="AC85" i="22" s="1"/>
  <c r="AB86" i="22"/>
  <c r="AC86" i="22" s="1"/>
  <c r="AB87" i="22"/>
  <c r="AC87" i="22" s="1"/>
  <c r="L322" i="18" l="1"/>
  <c r="C349" i="18"/>
  <c r="B14" i="17"/>
  <c r="B15" i="17" s="1"/>
  <c r="AB263" i="17" l="1"/>
  <c r="AC263" i="17" s="1"/>
  <c r="AB200" i="17"/>
  <c r="AC200" i="17" s="1"/>
  <c r="AB31" i="22" l="1"/>
  <c r="AC31" i="22" s="1"/>
  <c r="AB33" i="22"/>
  <c r="AC33" i="22" s="1"/>
  <c r="AB91" i="22"/>
  <c r="AC91" i="22" s="1"/>
  <c r="AB92" i="22"/>
  <c r="AC92" i="22" s="1"/>
  <c r="AB115" i="22"/>
  <c r="AC115" i="22" s="1"/>
  <c r="AB119" i="22"/>
  <c r="AC119" i="22" s="1"/>
  <c r="AB52" i="22"/>
  <c r="AC52" i="22" s="1"/>
  <c r="AB83" i="22"/>
  <c r="AC83" i="22" s="1"/>
  <c r="AB84" i="22"/>
  <c r="AC84" i="22" s="1"/>
  <c r="AB121" i="22"/>
  <c r="AC121" i="22" s="1"/>
  <c r="AB116" i="22"/>
  <c r="AC116" i="22" s="1"/>
  <c r="AB49" i="22"/>
  <c r="AC49" i="22" s="1"/>
  <c r="AB117" i="22"/>
  <c r="AC117" i="22" s="1"/>
  <c r="AB118" i="22"/>
  <c r="AC118" i="22" s="1"/>
  <c r="AB74" i="22"/>
  <c r="AC74" i="22" s="1"/>
  <c r="AB21" i="22"/>
  <c r="AC21" i="22" s="1"/>
  <c r="AB70" i="22"/>
  <c r="AC70" i="22" s="1"/>
  <c r="AB51" i="22"/>
  <c r="AC51" i="22" s="1"/>
  <c r="AB114" i="22"/>
  <c r="AC114" i="22" s="1"/>
  <c r="AB109" i="22"/>
  <c r="AC109" i="22" s="1"/>
  <c r="AB99" i="22"/>
  <c r="AC99" i="22" s="1"/>
  <c r="AB19" i="22"/>
  <c r="AC19" i="22" s="1"/>
  <c r="AB50" i="22"/>
  <c r="AB100" i="22"/>
  <c r="AB103" i="22"/>
  <c r="AC103" i="22" s="1"/>
  <c r="AB113" i="22"/>
  <c r="AC113" i="22" s="1"/>
  <c r="AB130" i="22"/>
  <c r="AC130" i="22" s="1"/>
  <c r="AB98" i="22"/>
  <c r="AC98" i="22" s="1"/>
  <c r="AB110" i="22"/>
  <c r="AC110" i="22" s="1"/>
  <c r="AB20" i="1" l="1"/>
  <c r="AB23" i="1"/>
  <c r="AC23" i="1" s="1"/>
  <c r="AB262" i="17" l="1"/>
  <c r="AB214" i="17"/>
  <c r="AC214" i="17" s="1"/>
  <c r="AB270" i="17"/>
  <c r="AB264" i="17"/>
  <c r="AC264" i="17" s="1"/>
  <c r="AB240" i="17"/>
  <c r="AC240" i="17" s="1"/>
  <c r="AB268" i="17"/>
  <c r="AC268" i="17" s="1"/>
  <c r="AB266" i="17"/>
  <c r="AC266" i="17" s="1"/>
  <c r="AC20" i="1" l="1"/>
  <c r="AC262" i="17"/>
  <c r="AB60" i="22" l="1"/>
  <c r="AC60" i="22" s="1"/>
  <c r="AB107" i="22"/>
  <c r="AC107" i="22" s="1"/>
  <c r="AB249" i="17" l="1"/>
  <c r="AC249" i="17" s="1"/>
  <c r="AB272" i="17"/>
  <c r="AC272" i="17" s="1"/>
  <c r="AB269" i="17"/>
  <c r="AC269" i="17" s="1"/>
  <c r="AA195" i="17" l="1"/>
  <c r="AB138" i="17"/>
  <c r="AC138" i="17" s="1"/>
  <c r="AA276" i="17"/>
  <c r="AA129" i="17"/>
  <c r="L129" i="17" l="1"/>
  <c r="L134" i="17"/>
  <c r="B284" i="18" l="1"/>
  <c r="AL284" i="18"/>
  <c r="AH284" i="18"/>
  <c r="AL228" i="18" l="1"/>
  <c r="AL236" i="18"/>
  <c r="AJ187" i="19"/>
  <c r="C364" i="18" l="1"/>
  <c r="B71" i="22" l="1"/>
  <c r="AL71" i="22" l="1"/>
  <c r="AJ71" i="22"/>
  <c r="AH71" i="22"/>
  <c r="B258" i="17" l="1"/>
  <c r="B259" i="17"/>
  <c r="AC50" i="22" l="1"/>
  <c r="AC100" i="22" l="1"/>
  <c r="AL258" i="17" l="1"/>
  <c r="AJ258" i="17"/>
  <c r="AH258" i="17"/>
  <c r="B231" i="19" l="1"/>
  <c r="AL231" i="19" l="1"/>
  <c r="AJ231" i="19"/>
  <c r="AB231" i="19"/>
  <c r="AC231" i="19" s="1"/>
  <c r="AH231" i="19"/>
  <c r="AL156" i="19"/>
  <c r="AL157" i="19"/>
  <c r="AJ156" i="19"/>
  <c r="AC156" i="19"/>
  <c r="AH156" i="19"/>
  <c r="AL126" i="19"/>
  <c r="AJ126" i="19"/>
  <c r="AC126" i="19"/>
  <c r="AH126" i="19"/>
  <c r="B119" i="18" l="1"/>
  <c r="AL119" i="18"/>
  <c r="AH119" i="18"/>
  <c r="B79" i="18"/>
  <c r="AL79" i="18"/>
  <c r="AH79" i="18"/>
  <c r="B174" i="18"/>
  <c r="AL174" i="18"/>
  <c r="AH174" i="18"/>
  <c r="B91" i="18"/>
  <c r="AL91" i="18"/>
  <c r="AH91" i="18"/>
  <c r="AJ110" i="19" l="1"/>
  <c r="AL110" i="19"/>
  <c r="B110" i="19"/>
  <c r="B111" i="19"/>
  <c r="AB110" i="19"/>
  <c r="AC110" i="19" s="1"/>
  <c r="AH110" i="19"/>
  <c r="AM48" i="19" l="1"/>
  <c r="AB39" i="22" l="1"/>
  <c r="AA95" i="18" l="1"/>
  <c r="AA152" i="18"/>
  <c r="AA201" i="18"/>
  <c r="AA303" i="18"/>
  <c r="AA311" i="18"/>
  <c r="B179" i="19" l="1"/>
  <c r="B198" i="19"/>
  <c r="AL198" i="19"/>
  <c r="AJ198" i="19"/>
  <c r="AC198" i="19"/>
  <c r="AH198" i="19"/>
  <c r="AH179" i="19"/>
  <c r="AL179" i="19"/>
  <c r="AJ179" i="19"/>
  <c r="AC179" i="19"/>
  <c r="AL164" i="19"/>
  <c r="AJ164" i="19"/>
  <c r="AC164" i="19"/>
  <c r="AJ149" i="19"/>
  <c r="AL166" i="19"/>
  <c r="AJ166" i="19"/>
  <c r="AC166" i="19"/>
  <c r="AH166" i="19"/>
  <c r="AL227" i="19"/>
  <c r="AL149" i="19" l="1"/>
  <c r="AA224" i="19"/>
  <c r="AA34" i="19"/>
  <c r="AB228" i="19"/>
  <c r="AC207" i="19"/>
  <c r="AC190" i="19"/>
  <c r="AC173" i="19"/>
  <c r="B48" i="18"/>
  <c r="B63" i="18"/>
  <c r="AL67" i="18"/>
  <c r="B73" i="18"/>
  <c r="B80" i="18"/>
  <c r="B238" i="18"/>
  <c r="B254" i="18"/>
  <c r="B274" i="18"/>
  <c r="B292" i="18"/>
  <c r="AL299" i="18"/>
  <c r="L20" i="18"/>
  <c r="L28" i="18"/>
  <c r="L31" i="18"/>
  <c r="L36" i="18"/>
  <c r="L316" i="18" s="1"/>
  <c r="B118" i="18"/>
  <c r="B144" i="18"/>
  <c r="B145" i="18"/>
  <c r="B146" i="18"/>
  <c r="B148" i="18"/>
  <c r="B196" i="18"/>
  <c r="L311" i="18"/>
  <c r="L314" i="18"/>
  <c r="D346" i="18" s="1"/>
  <c r="B121" i="18"/>
  <c r="AL121" i="18"/>
  <c r="AL122" i="18"/>
  <c r="AH121" i="18"/>
  <c r="B259" i="18"/>
  <c r="B219" i="18"/>
  <c r="AL219" i="18"/>
  <c r="AH219" i="18"/>
  <c r="AL259" i="18"/>
  <c r="AL260" i="18"/>
  <c r="AH259" i="18"/>
  <c r="B279" i="18"/>
  <c r="B280" i="18"/>
  <c r="AL279" i="18"/>
  <c r="AH279" i="18"/>
  <c r="AL133" i="17"/>
  <c r="AJ133" i="17"/>
  <c r="AH133" i="17"/>
  <c r="AJ132" i="17"/>
  <c r="AJ131" i="17"/>
  <c r="C344" i="18"/>
  <c r="C347" i="18"/>
  <c r="C348" i="18"/>
  <c r="C351" i="18"/>
  <c r="C350" i="18"/>
  <c r="C352" i="18"/>
  <c r="C367" i="18"/>
  <c r="C357" i="18"/>
  <c r="B212" i="19"/>
  <c r="AH117" i="17"/>
  <c r="AL117" i="17"/>
  <c r="AJ117" i="17"/>
  <c r="AL66" i="17"/>
  <c r="AL67" i="17"/>
  <c r="AL68" i="17"/>
  <c r="AJ67" i="17"/>
  <c r="AH67" i="17"/>
  <c r="AJ29" i="17"/>
  <c r="AL29" i="17"/>
  <c r="AH29" i="17"/>
  <c r="AJ309" i="18"/>
  <c r="AC217" i="17"/>
  <c r="AL149" i="18"/>
  <c r="AL150" i="18"/>
  <c r="L95" i="22"/>
  <c r="L236" i="19"/>
  <c r="B103" i="19"/>
  <c r="B100" i="19"/>
  <c r="AL217" i="17"/>
  <c r="B230" i="17"/>
  <c r="B306" i="18"/>
  <c r="B157" i="18"/>
  <c r="B158" i="18"/>
  <c r="B159" i="18"/>
  <c r="B160" i="18"/>
  <c r="B161" i="18"/>
  <c r="B162" i="18"/>
  <c r="B163" i="18"/>
  <c r="B164" i="18"/>
  <c r="B165" i="18"/>
  <c r="B166" i="18"/>
  <c r="B167" i="18"/>
  <c r="B168" i="18"/>
  <c r="B169" i="18"/>
  <c r="B170" i="18"/>
  <c r="B171" i="18"/>
  <c r="B172" i="18"/>
  <c r="B176" i="18"/>
  <c r="B177" i="18"/>
  <c r="B179" i="18"/>
  <c r="B180" i="18"/>
  <c r="B181" i="18"/>
  <c r="B182" i="18"/>
  <c r="B183" i="18"/>
  <c r="B185" i="18"/>
  <c r="B186" i="18"/>
  <c r="B187" i="18"/>
  <c r="B188" i="18"/>
  <c r="B189" i="18"/>
  <c r="B190" i="18"/>
  <c r="B191" i="18"/>
  <c r="B192" i="18"/>
  <c r="B193" i="18"/>
  <c r="B194" i="18"/>
  <c r="B195" i="18"/>
  <c r="B197" i="18"/>
  <c r="B198" i="18"/>
  <c r="B199" i="18"/>
  <c r="B200" i="18"/>
  <c r="B101" i="18"/>
  <c r="B102" i="18"/>
  <c r="B103" i="18"/>
  <c r="B104" i="18"/>
  <c r="B105" i="18"/>
  <c r="B106" i="18"/>
  <c r="B107" i="18"/>
  <c r="B108" i="18"/>
  <c r="B109" i="18"/>
  <c r="B110" i="18"/>
  <c r="B111" i="18"/>
  <c r="B112" i="18"/>
  <c r="B113" i="18"/>
  <c r="B114" i="18"/>
  <c r="B115" i="18"/>
  <c r="B116" i="18"/>
  <c r="B120" i="18"/>
  <c r="B122" i="18"/>
  <c r="B123" i="18"/>
  <c r="B126" i="18"/>
  <c r="B127" i="18"/>
  <c r="B128" i="18"/>
  <c r="B130" i="18"/>
  <c r="B131" i="18"/>
  <c r="B132" i="18"/>
  <c r="B133" i="18"/>
  <c r="B134" i="18"/>
  <c r="B135" i="18"/>
  <c r="B136" i="18"/>
  <c r="B137" i="18"/>
  <c r="B138" i="18"/>
  <c r="B139" i="18"/>
  <c r="B140" i="18"/>
  <c r="B141" i="18"/>
  <c r="B142" i="18"/>
  <c r="B143" i="18"/>
  <c r="B147" i="18"/>
  <c r="B149" i="18"/>
  <c r="B150" i="18"/>
  <c r="B151" i="18"/>
  <c r="B39" i="18"/>
  <c r="B40" i="18"/>
  <c r="B41" i="18"/>
  <c r="B42" i="18"/>
  <c r="B43" i="18"/>
  <c r="B44" i="18"/>
  <c r="B45" i="18"/>
  <c r="B46" i="18"/>
  <c r="B47" i="18"/>
  <c r="B49" i="18"/>
  <c r="B50" i="18"/>
  <c r="B51" i="18"/>
  <c r="B52" i="18"/>
  <c r="B53" i="18"/>
  <c r="B54" i="18"/>
  <c r="B55" i="18"/>
  <c r="B57" i="18"/>
  <c r="B58" i="18"/>
  <c r="B59" i="18"/>
  <c r="B60" i="18"/>
  <c r="B61" i="18"/>
  <c r="B64" i="18"/>
  <c r="B65" i="18"/>
  <c r="B66" i="18"/>
  <c r="B69" i="18"/>
  <c r="B70" i="18"/>
  <c r="B71" i="18"/>
  <c r="B74" i="18"/>
  <c r="B75" i="18"/>
  <c r="B76" i="18"/>
  <c r="B77" i="18"/>
  <c r="B78" i="18"/>
  <c r="B81" i="18"/>
  <c r="B82" i="18"/>
  <c r="B83" i="18"/>
  <c r="B84" i="18"/>
  <c r="B85" i="18"/>
  <c r="B88" i="18"/>
  <c r="B89" i="18"/>
  <c r="B90" i="18"/>
  <c r="B92" i="18"/>
  <c r="B93" i="18"/>
  <c r="B94" i="18"/>
  <c r="B205" i="18"/>
  <c r="B206" i="18"/>
  <c r="B207" i="18"/>
  <c r="B208" i="18"/>
  <c r="B209" i="18"/>
  <c r="B210" i="18"/>
  <c r="B211" i="18"/>
  <c r="B212" i="18"/>
  <c r="B213" i="18"/>
  <c r="B214" i="18"/>
  <c r="B215" i="18"/>
  <c r="B216" i="18"/>
  <c r="B217" i="18"/>
  <c r="B218" i="18"/>
  <c r="B220" i="18"/>
  <c r="B221" i="18"/>
  <c r="B222" i="18"/>
  <c r="B223" i="18"/>
  <c r="B224" i="18"/>
  <c r="B225" i="18"/>
  <c r="B226" i="18"/>
  <c r="B227" i="18"/>
  <c r="B228" i="18"/>
  <c r="B229" i="18"/>
  <c r="B230" i="18"/>
  <c r="B231" i="18"/>
  <c r="B232" i="18"/>
  <c r="B233" i="18"/>
  <c r="B234" i="18"/>
  <c r="B236" i="18"/>
  <c r="B237" i="18"/>
  <c r="B239" i="18"/>
  <c r="B240" i="18"/>
  <c r="B241" i="18"/>
  <c r="B242" i="18"/>
  <c r="B243" i="18"/>
  <c r="B244" i="18"/>
  <c r="B246" i="18"/>
  <c r="B247" i="18"/>
  <c r="B248" i="18"/>
  <c r="B249" i="18"/>
  <c r="B250" i="18"/>
  <c r="B251" i="18"/>
  <c r="B252" i="18"/>
  <c r="B253" i="18"/>
  <c r="B255" i="18"/>
  <c r="B256" i="18"/>
  <c r="B257" i="18"/>
  <c r="B258" i="18"/>
  <c r="B260" i="18"/>
  <c r="B261" i="18"/>
  <c r="B262" i="18"/>
  <c r="B263" i="18"/>
  <c r="B265" i="18"/>
  <c r="B266" i="18"/>
  <c r="B267" i="18"/>
  <c r="B268" i="18"/>
  <c r="B269" i="18"/>
  <c r="B270" i="18"/>
  <c r="B271" i="18"/>
  <c r="B272" i="18"/>
  <c r="B273" i="18"/>
  <c r="B275" i="18"/>
  <c r="B276" i="18"/>
  <c r="B277" i="18"/>
  <c r="B278" i="18"/>
  <c r="B281" i="18"/>
  <c r="B282" i="18"/>
  <c r="B283" i="18"/>
  <c r="B285" i="18"/>
  <c r="B286" i="18"/>
  <c r="B287" i="18"/>
  <c r="B288" i="18"/>
  <c r="B289" i="18"/>
  <c r="B290" i="18"/>
  <c r="B291" i="18"/>
  <c r="B293" i="18"/>
  <c r="B294" i="18"/>
  <c r="B295" i="18"/>
  <c r="B296" i="18"/>
  <c r="B298" i="18"/>
  <c r="B300" i="18"/>
  <c r="B301" i="18"/>
  <c r="B302" i="18"/>
  <c r="B305" i="18"/>
  <c r="B307" i="18"/>
  <c r="B308" i="18"/>
  <c r="B310" i="18"/>
  <c r="AL216" i="19"/>
  <c r="AJ201" i="19"/>
  <c r="AJ111" i="22"/>
  <c r="AJ104" i="22"/>
  <c r="AL306" i="18"/>
  <c r="AJ306" i="18"/>
  <c r="AJ307" i="18"/>
  <c r="AH306" i="18"/>
  <c r="AL275" i="17"/>
  <c r="AJ230" i="17"/>
  <c r="AL230" i="17"/>
  <c r="AH230" i="17"/>
  <c r="AL99" i="17"/>
  <c r="AL237" i="17"/>
  <c r="AL82" i="17"/>
  <c r="AL96" i="17"/>
  <c r="AJ94" i="17"/>
  <c r="AL42" i="19"/>
  <c r="B245" i="18"/>
  <c r="AI314" i="18"/>
  <c r="AK314" i="18" s="1"/>
  <c r="AL148" i="18"/>
  <c r="AL146" i="18"/>
  <c r="AL182" i="18"/>
  <c r="AH182" i="18"/>
  <c r="AH157" i="18"/>
  <c r="AL157" i="18"/>
  <c r="AL170" i="18"/>
  <c r="AH170" i="18"/>
  <c r="AL126" i="18"/>
  <c r="AH126" i="18"/>
  <c r="AL101" i="18"/>
  <c r="AH101" i="18"/>
  <c r="AL116" i="18"/>
  <c r="AH116" i="18"/>
  <c r="AL114" i="18"/>
  <c r="AH114" i="18"/>
  <c r="AL139" i="18"/>
  <c r="AH139" i="18"/>
  <c r="AL131" i="18"/>
  <c r="AH131" i="18"/>
  <c r="AL135" i="18"/>
  <c r="AH135" i="18"/>
  <c r="AL133" i="18"/>
  <c r="AH133" i="18"/>
  <c r="AL137" i="18"/>
  <c r="AH137" i="18"/>
  <c r="AL111" i="18"/>
  <c r="AH111" i="18"/>
  <c r="AL300" i="18"/>
  <c r="AL265" i="18"/>
  <c r="AH265" i="18"/>
  <c r="AL205" i="18"/>
  <c r="AH205" i="18"/>
  <c r="AL273" i="18"/>
  <c r="AH273" i="18"/>
  <c r="AL281" i="18"/>
  <c r="AH281" i="18"/>
  <c r="AL210" i="18"/>
  <c r="AH210" i="18"/>
  <c r="AL298" i="18"/>
  <c r="AH298" i="18"/>
  <c r="AL253" i="18"/>
  <c r="AH253" i="18"/>
  <c r="AL295" i="18"/>
  <c r="AH295" i="18"/>
  <c r="AL289" i="18"/>
  <c r="AH289" i="18"/>
  <c r="AL218" i="18"/>
  <c r="AH218" i="18"/>
  <c r="AH228" i="18"/>
  <c r="AL248" i="18"/>
  <c r="AH248" i="18"/>
  <c r="AL232" i="18"/>
  <c r="AL233" i="18"/>
  <c r="AH233" i="18"/>
  <c r="AL239" i="18"/>
  <c r="AH239" i="18"/>
  <c r="AH236" i="18"/>
  <c r="AL216" i="18"/>
  <c r="AH216" i="18"/>
  <c r="AL208" i="18"/>
  <c r="AH208" i="18"/>
  <c r="AL57" i="18"/>
  <c r="AH57" i="18"/>
  <c r="AL85" i="18"/>
  <c r="AH85" i="18"/>
  <c r="AL75" i="18"/>
  <c r="AH75" i="18"/>
  <c r="AL81" i="18"/>
  <c r="AH81" i="18"/>
  <c r="AL39" i="18"/>
  <c r="AH39" i="18"/>
  <c r="AL66" i="18"/>
  <c r="AH66" i="18"/>
  <c r="AL69" i="18"/>
  <c r="AH69" i="18"/>
  <c r="AL83" i="18"/>
  <c r="AH83" i="18"/>
  <c r="AL43" i="18"/>
  <c r="AH43" i="18"/>
  <c r="AL212" i="19"/>
  <c r="AL68" i="19"/>
  <c r="AL228" i="19"/>
  <c r="AL144" i="19"/>
  <c r="AL87" i="19"/>
  <c r="AJ105" i="19"/>
  <c r="AL49" i="19"/>
  <c r="AI116" i="19"/>
  <c r="AJ20" i="19"/>
  <c r="B220" i="19"/>
  <c r="AL72" i="19"/>
  <c r="AL221" i="19"/>
  <c r="AJ62" i="19"/>
  <c r="AL103" i="19"/>
  <c r="AJ31" i="19"/>
  <c r="AJ50" i="19"/>
  <c r="AJ71" i="19"/>
  <c r="AL70" i="19"/>
  <c r="AL113" i="19"/>
  <c r="AJ69" i="19"/>
  <c r="AJ95" i="19"/>
  <c r="AJ100" i="19"/>
  <c r="AL173" i="19"/>
  <c r="AJ25" i="19"/>
  <c r="AB25" i="19"/>
  <c r="AC25" i="19" s="1"/>
  <c r="AH25" i="19"/>
  <c r="AL153" i="19"/>
  <c r="AJ153" i="19"/>
  <c r="AC153" i="19"/>
  <c r="AH153" i="19"/>
  <c r="B112" i="19"/>
  <c r="AL112" i="19"/>
  <c r="AJ112" i="19"/>
  <c r="AB112" i="19"/>
  <c r="AC112" i="19" s="1"/>
  <c r="AH112" i="19"/>
  <c r="AL130" i="19"/>
  <c r="AJ130" i="19"/>
  <c r="AC130" i="19"/>
  <c r="AH130" i="19"/>
  <c r="AL155" i="19"/>
  <c r="AJ155" i="19"/>
  <c r="AC155" i="19"/>
  <c r="AH155" i="19"/>
  <c r="AL220" i="19"/>
  <c r="AJ220" i="19"/>
  <c r="AC220" i="19"/>
  <c r="AH220" i="19"/>
  <c r="B216" i="19"/>
  <c r="AC216" i="19"/>
  <c r="AH216" i="19"/>
  <c r="B208" i="19"/>
  <c r="AL208" i="19"/>
  <c r="AJ208" i="19"/>
  <c r="AC208" i="19"/>
  <c r="AH208" i="19"/>
  <c r="AL151" i="19"/>
  <c r="AJ151" i="19"/>
  <c r="AC151" i="19"/>
  <c r="AH151" i="19"/>
  <c r="AH229" i="19"/>
  <c r="AL229" i="19"/>
  <c r="AJ229" i="19"/>
  <c r="AB229" i="19"/>
  <c r="AC229" i="19" s="1"/>
  <c r="AL132" i="19"/>
  <c r="AJ132" i="19"/>
  <c r="AC132" i="19"/>
  <c r="AH132" i="19"/>
  <c r="AL143" i="19"/>
  <c r="AJ143" i="19"/>
  <c r="AC143" i="19"/>
  <c r="AH143" i="19"/>
  <c r="B91" i="19"/>
  <c r="AH91" i="19"/>
  <c r="AL91" i="19"/>
  <c r="AJ91" i="19"/>
  <c r="AB91" i="19"/>
  <c r="AC91" i="19" s="1"/>
  <c r="AL128" i="19"/>
  <c r="AJ128" i="19"/>
  <c r="AC128" i="19"/>
  <c r="AH128" i="19"/>
  <c r="B185" i="19"/>
  <c r="AL185" i="19"/>
  <c r="AJ185" i="19"/>
  <c r="AC185" i="19"/>
  <c r="AH185" i="19"/>
  <c r="AL136" i="19"/>
  <c r="AJ136" i="19"/>
  <c r="AC136" i="19"/>
  <c r="AH136" i="19"/>
  <c r="AL134" i="19"/>
  <c r="AJ134" i="19"/>
  <c r="AC134" i="19"/>
  <c r="AH134" i="19"/>
  <c r="AL83" i="19"/>
  <c r="AJ83" i="19"/>
  <c r="AB83" i="19"/>
  <c r="AC83" i="19" s="1"/>
  <c r="AH83" i="19"/>
  <c r="B93" i="19"/>
  <c r="B94" i="19"/>
  <c r="B183" i="19"/>
  <c r="AL183" i="19"/>
  <c r="AJ183" i="19"/>
  <c r="AC183" i="19"/>
  <c r="AH183" i="19"/>
  <c r="AL145" i="19"/>
  <c r="AJ145" i="19"/>
  <c r="AC145" i="19"/>
  <c r="AH145" i="19"/>
  <c r="B181" i="19"/>
  <c r="AL181" i="19"/>
  <c r="AJ181" i="19"/>
  <c r="AC181" i="19"/>
  <c r="AH181" i="19"/>
  <c r="AH78" i="19"/>
  <c r="AL78" i="19"/>
  <c r="AJ78" i="19"/>
  <c r="AB78" i="19"/>
  <c r="AC78" i="19" s="1"/>
  <c r="AC149" i="19"/>
  <c r="AH149" i="19"/>
  <c r="AL169" i="19"/>
  <c r="AJ169" i="19"/>
  <c r="AC169" i="19"/>
  <c r="AH169" i="19"/>
  <c r="AL93" i="19"/>
  <c r="AJ93" i="19"/>
  <c r="AB93" i="19"/>
  <c r="AC93" i="19" s="1"/>
  <c r="AH227" i="19"/>
  <c r="AJ227" i="19"/>
  <c r="AB227" i="19"/>
  <c r="AC227" i="19" s="1"/>
  <c r="AL161" i="19"/>
  <c r="AJ161" i="19"/>
  <c r="AC161" i="19"/>
  <c r="AH161" i="19"/>
  <c r="AL147" i="19"/>
  <c r="AJ147" i="19"/>
  <c r="AC147" i="19"/>
  <c r="AH147" i="19"/>
  <c r="B177" i="19"/>
  <c r="AL177" i="19"/>
  <c r="AJ177" i="19"/>
  <c r="AC177" i="19"/>
  <c r="AH177" i="19"/>
  <c r="AL140" i="19"/>
  <c r="AJ140" i="19"/>
  <c r="AC140" i="19"/>
  <c r="AH140" i="19"/>
  <c r="B194" i="19"/>
  <c r="AL194" i="19"/>
  <c r="AJ194" i="19"/>
  <c r="AC194" i="19"/>
  <c r="AH194" i="19"/>
  <c r="B200" i="19"/>
  <c r="AL200" i="19"/>
  <c r="AJ200" i="19"/>
  <c r="AC200" i="19"/>
  <c r="AH200" i="19"/>
  <c r="AL158" i="19"/>
  <c r="AJ158" i="19"/>
  <c r="AC158" i="19"/>
  <c r="AH158" i="19"/>
  <c r="B202" i="19"/>
  <c r="AL202" i="19"/>
  <c r="AJ202" i="19"/>
  <c r="AC202" i="19"/>
  <c r="AH202" i="19"/>
  <c r="B204" i="19"/>
  <c r="AL204" i="19"/>
  <c r="AJ204" i="19"/>
  <c r="AC204" i="19"/>
  <c r="AH204" i="19"/>
  <c r="B101" i="19"/>
  <c r="AL101" i="19"/>
  <c r="AJ101" i="19"/>
  <c r="AB101" i="19"/>
  <c r="AC101" i="19" s="1"/>
  <c r="AH101" i="19"/>
  <c r="B107" i="19"/>
  <c r="AL107" i="19"/>
  <c r="AJ107" i="19"/>
  <c r="AB107" i="19"/>
  <c r="AC107" i="19" s="1"/>
  <c r="AH107" i="19"/>
  <c r="B96" i="19"/>
  <c r="AL96" i="19"/>
  <c r="AJ96" i="19"/>
  <c r="AC96" i="19"/>
  <c r="AH96" i="19"/>
  <c r="B189" i="19"/>
  <c r="AL189" i="19"/>
  <c r="AJ189" i="19"/>
  <c r="AC189" i="19"/>
  <c r="AH189" i="19"/>
  <c r="AL85" i="19"/>
  <c r="AJ85" i="19"/>
  <c r="AB85" i="19"/>
  <c r="AC85" i="19" s="1"/>
  <c r="AL80" i="19"/>
  <c r="AJ80" i="19"/>
  <c r="AH80" i="19"/>
  <c r="AB80" i="19"/>
  <c r="AC80" i="19" s="1"/>
  <c r="AL172" i="19"/>
  <c r="AJ172" i="19"/>
  <c r="AH172" i="19"/>
  <c r="AC172" i="19"/>
  <c r="B187" i="19"/>
  <c r="AL187" i="19"/>
  <c r="AH187" i="19"/>
  <c r="AC187" i="19"/>
  <c r="AL120" i="19"/>
  <c r="AJ120" i="19"/>
  <c r="AH120" i="19"/>
  <c r="AC120" i="19"/>
  <c r="AB151" i="18"/>
  <c r="AC151" i="18" s="1"/>
  <c r="AB320" i="18"/>
  <c r="AL205" i="19"/>
  <c r="Z117" i="19"/>
  <c r="AJ128" i="17"/>
  <c r="AH274" i="17"/>
  <c r="AH127" i="17"/>
  <c r="AL127" i="17"/>
  <c r="AJ127" i="17"/>
  <c r="B85" i="22"/>
  <c r="B86" i="22"/>
  <c r="AH85" i="22"/>
  <c r="AH86" i="22"/>
  <c r="AJ85" i="22"/>
  <c r="AJ86" i="22"/>
  <c r="AL85" i="22"/>
  <c r="AL86" i="22"/>
  <c r="AL87" i="22"/>
  <c r="E345" i="18"/>
  <c r="B83" i="22"/>
  <c r="B231" i="17"/>
  <c r="B309" i="18"/>
  <c r="B184" i="18"/>
  <c r="B124" i="18"/>
  <c r="B90" i="22"/>
  <c r="AL165" i="18"/>
  <c r="AH165" i="18"/>
  <c r="AL167" i="18"/>
  <c r="AH167" i="18"/>
  <c r="AH172" i="18"/>
  <c r="AL180" i="18"/>
  <c r="AH180" i="18"/>
  <c r="AL161" i="18"/>
  <c r="AH161" i="18"/>
  <c r="AL159" i="18"/>
  <c r="AH159" i="18"/>
  <c r="AL163" i="18"/>
  <c r="AH163" i="18"/>
  <c r="AL54" i="18"/>
  <c r="AH54" i="18"/>
  <c r="AL47" i="18"/>
  <c r="AH47" i="18"/>
  <c r="AL291" i="18"/>
  <c r="AH291" i="18"/>
  <c r="AL252" i="18"/>
  <c r="AH252" i="18"/>
  <c r="AL308" i="18"/>
  <c r="AJ308" i="18"/>
  <c r="AH308" i="18"/>
  <c r="AL215" i="18"/>
  <c r="AH215" i="18"/>
  <c r="AH207" i="18"/>
  <c r="AH209" i="18"/>
  <c r="AL207" i="18"/>
  <c r="AL243" i="18"/>
  <c r="AH243" i="18"/>
  <c r="AL283" i="18"/>
  <c r="AH283" i="18"/>
  <c r="AH125" i="17"/>
  <c r="AH126" i="17"/>
  <c r="AL125" i="17"/>
  <c r="AL126" i="17"/>
  <c r="AJ125" i="17"/>
  <c r="AJ126" i="17"/>
  <c r="AL199" i="17"/>
  <c r="B255" i="17"/>
  <c r="B256" i="17"/>
  <c r="AL255" i="17"/>
  <c r="AJ255" i="17"/>
  <c r="AH255" i="17"/>
  <c r="B273" i="17"/>
  <c r="B274" i="17"/>
  <c r="B275" i="17"/>
  <c r="AL274" i="17"/>
  <c r="AJ274" i="17"/>
  <c r="AL92" i="17"/>
  <c r="AJ92" i="17"/>
  <c r="AH92" i="17"/>
  <c r="AL94" i="17"/>
  <c r="AH94" i="17"/>
  <c r="AL137" i="17"/>
  <c r="AJ137" i="17"/>
  <c r="AH137" i="17"/>
  <c r="AH273" i="17"/>
  <c r="AL273" i="17"/>
  <c r="AJ273" i="17"/>
  <c r="B253" i="17"/>
  <c r="AL250" i="17"/>
  <c r="AL251" i="17"/>
  <c r="AL253" i="17"/>
  <c r="AJ253" i="17"/>
  <c r="AH253" i="17"/>
  <c r="AH199" i="17"/>
  <c r="B229" i="17"/>
  <c r="AL229" i="17"/>
  <c r="AJ229" i="17"/>
  <c r="AH229" i="17"/>
  <c r="AL206" i="17"/>
  <c r="AJ206" i="17"/>
  <c r="AH206" i="17"/>
  <c r="B265" i="17"/>
  <c r="AL265" i="17"/>
  <c r="AJ265" i="17"/>
  <c r="AH265" i="17"/>
  <c r="B237" i="17"/>
  <c r="AH237" i="17"/>
  <c r="AH201" i="17"/>
  <c r="AL201" i="17"/>
  <c r="AJ201" i="17"/>
  <c r="B226" i="17"/>
  <c r="AJ226" i="17"/>
  <c r="AH226" i="17"/>
  <c r="AH99" i="17"/>
  <c r="AL105" i="17"/>
  <c r="AJ105" i="17"/>
  <c r="AH105" i="17"/>
  <c r="AL83" i="17"/>
  <c r="AJ82" i="17"/>
  <c r="AJ83" i="17"/>
  <c r="AH82" i="17"/>
  <c r="AL87" i="17"/>
  <c r="AJ87" i="17"/>
  <c r="AH87" i="17"/>
  <c r="AH96" i="17"/>
  <c r="B235" i="18"/>
  <c r="AB108" i="22"/>
  <c r="AC108" i="22" s="1"/>
  <c r="AL262" i="17"/>
  <c r="Y95" i="18"/>
  <c r="B297" i="18"/>
  <c r="AL234" i="18"/>
  <c r="AL235" i="18"/>
  <c r="B129" i="18"/>
  <c r="AL313" i="18"/>
  <c r="B175" i="18"/>
  <c r="B62" i="18"/>
  <c r="AL19" i="18"/>
  <c r="AJ115" i="17"/>
  <c r="AL91" i="22"/>
  <c r="AL151" i="18"/>
  <c r="AI94" i="18"/>
  <c r="AJ94" i="18" s="1"/>
  <c r="AL278" i="18"/>
  <c r="AH278" i="18"/>
  <c r="AL245" i="18"/>
  <c r="AH245" i="18"/>
  <c r="AL294" i="18"/>
  <c r="AH294" i="18"/>
  <c r="AL276" i="18"/>
  <c r="AH276" i="18"/>
  <c r="AL227" i="18"/>
  <c r="AH227" i="18"/>
  <c r="AL247" i="18"/>
  <c r="AL249" i="18"/>
  <c r="AH247" i="18"/>
  <c r="AL230" i="18"/>
  <c r="AL231" i="18"/>
  <c r="AH230" i="18"/>
  <c r="AL177" i="18"/>
  <c r="AH177" i="18"/>
  <c r="AL128" i="18"/>
  <c r="AH128" i="18"/>
  <c r="AL45" i="18"/>
  <c r="AH45" i="18"/>
  <c r="AL52" i="18"/>
  <c r="AH52" i="18"/>
  <c r="AL50" i="18"/>
  <c r="AH50" i="18"/>
  <c r="AL61" i="18"/>
  <c r="AH61" i="18"/>
  <c r="AL71" i="18"/>
  <c r="AL74" i="18"/>
  <c r="AL77" i="18"/>
  <c r="AL78" i="18"/>
  <c r="AL89" i="18"/>
  <c r="AL90" i="18"/>
  <c r="AL92" i="18"/>
  <c r="AL93" i="18"/>
  <c r="AH71" i="18"/>
  <c r="AL143" i="18"/>
  <c r="AH149" i="18"/>
  <c r="AH150" i="18"/>
  <c r="AH89" i="18"/>
  <c r="AH90" i="18"/>
  <c r="AH92" i="18"/>
  <c r="AH93" i="18"/>
  <c r="AL129" i="18"/>
  <c r="AL117" i="18"/>
  <c r="AL87" i="18"/>
  <c r="AL88" i="18"/>
  <c r="AL82" i="18"/>
  <c r="AL58" i="18"/>
  <c r="AL63" i="18"/>
  <c r="AL62" i="18"/>
  <c r="AL107" i="17"/>
  <c r="AJ107" i="17"/>
  <c r="AH107" i="17"/>
  <c r="AJ124" i="17"/>
  <c r="AL203" i="17"/>
  <c r="AL272" i="17"/>
  <c r="G353" i="18"/>
  <c r="B31" i="22"/>
  <c r="AL31" i="22"/>
  <c r="AJ31" i="22"/>
  <c r="AH31" i="22"/>
  <c r="B35" i="22"/>
  <c r="AL35" i="22"/>
  <c r="AJ35" i="22"/>
  <c r="AH35" i="22"/>
  <c r="B37" i="22"/>
  <c r="AL37" i="22"/>
  <c r="AJ37" i="22"/>
  <c r="AH37" i="22"/>
  <c r="AH19" i="22"/>
  <c r="AL19" i="22"/>
  <c r="AL20" i="22"/>
  <c r="AJ19" i="22"/>
  <c r="B111" i="22"/>
  <c r="AL111" i="22"/>
  <c r="AL112" i="22"/>
  <c r="AH111" i="22"/>
  <c r="B105" i="22"/>
  <c r="B106" i="22"/>
  <c r="AL105" i="22"/>
  <c r="AJ105" i="22"/>
  <c r="AH105" i="22"/>
  <c r="AL296" i="18"/>
  <c r="AL221" i="18"/>
  <c r="AL222" i="18"/>
  <c r="AL271" i="18"/>
  <c r="AH271" i="18"/>
  <c r="AH221" i="18"/>
  <c r="AL122" i="17"/>
  <c r="AL123" i="17"/>
  <c r="AL124" i="17"/>
  <c r="AJ203" i="17"/>
  <c r="AH203" i="17"/>
  <c r="B250" i="17"/>
  <c r="B251" i="17"/>
  <c r="AJ250" i="17"/>
  <c r="AH250" i="17"/>
  <c r="B272" i="17"/>
  <c r="AJ272" i="17"/>
  <c r="AH272" i="17"/>
  <c r="AL106" i="17"/>
  <c r="AL270" i="17"/>
  <c r="AL112" i="17"/>
  <c r="AL119" i="17"/>
  <c r="N28" i="18"/>
  <c r="E350" i="18"/>
  <c r="N36" i="18"/>
  <c r="N316" i="18" s="1"/>
  <c r="AL94" i="22"/>
  <c r="AL93" i="22"/>
  <c r="AL92" i="22"/>
  <c r="AL90" i="22"/>
  <c r="N34" i="19"/>
  <c r="N39" i="19"/>
  <c r="N44" i="19"/>
  <c r="N74" i="19"/>
  <c r="N88" i="19"/>
  <c r="B56" i="18"/>
  <c r="B264" i="18"/>
  <c r="B68" i="18"/>
  <c r="B87" i="18"/>
  <c r="AL86" i="18"/>
  <c r="B86" i="18"/>
  <c r="X129" i="17"/>
  <c r="AL261" i="17"/>
  <c r="AL28" i="17"/>
  <c r="B125" i="18"/>
  <c r="B117" i="18"/>
  <c r="B67" i="22"/>
  <c r="AL84" i="22"/>
  <c r="AL24" i="22"/>
  <c r="AJ83" i="22"/>
  <c r="AL69" i="22"/>
  <c r="AL72" i="22"/>
  <c r="AJ27" i="19"/>
  <c r="N311" i="18"/>
  <c r="N31" i="18"/>
  <c r="AC42" i="22"/>
  <c r="AC67" i="22"/>
  <c r="AC56" i="22"/>
  <c r="AC24" i="22"/>
  <c r="AC69" i="22"/>
  <c r="X95" i="18"/>
  <c r="AB106" i="22"/>
  <c r="AC106" i="22" s="1"/>
  <c r="X134" i="17"/>
  <c r="X66" i="19"/>
  <c r="P132" i="22"/>
  <c r="AB90" i="22"/>
  <c r="AH91" i="22"/>
  <c r="AH92" i="22"/>
  <c r="AH93" i="22"/>
  <c r="AH94" i="22"/>
  <c r="AH90" i="22"/>
  <c r="AJ94" i="22"/>
  <c r="AJ93" i="22"/>
  <c r="AJ92" i="22"/>
  <c r="AJ90" i="22"/>
  <c r="Q95" i="22"/>
  <c r="R95" i="22"/>
  <c r="S95" i="22"/>
  <c r="T95" i="22"/>
  <c r="U95" i="22"/>
  <c r="V95" i="22"/>
  <c r="W95" i="22"/>
  <c r="X95" i="22"/>
  <c r="Y95" i="22"/>
  <c r="Z95" i="22"/>
  <c r="AA95" i="22"/>
  <c r="P95" i="22"/>
  <c r="N95" i="22"/>
  <c r="O95" i="22" s="1"/>
  <c r="J95" i="22"/>
  <c r="B14" i="22"/>
  <c r="B15" i="22" s="1"/>
  <c r="B91" i="22"/>
  <c r="B92" i="22"/>
  <c r="B93" i="22"/>
  <c r="B94" i="22"/>
  <c r="AI88" i="19"/>
  <c r="AL139" i="17"/>
  <c r="AJ139" i="17"/>
  <c r="AH139" i="17"/>
  <c r="B30" i="18"/>
  <c r="B31" i="18" s="1"/>
  <c r="AJ199" i="19"/>
  <c r="AL196" i="19"/>
  <c r="AL209" i="19"/>
  <c r="AL214" i="19"/>
  <c r="AL210" i="19"/>
  <c r="AL211" i="19"/>
  <c r="AL222" i="19"/>
  <c r="B221" i="19"/>
  <c r="B222" i="19"/>
  <c r="B223" i="19"/>
  <c r="AH221" i="19"/>
  <c r="AH222" i="19"/>
  <c r="AH223" i="19"/>
  <c r="AJ222" i="19"/>
  <c r="AJ223" i="19"/>
  <c r="AC221" i="19"/>
  <c r="AC222" i="19"/>
  <c r="AC223" i="19"/>
  <c r="AH20" i="19"/>
  <c r="AB20" i="19"/>
  <c r="AC20" i="19" s="1"/>
  <c r="AB21" i="19"/>
  <c r="AC21" i="19" s="1"/>
  <c r="AJ22" i="19"/>
  <c r="AJ19" i="19"/>
  <c r="AL59" i="19"/>
  <c r="AL60" i="19"/>
  <c r="AL63" i="19"/>
  <c r="AL64" i="19"/>
  <c r="AM27" i="19"/>
  <c r="AB24" i="19"/>
  <c r="AC24" i="19" s="1"/>
  <c r="AH24" i="19"/>
  <c r="AH31" i="19"/>
  <c r="AB31" i="19"/>
  <c r="AC31" i="19" s="1"/>
  <c r="AL213" i="18"/>
  <c r="AL223" i="18"/>
  <c r="AL225" i="18"/>
  <c r="AL241" i="18"/>
  <c r="AL250" i="18"/>
  <c r="AL256" i="18"/>
  <c r="AL258" i="18"/>
  <c r="AL261" i="18"/>
  <c r="AL267" i="18"/>
  <c r="AL269" i="18"/>
  <c r="AL286" i="18"/>
  <c r="AL288" i="18"/>
  <c r="AL301" i="18"/>
  <c r="AH213" i="18"/>
  <c r="AH223" i="18"/>
  <c r="AH225" i="18"/>
  <c r="AH232" i="18"/>
  <c r="AH235" i="18"/>
  <c r="AH238" i="18"/>
  <c r="AH241" i="18"/>
  <c r="AH250" i="18"/>
  <c r="AH256" i="18"/>
  <c r="AH258" i="18"/>
  <c r="AH261" i="18"/>
  <c r="AH267" i="18"/>
  <c r="AH269" i="18"/>
  <c r="AH286" i="18"/>
  <c r="AH288" i="18"/>
  <c r="AH301" i="18"/>
  <c r="AL147" i="18"/>
  <c r="AL297" i="18"/>
  <c r="AH124" i="17"/>
  <c r="AJ109" i="17"/>
  <c r="AJ122" i="17"/>
  <c r="AJ123" i="17"/>
  <c r="AH122" i="17"/>
  <c r="AH123" i="17"/>
  <c r="AH128" i="17"/>
  <c r="AL114" i="17"/>
  <c r="AL111" i="17"/>
  <c r="AJ261" i="17"/>
  <c r="AH261" i="17"/>
  <c r="B261" i="17"/>
  <c r="AJ28" i="17"/>
  <c r="AH28" i="17"/>
  <c r="B210" i="19"/>
  <c r="AJ210" i="19"/>
  <c r="AH210" i="19"/>
  <c r="AC210" i="19"/>
  <c r="AJ142" i="19"/>
  <c r="AC212" i="19"/>
  <c r="AC213" i="19"/>
  <c r="AC215" i="19"/>
  <c r="AC217" i="19"/>
  <c r="AC218" i="19"/>
  <c r="AC219" i="19"/>
  <c r="AH212" i="19"/>
  <c r="B242" i="17"/>
  <c r="L117" i="19"/>
  <c r="AH146" i="18"/>
  <c r="AH147" i="18"/>
  <c r="AH148" i="18"/>
  <c r="AH297" i="18"/>
  <c r="AH299" i="18"/>
  <c r="AH300" i="18"/>
  <c r="AC270" i="17"/>
  <c r="AJ76" i="17"/>
  <c r="W34" i="19"/>
  <c r="AH59" i="19"/>
  <c r="AH60" i="19"/>
  <c r="AH61" i="19"/>
  <c r="AH62" i="19"/>
  <c r="AH63" i="19"/>
  <c r="AJ59" i="19"/>
  <c r="AJ60" i="19"/>
  <c r="AJ61" i="19"/>
  <c r="AJ63" i="19"/>
  <c r="AJ64" i="19"/>
  <c r="AB59" i="19"/>
  <c r="AC59" i="19" s="1"/>
  <c r="AB60" i="19"/>
  <c r="AC60" i="19" s="1"/>
  <c r="AB61" i="19"/>
  <c r="AC61" i="19" s="1"/>
  <c r="AB62" i="19"/>
  <c r="AC62" i="19" s="1"/>
  <c r="AB63" i="19"/>
  <c r="AC63" i="19" s="1"/>
  <c r="AB64" i="19"/>
  <c r="AC64" i="19" s="1"/>
  <c r="B43" i="22"/>
  <c r="AL130" i="22"/>
  <c r="AL129" i="22"/>
  <c r="AL127" i="22"/>
  <c r="AL126" i="22"/>
  <c r="AL122" i="22"/>
  <c r="AL121" i="22"/>
  <c r="AL113" i="22"/>
  <c r="AL110" i="22"/>
  <c r="AL108" i="22"/>
  <c r="AL107" i="22"/>
  <c r="AL104" i="22"/>
  <c r="AL103" i="22"/>
  <c r="AL22" i="22"/>
  <c r="AL23" i="22"/>
  <c r="AL28" i="22"/>
  <c r="AL29" i="22"/>
  <c r="AL30" i="22"/>
  <c r="AL32" i="22"/>
  <c r="AL33" i="22"/>
  <c r="AL34" i="22"/>
  <c r="AL36" i="22"/>
  <c r="AL40" i="22"/>
  <c r="AL41" i="22"/>
  <c r="AL42" i="22"/>
  <c r="AL44" i="22"/>
  <c r="AL45" i="22"/>
  <c r="AL50" i="22"/>
  <c r="AL53" i="22"/>
  <c r="AL54" i="22"/>
  <c r="AL55" i="22"/>
  <c r="AL57" i="22"/>
  <c r="AL58" i="22"/>
  <c r="AL59" i="22"/>
  <c r="AL60" i="22"/>
  <c r="AL62" i="22"/>
  <c r="AL63" i="22"/>
  <c r="AL64" i="22"/>
  <c r="AL65" i="22"/>
  <c r="AL66" i="22"/>
  <c r="AL68" i="22"/>
  <c r="AL75" i="22"/>
  <c r="AL76" i="22"/>
  <c r="AL79" i="22"/>
  <c r="AL80" i="22"/>
  <c r="AL81" i="22"/>
  <c r="AL235" i="19"/>
  <c r="AL234" i="19"/>
  <c r="AL233" i="19"/>
  <c r="AL232" i="19"/>
  <c r="AL230" i="19"/>
  <c r="AL226" i="19"/>
  <c r="AL219" i="19"/>
  <c r="AL218" i="19"/>
  <c r="AL215" i="19"/>
  <c r="AL213" i="19"/>
  <c r="AL207" i="19"/>
  <c r="AL206" i="19"/>
  <c r="AL203" i="19"/>
  <c r="AL199" i="19"/>
  <c r="AL197" i="19"/>
  <c r="AL195" i="19"/>
  <c r="AL193" i="19"/>
  <c r="AL190" i="19"/>
  <c r="AL188" i="19"/>
  <c r="AL186" i="19"/>
  <c r="AL184" i="19"/>
  <c r="AL182" i="19"/>
  <c r="AL180" i="19"/>
  <c r="AL178" i="19"/>
  <c r="AL176" i="19"/>
  <c r="AL171" i="19"/>
  <c r="AL168" i="19"/>
  <c r="AL165" i="19"/>
  <c r="AL163" i="19"/>
  <c r="AL162" i="19"/>
  <c r="AL160" i="19"/>
  <c r="AL154" i="19"/>
  <c r="AL148" i="19"/>
  <c r="AL146" i="19"/>
  <c r="AL141" i="19"/>
  <c r="AL139" i="19"/>
  <c r="AL135" i="19"/>
  <c r="AL133" i="19"/>
  <c r="AL131" i="19"/>
  <c r="AL129" i="19"/>
  <c r="AL125" i="19"/>
  <c r="AL119" i="19"/>
  <c r="AL116" i="19"/>
  <c r="AL115" i="19"/>
  <c r="AL114" i="19"/>
  <c r="AL111" i="19"/>
  <c r="AL109" i="19"/>
  <c r="AL108" i="19"/>
  <c r="AL106" i="19"/>
  <c r="AL104" i="19"/>
  <c r="AL102" i="19"/>
  <c r="AL100" i="19"/>
  <c r="AL99" i="19"/>
  <c r="AL95" i="19"/>
  <c r="AL94" i="19"/>
  <c r="AL92" i="19"/>
  <c r="AL90" i="19"/>
  <c r="AL86" i="19"/>
  <c r="AL84" i="19"/>
  <c r="AL82" i="19"/>
  <c r="AL79" i="19"/>
  <c r="AL77" i="19"/>
  <c r="AL73" i="19"/>
  <c r="AL71" i="19"/>
  <c r="AL65" i="19"/>
  <c r="AL58" i="19"/>
  <c r="AL56" i="19"/>
  <c r="AL53" i="19"/>
  <c r="AL51" i="19"/>
  <c r="AL48" i="19"/>
  <c r="AL47" i="19"/>
  <c r="AL43" i="19"/>
  <c r="AL38" i="19"/>
  <c r="AL37" i="19"/>
  <c r="AL19" i="1"/>
  <c r="AL20" i="1"/>
  <c r="AL21" i="1"/>
  <c r="AL22" i="1"/>
  <c r="AL23" i="1"/>
  <c r="AL25" i="1"/>
  <c r="AL26" i="1"/>
  <c r="AL27" i="1"/>
  <c r="AL28" i="1"/>
  <c r="AL29" i="1"/>
  <c r="AL30" i="1"/>
  <c r="AL32" i="1"/>
  <c r="AL33" i="1"/>
  <c r="AL34" i="1"/>
  <c r="AL35" i="1"/>
  <c r="AL36" i="1"/>
  <c r="AL18" i="1"/>
  <c r="AL271" i="17"/>
  <c r="AL269" i="17"/>
  <c r="AL268" i="17"/>
  <c r="AL267" i="17"/>
  <c r="AL266" i="17"/>
  <c r="AL264" i="17"/>
  <c r="AL263" i="17"/>
  <c r="AL260" i="17"/>
  <c r="AL259" i="17"/>
  <c r="AL256" i="17"/>
  <c r="AL254" i="17"/>
  <c r="AL246" i="17"/>
  <c r="AL243" i="17"/>
  <c r="AL241" i="17"/>
  <c r="AL240" i="17"/>
  <c r="AL239" i="17"/>
  <c r="AL238" i="17"/>
  <c r="AL235" i="17"/>
  <c r="AL233" i="17"/>
  <c r="AL232" i="17"/>
  <c r="AL228" i="17"/>
  <c r="AL227" i="17"/>
  <c r="AL224" i="17"/>
  <c r="AL223" i="17"/>
  <c r="AL222" i="17"/>
  <c r="AL221" i="17"/>
  <c r="AL220" i="17"/>
  <c r="AL219" i="17"/>
  <c r="AL218" i="17"/>
  <c r="AL216" i="17"/>
  <c r="AL214" i="17"/>
  <c r="AL213" i="17"/>
  <c r="AL212" i="17"/>
  <c r="AL211" i="17"/>
  <c r="AL210" i="17"/>
  <c r="AL207" i="17"/>
  <c r="AL205" i="17"/>
  <c r="AL204" i="17"/>
  <c r="AL202" i="17"/>
  <c r="AL200" i="17"/>
  <c r="AL198" i="17"/>
  <c r="AL150" i="17"/>
  <c r="AL149" i="17"/>
  <c r="AL148" i="17"/>
  <c r="AL147" i="17"/>
  <c r="AL146" i="17"/>
  <c r="AL145" i="17"/>
  <c r="AL144" i="17"/>
  <c r="AL143" i="17"/>
  <c r="AL141" i="17"/>
  <c r="AL140" i="17"/>
  <c r="AL138" i="17"/>
  <c r="AL136" i="17"/>
  <c r="AL24" i="17"/>
  <c r="AL25" i="17"/>
  <c r="AL27" i="17"/>
  <c r="AL30" i="17"/>
  <c r="AL32" i="17"/>
  <c r="AL34" i="17"/>
  <c r="AL38" i="17"/>
  <c r="AL39" i="17"/>
  <c r="AL43" i="17"/>
  <c r="AL44" i="17"/>
  <c r="AL45" i="17"/>
  <c r="AL46" i="17"/>
  <c r="AL51" i="17"/>
  <c r="AL61" i="17"/>
  <c r="AL63" i="17"/>
  <c r="AL70" i="17"/>
  <c r="AL71" i="17"/>
  <c r="AL73" i="17"/>
  <c r="AL74" i="17"/>
  <c r="AL75" i="17"/>
  <c r="AL79" i="17"/>
  <c r="AL86" i="17"/>
  <c r="AL103" i="17"/>
  <c r="AL104" i="17"/>
  <c r="AL108" i="17"/>
  <c r="AL110" i="17"/>
  <c r="AL113" i="17"/>
  <c r="AL115" i="17"/>
  <c r="AL116" i="17"/>
  <c r="AL118" i="17"/>
  <c r="AL120" i="17"/>
  <c r="AL121" i="17"/>
  <c r="AL19" i="17"/>
  <c r="AL310" i="18"/>
  <c r="AL307" i="18"/>
  <c r="AL305" i="18"/>
  <c r="AL287" i="18"/>
  <c r="AL285" i="18"/>
  <c r="AL282" i="18"/>
  <c r="AL277" i="18"/>
  <c r="AL275" i="18"/>
  <c r="AL270" i="18"/>
  <c r="AL268" i="18"/>
  <c r="AL266" i="18"/>
  <c r="AL263" i="18"/>
  <c r="AL262" i="18"/>
  <c r="AL257" i="18"/>
  <c r="AL255" i="18"/>
  <c r="AL254" i="18"/>
  <c r="AL251" i="18"/>
  <c r="AL242" i="18"/>
  <c r="AL240" i="18"/>
  <c r="AL237" i="18"/>
  <c r="AL229" i="18"/>
  <c r="AL226" i="18"/>
  <c r="AL224" i="18"/>
  <c r="AL220" i="18"/>
  <c r="AL214" i="18"/>
  <c r="AL212" i="18"/>
  <c r="AL209" i="18"/>
  <c r="AL206" i="18"/>
  <c r="AL204" i="18"/>
  <c r="AL200" i="18"/>
  <c r="AL199" i="18"/>
  <c r="AL198" i="18"/>
  <c r="AL195" i="18"/>
  <c r="AL186" i="18"/>
  <c r="AL185" i="18"/>
  <c r="AL181" i="18"/>
  <c r="AL179" i="18"/>
  <c r="AL176" i="18"/>
  <c r="AL175" i="18"/>
  <c r="AL171" i="18"/>
  <c r="AL169" i="18"/>
  <c r="AL166" i="18"/>
  <c r="AL164" i="18"/>
  <c r="AL162" i="18"/>
  <c r="AL160" i="18"/>
  <c r="AL158" i="18"/>
  <c r="AL156" i="18"/>
  <c r="AL144" i="18"/>
  <c r="AL142" i="18"/>
  <c r="AL141" i="18"/>
  <c r="AL140" i="18"/>
  <c r="AL138" i="18"/>
  <c r="AL136" i="18"/>
  <c r="AL134" i="18"/>
  <c r="AL132" i="18"/>
  <c r="AL130" i="18"/>
  <c r="AL127" i="18"/>
  <c r="AL125" i="18"/>
  <c r="AL123" i="18"/>
  <c r="AL120" i="18"/>
  <c r="AL115" i="18"/>
  <c r="AL113" i="18"/>
  <c r="AL110" i="18"/>
  <c r="AL109" i="18"/>
  <c r="AL108" i="18"/>
  <c r="AL107" i="18"/>
  <c r="AL106" i="18"/>
  <c r="AL105" i="18"/>
  <c r="AL104" i="18"/>
  <c r="AL103" i="18"/>
  <c r="AL102" i="18"/>
  <c r="AL100" i="18"/>
  <c r="AL99" i="18"/>
  <c r="AL97" i="18"/>
  <c r="AL70" i="18"/>
  <c r="AL65" i="18"/>
  <c r="AL60" i="18"/>
  <c r="AL51" i="18"/>
  <c r="AL49" i="18"/>
  <c r="AL44" i="18"/>
  <c r="AL42" i="18"/>
  <c r="AL41" i="18"/>
  <c r="AL38" i="18"/>
  <c r="AL34" i="18"/>
  <c r="AL33" i="18"/>
  <c r="AL27" i="18"/>
  <c r="AL26" i="18"/>
  <c r="AL25" i="18"/>
  <c r="AL128" i="17"/>
  <c r="AJ121" i="17"/>
  <c r="AH121" i="17"/>
  <c r="AL76" i="17"/>
  <c r="AJ84" i="22"/>
  <c r="AH84" i="22"/>
  <c r="AB244" i="17"/>
  <c r="AC244" i="17" s="1"/>
  <c r="AH29" i="22"/>
  <c r="AH30" i="22"/>
  <c r="AJ33" i="22"/>
  <c r="AJ34" i="22"/>
  <c r="AH83" i="22"/>
  <c r="AH33" i="22"/>
  <c r="W152" i="18"/>
  <c r="V276" i="17"/>
  <c r="V195" i="17"/>
  <c r="V134" i="17"/>
  <c r="AH42" i="19"/>
  <c r="AH183" i="17"/>
  <c r="AH184" i="17"/>
  <c r="AH185" i="17"/>
  <c r="B183" i="17"/>
  <c r="B184" i="17"/>
  <c r="B185" i="17"/>
  <c r="B186" i="17"/>
  <c r="B33" i="22"/>
  <c r="AL309" i="18"/>
  <c r="AH86" i="17"/>
  <c r="AH34" i="22"/>
  <c r="W311" i="18"/>
  <c r="W88" i="19"/>
  <c r="AH150" i="17"/>
  <c r="AH151" i="17"/>
  <c r="AH152" i="17"/>
  <c r="B151" i="17"/>
  <c r="B152" i="17"/>
  <c r="AH148" i="17"/>
  <c r="AH149" i="17"/>
  <c r="B148" i="17"/>
  <c r="B149" i="17"/>
  <c r="B154" i="17"/>
  <c r="B157" i="17"/>
  <c r="B156" i="17"/>
  <c r="B155" i="17"/>
  <c r="B177" i="17"/>
  <c r="B178" i="17"/>
  <c r="B179" i="17"/>
  <c r="B180" i="17"/>
  <c r="AH177" i="17"/>
  <c r="AC39" i="22"/>
  <c r="B39" i="22"/>
  <c r="AH81" i="22"/>
  <c r="AH82" i="22"/>
  <c r="AH87" i="22"/>
  <c r="AL39" i="22"/>
  <c r="AL187" i="18"/>
  <c r="AL124" i="18"/>
  <c r="AJ33" i="18"/>
  <c r="N201" i="18"/>
  <c r="N124" i="22"/>
  <c r="V132" i="22"/>
  <c r="V88" i="22"/>
  <c r="T124" i="22"/>
  <c r="U124" i="22"/>
  <c r="V124" i="22"/>
  <c r="N236" i="19"/>
  <c r="AJ75" i="22"/>
  <c r="AJ76" i="22"/>
  <c r="AJ79" i="22"/>
  <c r="AJ80" i="22"/>
  <c r="AJ81" i="22"/>
  <c r="B76" i="22"/>
  <c r="B77" i="22"/>
  <c r="B79" i="22"/>
  <c r="B80" i="22"/>
  <c r="B81" i="22"/>
  <c r="B82" i="22"/>
  <c r="B87" i="22"/>
  <c r="AH151" i="18"/>
  <c r="AH195" i="18"/>
  <c r="AH196" i="18"/>
  <c r="AH197" i="18"/>
  <c r="AH198" i="18"/>
  <c r="AH199" i="18"/>
  <c r="AH200" i="18"/>
  <c r="AL184" i="18"/>
  <c r="AL30" i="18"/>
  <c r="L88" i="19"/>
  <c r="AH122" i="22"/>
  <c r="AH104" i="22"/>
  <c r="AL120" i="22"/>
  <c r="AL119" i="22"/>
  <c r="AL118" i="22"/>
  <c r="AL117" i="22"/>
  <c r="AL116" i="22"/>
  <c r="AL57" i="19"/>
  <c r="AL114" i="22"/>
  <c r="AL109" i="22"/>
  <c r="AL97" i="22"/>
  <c r="AJ74" i="22"/>
  <c r="AL49" i="22"/>
  <c r="AL21" i="22"/>
  <c r="AL242" i="17"/>
  <c r="AL56" i="17"/>
  <c r="AH119" i="17"/>
  <c r="AH266" i="17"/>
  <c r="AH267" i="17"/>
  <c r="AH268" i="17"/>
  <c r="AH269" i="17"/>
  <c r="AH270" i="17"/>
  <c r="AH271" i="17"/>
  <c r="AH118" i="17"/>
  <c r="AH260" i="17"/>
  <c r="AH27" i="17"/>
  <c r="AH66" i="17"/>
  <c r="AL47" i="17"/>
  <c r="AJ72" i="17"/>
  <c r="AL52" i="17"/>
  <c r="AL102" i="17"/>
  <c r="AL97" i="17"/>
  <c r="AL77" i="17"/>
  <c r="AL100" i="17"/>
  <c r="AL78" i="17"/>
  <c r="AL88" i="17"/>
  <c r="AL91" i="17"/>
  <c r="AL93" i="17"/>
  <c r="AL81" i="17"/>
  <c r="AL95" i="17"/>
  <c r="AL84" i="17"/>
  <c r="AL98" i="17"/>
  <c r="AJ244" i="17"/>
  <c r="AL236" i="17"/>
  <c r="AL31" i="17"/>
  <c r="Q37" i="1"/>
  <c r="S37" i="1"/>
  <c r="T37" i="1"/>
  <c r="U37" i="1"/>
  <c r="V37" i="1"/>
  <c r="W37" i="1"/>
  <c r="X37" i="1"/>
  <c r="Y37" i="1"/>
  <c r="Z37" i="1"/>
  <c r="AA37" i="1"/>
  <c r="P37" i="1"/>
  <c r="N37" i="1"/>
  <c r="N39" i="1" s="1"/>
  <c r="M44" i="1" s="1"/>
  <c r="AH36" i="1"/>
  <c r="AJ36" i="1"/>
  <c r="V129" i="17"/>
  <c r="B98" i="22"/>
  <c r="B99" i="22"/>
  <c r="B100" i="22"/>
  <c r="B101" i="22"/>
  <c r="B102" i="22"/>
  <c r="B103" i="22"/>
  <c r="B104" i="22"/>
  <c r="B107" i="22"/>
  <c r="B108" i="22"/>
  <c r="B109" i="22"/>
  <c r="B110" i="22"/>
  <c r="B112" i="22"/>
  <c r="B113" i="22"/>
  <c r="B114" i="22"/>
  <c r="B116" i="22"/>
  <c r="B117" i="22"/>
  <c r="B118" i="22"/>
  <c r="B119" i="22"/>
  <c r="B120" i="22"/>
  <c r="B121" i="22"/>
  <c r="B122" i="22"/>
  <c r="B123" i="22"/>
  <c r="B97" i="22"/>
  <c r="AJ121" i="22"/>
  <c r="AJ122" i="22"/>
  <c r="B28" i="22"/>
  <c r="B29" i="22"/>
  <c r="B30" i="22"/>
  <c r="B32" i="22"/>
  <c r="B34" i="22"/>
  <c r="B36" i="22"/>
  <c r="AJ29" i="22"/>
  <c r="B260" i="17"/>
  <c r="AJ260" i="17"/>
  <c r="AJ267" i="17"/>
  <c r="AJ268" i="17"/>
  <c r="AJ269" i="17"/>
  <c r="AJ271" i="17"/>
  <c r="B267" i="17"/>
  <c r="B268" i="17"/>
  <c r="B269" i="17"/>
  <c r="AJ27" i="17"/>
  <c r="AJ118" i="17"/>
  <c r="AJ119" i="17"/>
  <c r="AL26" i="17"/>
  <c r="AJ66" i="17"/>
  <c r="AJ86" i="17"/>
  <c r="AL85" i="17"/>
  <c r="B14" i="1"/>
  <c r="AJ78" i="22"/>
  <c r="AL74" i="22"/>
  <c r="L124" i="22"/>
  <c r="L37" i="1"/>
  <c r="L39" i="1" s="1"/>
  <c r="L44" i="1" s="1"/>
  <c r="B115" i="22"/>
  <c r="B78" i="22"/>
  <c r="AL78" i="22"/>
  <c r="AI28" i="18"/>
  <c r="AK28" i="18" s="1"/>
  <c r="AJ27" i="18"/>
  <c r="AJ26" i="18"/>
  <c r="AJ25" i="18"/>
  <c r="AH27" i="18"/>
  <c r="AH26" i="18"/>
  <c r="AH25" i="18"/>
  <c r="AB27" i="18"/>
  <c r="AC27" i="18" s="1"/>
  <c r="AB26" i="18"/>
  <c r="AC26" i="18" s="1"/>
  <c r="AB25" i="18"/>
  <c r="AC25" i="18" s="1"/>
  <c r="Q28" i="18"/>
  <c r="R28" i="18"/>
  <c r="S28" i="18"/>
  <c r="T28" i="18"/>
  <c r="U28" i="18"/>
  <c r="V28" i="18"/>
  <c r="W28" i="18"/>
  <c r="X28" i="18"/>
  <c r="Y28" i="18"/>
  <c r="Z28" i="18"/>
  <c r="AA28" i="18"/>
  <c r="P28" i="18"/>
  <c r="B26" i="18"/>
  <c r="B27" i="18"/>
  <c r="B25" i="18"/>
  <c r="AB234" i="19"/>
  <c r="AC234" i="19" s="1"/>
  <c r="AB235" i="19"/>
  <c r="AC235" i="19" s="1"/>
  <c r="AC122" i="19"/>
  <c r="AC124" i="19"/>
  <c r="AC167" i="19"/>
  <c r="AC170" i="19"/>
  <c r="AC174" i="19"/>
  <c r="AC175" i="19"/>
  <c r="AC205" i="19"/>
  <c r="AB95" i="19"/>
  <c r="AC95" i="19" s="1"/>
  <c r="AB98" i="19"/>
  <c r="AC98" i="19" s="1"/>
  <c r="AB100" i="19"/>
  <c r="AC100" i="19" s="1"/>
  <c r="AB103" i="19"/>
  <c r="AC103" i="19" s="1"/>
  <c r="AB105" i="19"/>
  <c r="AC105" i="19" s="1"/>
  <c r="AB113" i="19"/>
  <c r="AC113" i="19" s="1"/>
  <c r="AB114" i="19"/>
  <c r="AC114" i="19" s="1"/>
  <c r="AB115" i="19"/>
  <c r="AC115" i="19" s="1"/>
  <c r="AB116" i="19"/>
  <c r="AC116" i="19" s="1"/>
  <c r="AB48" i="19"/>
  <c r="AC48" i="19" s="1"/>
  <c r="AB49" i="19"/>
  <c r="AC49" i="19" s="1"/>
  <c r="AB50" i="19"/>
  <c r="AC50" i="19" s="1"/>
  <c r="AB51" i="19"/>
  <c r="AC51" i="19" s="1"/>
  <c r="AB52" i="19"/>
  <c r="AC52" i="19" s="1"/>
  <c r="AB53" i="19"/>
  <c r="AC53" i="19" s="1"/>
  <c r="AB54" i="19"/>
  <c r="AC54" i="19" s="1"/>
  <c r="AB56" i="19"/>
  <c r="AC56" i="19" s="1"/>
  <c r="AB57" i="19"/>
  <c r="AC57" i="19" s="1"/>
  <c r="AB58" i="19"/>
  <c r="AC58" i="19" s="1"/>
  <c r="AB65" i="19"/>
  <c r="AC65" i="19" s="1"/>
  <c r="AB22" i="19"/>
  <c r="AC22" i="19" s="1"/>
  <c r="AB23" i="19"/>
  <c r="AC23" i="19" s="1"/>
  <c r="AB27" i="19"/>
  <c r="AC27" i="19" s="1"/>
  <c r="AB29" i="19"/>
  <c r="AC29" i="19" s="1"/>
  <c r="AB30" i="19"/>
  <c r="AC30" i="19" s="1"/>
  <c r="AB32" i="19"/>
  <c r="AC32" i="19" s="1"/>
  <c r="AB33" i="19"/>
  <c r="AC33" i="19" s="1"/>
  <c r="V303" i="18"/>
  <c r="AL245" i="17"/>
  <c r="AL80" i="17"/>
  <c r="L44" i="19"/>
  <c r="L39" i="19"/>
  <c r="AH264" i="17"/>
  <c r="U95" i="18"/>
  <c r="AH88" i="18"/>
  <c r="AL197" i="17"/>
  <c r="AJ210" i="17"/>
  <c r="AH210" i="17"/>
  <c r="AH116" i="17"/>
  <c r="AL64" i="17"/>
  <c r="Q44" i="19"/>
  <c r="R44" i="19"/>
  <c r="S44" i="19"/>
  <c r="T44" i="19"/>
  <c r="U44" i="19"/>
  <c r="V44" i="19"/>
  <c r="W44" i="19"/>
  <c r="X44" i="19"/>
  <c r="Y44" i="19"/>
  <c r="Z44" i="19"/>
  <c r="AA44" i="19"/>
  <c r="P44" i="19"/>
  <c r="AJ43" i="19"/>
  <c r="AB42" i="19"/>
  <c r="AC42" i="19" s="1"/>
  <c r="AB43" i="19"/>
  <c r="AC43" i="19" s="1"/>
  <c r="AH37" i="19"/>
  <c r="AH38" i="19"/>
  <c r="AJ37" i="19"/>
  <c r="AJ38" i="19"/>
  <c r="AB37" i="19"/>
  <c r="AC37" i="19" s="1"/>
  <c r="AB38" i="19"/>
  <c r="AC38" i="19" s="1"/>
  <c r="Q39" i="19"/>
  <c r="R39" i="19"/>
  <c r="S39" i="19"/>
  <c r="T39" i="19"/>
  <c r="U39" i="19"/>
  <c r="V39" i="19"/>
  <c r="W39" i="19"/>
  <c r="X39" i="19"/>
  <c r="Y39" i="19"/>
  <c r="Z39" i="19"/>
  <c r="AA39" i="19"/>
  <c r="P39" i="19"/>
  <c r="AH22" i="19"/>
  <c r="AJ41" i="19"/>
  <c r="AL36" i="19"/>
  <c r="AJ53" i="19"/>
  <c r="AH53" i="19"/>
  <c r="Q276" i="17"/>
  <c r="R276" i="17"/>
  <c r="T276" i="17"/>
  <c r="U276" i="17"/>
  <c r="W276" i="17"/>
  <c r="P276" i="17"/>
  <c r="AJ68" i="17"/>
  <c r="AH68" i="17"/>
  <c r="AH275" i="17"/>
  <c r="AJ263" i="17"/>
  <c r="AJ264" i="17"/>
  <c r="AJ266" i="17"/>
  <c r="B264" i="17"/>
  <c r="B266" i="17"/>
  <c r="B270" i="17"/>
  <c r="B271" i="17"/>
  <c r="AL65" i="17"/>
  <c r="AL62" i="17"/>
  <c r="B178" i="18"/>
  <c r="B72" i="18"/>
  <c r="AB283" i="17"/>
  <c r="AJ137" i="19"/>
  <c r="AL223" i="19"/>
  <c r="AH57" i="19"/>
  <c r="AH58" i="19"/>
  <c r="AH64" i="19"/>
  <c r="AJ57" i="19"/>
  <c r="AJ58" i="19"/>
  <c r="AJ65" i="19"/>
  <c r="AJ30" i="19"/>
  <c r="AH30" i="19"/>
  <c r="AH32" i="19"/>
  <c r="AL217" i="19"/>
  <c r="AL138" i="19"/>
  <c r="B218" i="19"/>
  <c r="B219" i="19"/>
  <c r="AJ218" i="19"/>
  <c r="AJ219" i="19"/>
  <c r="AH218" i="19"/>
  <c r="AH219" i="19"/>
  <c r="AB144" i="17"/>
  <c r="AC144" i="17" s="1"/>
  <c r="S95" i="18"/>
  <c r="AH87" i="18"/>
  <c r="AL84" i="18"/>
  <c r="U88" i="22"/>
  <c r="AB158" i="17"/>
  <c r="AC158" i="17" s="1"/>
  <c r="U134" i="17"/>
  <c r="W134" i="17"/>
  <c r="W195" i="17"/>
  <c r="X195" i="17"/>
  <c r="Y129" i="17"/>
  <c r="Y134" i="17"/>
  <c r="Y195" i="17"/>
  <c r="Z129" i="17"/>
  <c r="Z134" i="17"/>
  <c r="Z195" i="17"/>
  <c r="AA134" i="17"/>
  <c r="AB175" i="17"/>
  <c r="AC175" i="17" s="1"/>
  <c r="Q129" i="17"/>
  <c r="R129" i="17"/>
  <c r="T129" i="17"/>
  <c r="P129" i="17"/>
  <c r="AJ117" i="22"/>
  <c r="AH116" i="22"/>
  <c r="AH117" i="22"/>
  <c r="AH118" i="22"/>
  <c r="AH119" i="22"/>
  <c r="AH120" i="22"/>
  <c r="AJ101" i="22"/>
  <c r="AL46" i="22"/>
  <c r="U201" i="18"/>
  <c r="N66" i="19"/>
  <c r="T117" i="19"/>
  <c r="AH116" i="19"/>
  <c r="AH113" i="19"/>
  <c r="Q224" i="19"/>
  <c r="P224" i="19"/>
  <c r="AJ23" i="19"/>
  <c r="AL174" i="19"/>
  <c r="B114" i="19"/>
  <c r="B115" i="19"/>
  <c r="AJ114" i="19"/>
  <c r="AJ115" i="19"/>
  <c r="AJ116" i="19"/>
  <c r="AH296" i="18"/>
  <c r="AH114" i="22"/>
  <c r="AH115" i="22"/>
  <c r="AL38" i="22"/>
  <c r="AL82" i="22"/>
  <c r="AJ70" i="22"/>
  <c r="AL26" i="22"/>
  <c r="Q132" i="22"/>
  <c r="R132" i="22"/>
  <c r="T132" i="22"/>
  <c r="U132" i="22"/>
  <c r="W132" i="22"/>
  <c r="X132" i="22"/>
  <c r="Y132" i="22"/>
  <c r="Z132" i="22"/>
  <c r="AA132" i="22"/>
  <c r="B130" i="22"/>
  <c r="B131" i="22"/>
  <c r="AH140" i="17"/>
  <c r="AH141" i="17"/>
  <c r="AH142" i="17"/>
  <c r="AH143" i="17"/>
  <c r="AH144" i="17"/>
  <c r="AH145" i="17"/>
  <c r="AH146" i="17"/>
  <c r="AH147" i="17"/>
  <c r="AH153" i="17"/>
  <c r="AL106" i="22"/>
  <c r="AL99" i="22"/>
  <c r="AJ130" i="22"/>
  <c r="B174" i="17"/>
  <c r="B175" i="17"/>
  <c r="B176" i="17"/>
  <c r="B181" i="17"/>
  <c r="B182" i="17"/>
  <c r="B187" i="17"/>
  <c r="AH174" i="17"/>
  <c r="AH175" i="17"/>
  <c r="AH176" i="17"/>
  <c r="AH180" i="17"/>
  <c r="AH181" i="17"/>
  <c r="AH182" i="17"/>
  <c r="T34" i="19"/>
  <c r="B158" i="17"/>
  <c r="B159" i="17"/>
  <c r="B160" i="17"/>
  <c r="B161" i="17"/>
  <c r="B162" i="17"/>
  <c r="B163" i="17"/>
  <c r="B164" i="17"/>
  <c r="B165" i="17"/>
  <c r="B166" i="17"/>
  <c r="B167" i="17"/>
  <c r="B168" i="17"/>
  <c r="B169" i="17"/>
  <c r="B170" i="17"/>
  <c r="B171" i="17"/>
  <c r="B172" i="17"/>
  <c r="B173" i="17"/>
  <c r="AH163" i="17"/>
  <c r="AH164" i="17"/>
  <c r="AH165" i="17"/>
  <c r="AH166" i="17"/>
  <c r="AH167" i="17"/>
  <c r="AH168" i="17"/>
  <c r="AH169" i="17"/>
  <c r="AH170" i="17"/>
  <c r="AH171" i="17"/>
  <c r="AH172" i="17"/>
  <c r="AH173" i="17"/>
  <c r="AC61" i="22"/>
  <c r="B61" i="22"/>
  <c r="N132" i="22"/>
  <c r="B128" i="22"/>
  <c r="AC48" i="22"/>
  <c r="N195" i="17"/>
  <c r="C304" i="17" s="1"/>
  <c r="AH154" i="17"/>
  <c r="AH155" i="17"/>
  <c r="AH156" i="17"/>
  <c r="AH157" i="17"/>
  <c r="AH158" i="17"/>
  <c r="AH159" i="17"/>
  <c r="AH160" i="17"/>
  <c r="AH161" i="17"/>
  <c r="AH162" i="17"/>
  <c r="B14" i="19"/>
  <c r="B15" i="19" s="1"/>
  <c r="B14" i="18"/>
  <c r="AB55" i="19"/>
  <c r="AC55" i="19" s="1"/>
  <c r="T311" i="18"/>
  <c r="T95" i="18"/>
  <c r="T152" i="18"/>
  <c r="T303" i="18"/>
  <c r="AC142" i="19"/>
  <c r="B68" i="22"/>
  <c r="B69" i="22"/>
  <c r="B70" i="22"/>
  <c r="B72" i="22"/>
  <c r="B73" i="22"/>
  <c r="B113" i="19"/>
  <c r="P195" i="17"/>
  <c r="B190" i="17"/>
  <c r="B191" i="17"/>
  <c r="B192" i="17"/>
  <c r="B193" i="17"/>
  <c r="AH190" i="17"/>
  <c r="AH191" i="17"/>
  <c r="AH192" i="17"/>
  <c r="AH193" i="17"/>
  <c r="AJ56" i="17"/>
  <c r="AJ103" i="17"/>
  <c r="AJ104" i="17"/>
  <c r="AJ106" i="17"/>
  <c r="AJ108" i="17"/>
  <c r="AJ110" i="17"/>
  <c r="AJ112" i="17"/>
  <c r="AJ113" i="17"/>
  <c r="AH103" i="17"/>
  <c r="AH104" i="17"/>
  <c r="AH106" i="17"/>
  <c r="AH108" i="17"/>
  <c r="AH109" i="17"/>
  <c r="AH110" i="17"/>
  <c r="AH111" i="17"/>
  <c r="AH112" i="17"/>
  <c r="AH113" i="17"/>
  <c r="AH114" i="17"/>
  <c r="AH115" i="17"/>
  <c r="AL189" i="18"/>
  <c r="AL188" i="18"/>
  <c r="AL193" i="18"/>
  <c r="AL192" i="18"/>
  <c r="AL191" i="18"/>
  <c r="AL293" i="18"/>
  <c r="AL272" i="18"/>
  <c r="AL244" i="18"/>
  <c r="AL211" i="18"/>
  <c r="AJ154" i="18"/>
  <c r="AL68" i="18"/>
  <c r="AL53" i="18"/>
  <c r="AL48" i="18"/>
  <c r="AL46" i="18"/>
  <c r="AL56" i="18"/>
  <c r="AL55" i="18"/>
  <c r="AC211" i="19"/>
  <c r="AL155" i="18"/>
  <c r="AL183" i="18"/>
  <c r="T236" i="19"/>
  <c r="AL24" i="1"/>
  <c r="AJ69" i="22"/>
  <c r="AH69" i="22"/>
  <c r="B45" i="22"/>
  <c r="AJ45" i="22"/>
  <c r="AH45" i="22"/>
  <c r="AH24" i="22"/>
  <c r="AJ24" i="22"/>
  <c r="AH67" i="22"/>
  <c r="B42" i="22"/>
  <c r="AJ42" i="22"/>
  <c r="AH42" i="22"/>
  <c r="B56" i="22"/>
  <c r="B57" i="22"/>
  <c r="AJ57" i="22"/>
  <c r="AH56" i="22"/>
  <c r="Q124" i="22"/>
  <c r="R124" i="22"/>
  <c r="W124" i="22"/>
  <c r="X124" i="22"/>
  <c r="Z124" i="22"/>
  <c r="AA124" i="22"/>
  <c r="P124" i="22"/>
  <c r="AJ114" i="22"/>
  <c r="AL25" i="22"/>
  <c r="N152" i="18"/>
  <c r="AH292" i="18"/>
  <c r="AH293" i="18"/>
  <c r="AH264" i="18"/>
  <c r="AH86" i="18"/>
  <c r="AH56" i="18"/>
  <c r="AL18" i="22"/>
  <c r="AB26" i="22"/>
  <c r="AC26" i="22" s="1"/>
  <c r="S152" i="18"/>
  <c r="AB128" i="22"/>
  <c r="AC128" i="22" s="1"/>
  <c r="AB127" i="22"/>
  <c r="AC127" i="22" s="1"/>
  <c r="AB126" i="22"/>
  <c r="AB20" i="22"/>
  <c r="AC20" i="22" s="1"/>
  <c r="AB22" i="22"/>
  <c r="AC22" i="22" s="1"/>
  <c r="AB27" i="22"/>
  <c r="AC27" i="22" s="1"/>
  <c r="AB28" i="22"/>
  <c r="AC28" i="22" s="1"/>
  <c r="AB30" i="22"/>
  <c r="AC30" i="22" s="1"/>
  <c r="AB32" i="22"/>
  <c r="AC32" i="22" s="1"/>
  <c r="AB34" i="22"/>
  <c r="AC34" i="22" s="1"/>
  <c r="AB36" i="22"/>
  <c r="AC36" i="22" s="1"/>
  <c r="AB40" i="22"/>
  <c r="AC40" i="22" s="1"/>
  <c r="AB43" i="22"/>
  <c r="AC43" i="22" s="1"/>
  <c r="AB44" i="22"/>
  <c r="AC44" i="22" s="1"/>
  <c r="AB72" i="22"/>
  <c r="AB73" i="22"/>
  <c r="AC73" i="22" s="1"/>
  <c r="AB76" i="22"/>
  <c r="AC76" i="22" s="1"/>
  <c r="AB78" i="22"/>
  <c r="AB18" i="22"/>
  <c r="AB69" i="19"/>
  <c r="AC69" i="19" s="1"/>
  <c r="AB70" i="19"/>
  <c r="AC70" i="19" s="1"/>
  <c r="AB71" i="19"/>
  <c r="AC71" i="19" s="1"/>
  <c r="AB72" i="19"/>
  <c r="AC72" i="19" s="1"/>
  <c r="AB73" i="19"/>
  <c r="AC73" i="19" s="1"/>
  <c r="AB86" i="19"/>
  <c r="AC86" i="19" s="1"/>
  <c r="AB87" i="19"/>
  <c r="AC87" i="19" s="1"/>
  <c r="AB232" i="19"/>
  <c r="AC232" i="19" s="1"/>
  <c r="AB230" i="19"/>
  <c r="AC230" i="19" s="1"/>
  <c r="AB226" i="19"/>
  <c r="AC226" i="19" s="1"/>
  <c r="AC209" i="19"/>
  <c r="AC206" i="19"/>
  <c r="AC203" i="19"/>
  <c r="AC201" i="19"/>
  <c r="AC199" i="19"/>
  <c r="AC197" i="19"/>
  <c r="AC196" i="19"/>
  <c r="AC193" i="19"/>
  <c r="AC192" i="19"/>
  <c r="AC191" i="19"/>
  <c r="AC188" i="19"/>
  <c r="AC186" i="19"/>
  <c r="AC184" i="19"/>
  <c r="AC182" i="19"/>
  <c r="AC180" i="19"/>
  <c r="AC178" i="19"/>
  <c r="AC176" i="19"/>
  <c r="AC171" i="19"/>
  <c r="AC168" i="19"/>
  <c r="AC165" i="19"/>
  <c r="AC162" i="19"/>
  <c r="AC160" i="19"/>
  <c r="AC157" i="19"/>
  <c r="AC154" i="19"/>
  <c r="AC148" i="19"/>
  <c r="AC146" i="19"/>
  <c r="AC144" i="19"/>
  <c r="AC141" i="19"/>
  <c r="AC135" i="19"/>
  <c r="AC133" i="19"/>
  <c r="AC131" i="19"/>
  <c r="AC129" i="19"/>
  <c r="AC127" i="19"/>
  <c r="AC125" i="19"/>
  <c r="AC123" i="19"/>
  <c r="AC119" i="19"/>
  <c r="AB111" i="19"/>
  <c r="AB109" i="19"/>
  <c r="AC109" i="19" s="1"/>
  <c r="AB108" i="19"/>
  <c r="AC108" i="19" s="1"/>
  <c r="AB106" i="19"/>
  <c r="AC106" i="19" s="1"/>
  <c r="AB104" i="19"/>
  <c r="AC104" i="19" s="1"/>
  <c r="AB99" i="19"/>
  <c r="AC99" i="19" s="1"/>
  <c r="AB97" i="19"/>
  <c r="AC97" i="19" s="1"/>
  <c r="AB94" i="19"/>
  <c r="AC94" i="19" s="1"/>
  <c r="AB92" i="19"/>
  <c r="AC92" i="19" s="1"/>
  <c r="AB90" i="19"/>
  <c r="AC90" i="19" s="1"/>
  <c r="AB84" i="19"/>
  <c r="AC84" i="19" s="1"/>
  <c r="AB82" i="19"/>
  <c r="AC82" i="19" s="1"/>
  <c r="AB79" i="19"/>
  <c r="AC79" i="19" s="1"/>
  <c r="AB26" i="19"/>
  <c r="AC26" i="19" s="1"/>
  <c r="AB257" i="17"/>
  <c r="AC257" i="17" s="1"/>
  <c r="AB256" i="17"/>
  <c r="AC256" i="17" s="1"/>
  <c r="AB254" i="17"/>
  <c r="AC254" i="17" s="1"/>
  <c r="AB243" i="17"/>
  <c r="AC243" i="17" s="1"/>
  <c r="AB242" i="17"/>
  <c r="AC242" i="17" s="1"/>
  <c r="AB241" i="17"/>
  <c r="AC241" i="17" s="1"/>
  <c r="AB239" i="17"/>
  <c r="AC239" i="17" s="1"/>
  <c r="AB238" i="17"/>
  <c r="AC238" i="17" s="1"/>
  <c r="AB236" i="17"/>
  <c r="AC236" i="17" s="1"/>
  <c r="AB235" i="17"/>
  <c r="AC235" i="17" s="1"/>
  <c r="AB234" i="17"/>
  <c r="AC234" i="17" s="1"/>
  <c r="AB233" i="17"/>
  <c r="AC233" i="17" s="1"/>
  <c r="AB232" i="17"/>
  <c r="AC232" i="17" s="1"/>
  <c r="AB228" i="17"/>
  <c r="AC228" i="17" s="1"/>
  <c r="AB227" i="17"/>
  <c r="AC227" i="17" s="1"/>
  <c r="AB225" i="17"/>
  <c r="AC225" i="17" s="1"/>
  <c r="AB224" i="17"/>
  <c r="AC224" i="17" s="1"/>
  <c r="AB223" i="17"/>
  <c r="AC223" i="17" s="1"/>
  <c r="AB222" i="17"/>
  <c r="AC222" i="17" s="1"/>
  <c r="AB221" i="17"/>
  <c r="AC221" i="17" s="1"/>
  <c r="AB220" i="17"/>
  <c r="AC220" i="17" s="1"/>
  <c r="AB219" i="17"/>
  <c r="AC219" i="17" s="1"/>
  <c r="AB218" i="17"/>
  <c r="AC218" i="17" s="1"/>
  <c r="AB216" i="17"/>
  <c r="AC216" i="17" s="1"/>
  <c r="AB215" i="17"/>
  <c r="AB213" i="17"/>
  <c r="AC213" i="17" s="1"/>
  <c r="AB212" i="17"/>
  <c r="AC212" i="17" s="1"/>
  <c r="AB211" i="17"/>
  <c r="AC211" i="17" s="1"/>
  <c r="AB207" i="17"/>
  <c r="AC207" i="17" s="1"/>
  <c r="AB205" i="17"/>
  <c r="AC205" i="17" s="1"/>
  <c r="AB204" i="17"/>
  <c r="AC204" i="17" s="1"/>
  <c r="AB198" i="17"/>
  <c r="AC198" i="17" s="1"/>
  <c r="AB189" i="17"/>
  <c r="AC189" i="17" s="1"/>
  <c r="AB23" i="17"/>
  <c r="AC23" i="17" s="1"/>
  <c r="AB24" i="17"/>
  <c r="AC24" i="17" s="1"/>
  <c r="AB25" i="17"/>
  <c r="AC25" i="17" s="1"/>
  <c r="AB30" i="17"/>
  <c r="AC30" i="17" s="1"/>
  <c r="AB35" i="17"/>
  <c r="AC35" i="17" s="1"/>
  <c r="AB39" i="17"/>
  <c r="AC39" i="17" s="1"/>
  <c r="AB42" i="17"/>
  <c r="AC42" i="17" s="1"/>
  <c r="AB43" i="17"/>
  <c r="AC43" i="17" s="1"/>
  <c r="AB44" i="17"/>
  <c r="AB45" i="17"/>
  <c r="AC45" i="17" s="1"/>
  <c r="AB46" i="17"/>
  <c r="AB48" i="17"/>
  <c r="AB49" i="17"/>
  <c r="AB51" i="17"/>
  <c r="AB53" i="17"/>
  <c r="AC53" i="17" s="1"/>
  <c r="AB54" i="17"/>
  <c r="AC54" i="17" s="1"/>
  <c r="AB55" i="17"/>
  <c r="AB59" i="17"/>
  <c r="AC59" i="17" s="1"/>
  <c r="AB61" i="17"/>
  <c r="AC61" i="17" s="1"/>
  <c r="AB19" i="17"/>
  <c r="AC19" i="17" s="1"/>
  <c r="S124" i="22"/>
  <c r="AH188" i="17"/>
  <c r="AH189" i="17"/>
  <c r="AH194" i="17"/>
  <c r="AJ23" i="22"/>
  <c r="AH23" i="22"/>
  <c r="AJ66" i="22"/>
  <c r="AH66" i="22"/>
  <c r="B66" i="22"/>
  <c r="AJ58" i="22"/>
  <c r="AH58" i="22"/>
  <c r="B58" i="22"/>
  <c r="AJ41" i="22"/>
  <c r="AH41" i="22"/>
  <c r="B41" i="22"/>
  <c r="AJ55" i="22"/>
  <c r="AH55" i="22"/>
  <c r="AH57" i="22"/>
  <c r="AH59" i="22"/>
  <c r="B55" i="22"/>
  <c r="AJ47" i="22"/>
  <c r="AH120" i="17"/>
  <c r="AH102" i="17"/>
  <c r="AJ120" i="17"/>
  <c r="AH84" i="18"/>
  <c r="AL40" i="18"/>
  <c r="AL64" i="18"/>
  <c r="AH82" i="18"/>
  <c r="AL76" i="18"/>
  <c r="AH186" i="18"/>
  <c r="AH187" i="18"/>
  <c r="AH188" i="18"/>
  <c r="AH189" i="18"/>
  <c r="AH190" i="18"/>
  <c r="AH191" i="18"/>
  <c r="AH192" i="18"/>
  <c r="AH193" i="18"/>
  <c r="AH194" i="18"/>
  <c r="Q201" i="18"/>
  <c r="S201" i="18"/>
  <c r="T201" i="18"/>
  <c r="V201" i="18"/>
  <c r="W201" i="18"/>
  <c r="X201" i="18"/>
  <c r="Y201" i="18"/>
  <c r="Z201" i="18"/>
  <c r="P201" i="18"/>
  <c r="AH80" i="18"/>
  <c r="AH94" i="18"/>
  <c r="Q95" i="18"/>
  <c r="V95" i="18"/>
  <c r="Z95" i="18"/>
  <c r="P95" i="18"/>
  <c r="AL124" i="19"/>
  <c r="AL123" i="19"/>
  <c r="AH138" i="19"/>
  <c r="AH78" i="18"/>
  <c r="AH125" i="18"/>
  <c r="AH127" i="18"/>
  <c r="AH129" i="18"/>
  <c r="AH130" i="18"/>
  <c r="AH132" i="18"/>
  <c r="AH134" i="18"/>
  <c r="AH136" i="18"/>
  <c r="AH138" i="18"/>
  <c r="AH140" i="18"/>
  <c r="AH141" i="18"/>
  <c r="AH142" i="18"/>
  <c r="AH75" i="17"/>
  <c r="AH76" i="17"/>
  <c r="AH77" i="17"/>
  <c r="AH78" i="17"/>
  <c r="AH79" i="17"/>
  <c r="AH80" i="17"/>
  <c r="AH81" i="17"/>
  <c r="AH83" i="17"/>
  <c r="AH84" i="17"/>
  <c r="AH85" i="17"/>
  <c r="AH88" i="17"/>
  <c r="AH89" i="17"/>
  <c r="AH90" i="17"/>
  <c r="AH91" i="17"/>
  <c r="AH93" i="17"/>
  <c r="AH95" i="17"/>
  <c r="AH97" i="17"/>
  <c r="AH98" i="17"/>
  <c r="AH100" i="17"/>
  <c r="AH101" i="17"/>
  <c r="AJ69" i="17"/>
  <c r="AH263" i="17"/>
  <c r="B263" i="17"/>
  <c r="AJ100" i="17"/>
  <c r="AJ101" i="17"/>
  <c r="AJ102" i="17"/>
  <c r="AJ116" i="17"/>
  <c r="AJ75" i="17"/>
  <c r="AJ77" i="17"/>
  <c r="AJ78" i="17"/>
  <c r="AJ79" i="17"/>
  <c r="AJ80" i="17"/>
  <c r="AJ81" i="17"/>
  <c r="AJ84" i="17"/>
  <c r="AJ88" i="17"/>
  <c r="AJ89" i="17"/>
  <c r="AJ90" i="17"/>
  <c r="AJ91" i="17"/>
  <c r="AJ93" i="17"/>
  <c r="AJ95" i="17"/>
  <c r="AJ98" i="17"/>
  <c r="AL40" i="17"/>
  <c r="AJ234" i="17"/>
  <c r="AL257" i="17"/>
  <c r="AL252" i="17"/>
  <c r="AJ23" i="17"/>
  <c r="AL57" i="17"/>
  <c r="AL36" i="17"/>
  <c r="AJ54" i="17"/>
  <c r="AL48" i="17"/>
  <c r="AL55" i="17"/>
  <c r="AL53" i="17"/>
  <c r="AL49" i="17"/>
  <c r="AL42" i="17"/>
  <c r="AH35" i="18"/>
  <c r="AH34" i="18"/>
  <c r="AH33" i="18"/>
  <c r="AI36" i="18"/>
  <c r="AK36" i="18" s="1"/>
  <c r="AB35" i="18"/>
  <c r="AC35" i="18" s="1"/>
  <c r="AB34" i="18"/>
  <c r="AC34" i="18" s="1"/>
  <c r="AB33" i="18"/>
  <c r="AC33" i="18" s="1"/>
  <c r="Q36" i="18"/>
  <c r="R36" i="18"/>
  <c r="S36" i="18"/>
  <c r="T36" i="18"/>
  <c r="U36" i="18"/>
  <c r="V36" i="18"/>
  <c r="W36" i="18"/>
  <c r="X36" i="18"/>
  <c r="Y36" i="18"/>
  <c r="Z36" i="18"/>
  <c r="AA36" i="18"/>
  <c r="P36" i="18"/>
  <c r="AJ35" i="18"/>
  <c r="AJ34" i="18"/>
  <c r="B34" i="18"/>
  <c r="B35" i="18"/>
  <c r="B33" i="18"/>
  <c r="B143" i="17"/>
  <c r="B144" i="17"/>
  <c r="B145" i="17"/>
  <c r="B146" i="17"/>
  <c r="B147" i="17"/>
  <c r="B150" i="17"/>
  <c r="B153" i="17"/>
  <c r="B188" i="17"/>
  <c r="B189" i="17"/>
  <c r="B194" i="17"/>
  <c r="B221" i="17"/>
  <c r="B222" i="17"/>
  <c r="B223" i="17"/>
  <c r="B224" i="17"/>
  <c r="B225" i="17"/>
  <c r="B227" i="17"/>
  <c r="B228" i="17"/>
  <c r="B232" i="17"/>
  <c r="B233" i="17"/>
  <c r="B234" i="17"/>
  <c r="B235" i="17"/>
  <c r="B236" i="17"/>
  <c r="B238" i="17"/>
  <c r="B239" i="17"/>
  <c r="B240" i="17"/>
  <c r="B241" i="17"/>
  <c r="B243" i="17"/>
  <c r="B244" i="17"/>
  <c r="B245" i="17"/>
  <c r="B246" i="17"/>
  <c r="B247" i="17"/>
  <c r="B248" i="17"/>
  <c r="B249" i="17"/>
  <c r="B252" i="17"/>
  <c r="B254" i="17"/>
  <c r="B257" i="17"/>
  <c r="C358" i="18"/>
  <c r="AA314" i="18"/>
  <c r="Z314" i="18"/>
  <c r="Y314" i="18"/>
  <c r="X314" i="18"/>
  <c r="W314" i="18"/>
  <c r="V314" i="18"/>
  <c r="U314" i="18"/>
  <c r="T314" i="18"/>
  <c r="S314" i="18"/>
  <c r="R314" i="18"/>
  <c r="Q314" i="18"/>
  <c r="P314" i="18"/>
  <c r="N314" i="18"/>
  <c r="B314" i="18"/>
  <c r="AJ313" i="18"/>
  <c r="AJ314" i="18" s="1"/>
  <c r="AH313" i="18"/>
  <c r="AB313" i="18"/>
  <c r="AC313" i="18" s="1"/>
  <c r="AC314" i="18" s="1"/>
  <c r="AB312" i="18"/>
  <c r="AC312" i="18" s="1"/>
  <c r="AI311" i="18"/>
  <c r="AK311" i="18" s="1"/>
  <c r="Z311" i="18"/>
  <c r="Y311" i="18"/>
  <c r="X311" i="18"/>
  <c r="V311" i="18"/>
  <c r="U311" i="18"/>
  <c r="S311" i="18"/>
  <c r="Q311" i="18"/>
  <c r="P311" i="18"/>
  <c r="AJ310" i="18"/>
  <c r="AH310" i="18"/>
  <c r="AH309" i="18"/>
  <c r="AH307" i="18"/>
  <c r="AJ305" i="18"/>
  <c r="AH305" i="18"/>
  <c r="AB305" i="18"/>
  <c r="AC305" i="18" s="1"/>
  <c r="Z303" i="18"/>
  <c r="X303" i="18"/>
  <c r="W303" i="18"/>
  <c r="U303" i="18"/>
  <c r="S303" i="18"/>
  <c r="Q303" i="18"/>
  <c r="P303" i="18"/>
  <c r="AH302" i="18"/>
  <c r="AH290" i="18"/>
  <c r="AH287" i="18"/>
  <c r="AB287" i="18"/>
  <c r="AC287" i="18" s="1"/>
  <c r="AH285" i="18"/>
  <c r="AB285" i="18"/>
  <c r="AC285" i="18" s="1"/>
  <c r="AH282" i="18"/>
  <c r="AB282" i="18"/>
  <c r="AC282" i="18" s="1"/>
  <c r="AH280" i="18"/>
  <c r="AH277" i="18"/>
  <c r="AH275" i="18"/>
  <c r="AH274" i="18"/>
  <c r="AH272" i="18"/>
  <c r="AH270" i="18"/>
  <c r="AB270" i="18"/>
  <c r="AC270" i="18" s="1"/>
  <c r="AH268" i="18"/>
  <c r="AB268" i="18"/>
  <c r="AC268" i="18" s="1"/>
  <c r="AH266" i="18"/>
  <c r="AB266" i="18"/>
  <c r="AC266" i="18" s="1"/>
  <c r="AH263" i="18"/>
  <c r="AB263" i="18"/>
  <c r="AC263" i="18" s="1"/>
  <c r="AH262" i="18"/>
  <c r="AB262" i="18"/>
  <c r="AC262" i="18" s="1"/>
  <c r="AH260" i="18"/>
  <c r="AB260" i="18"/>
  <c r="AC260" i="18" s="1"/>
  <c r="AH257" i="18"/>
  <c r="AB257" i="18"/>
  <c r="AC257" i="18" s="1"/>
  <c r="AH255" i="18"/>
  <c r="AB255" i="18"/>
  <c r="AC255" i="18" s="1"/>
  <c r="AH254" i="18"/>
  <c r="AB254" i="18"/>
  <c r="AC254" i="18" s="1"/>
  <c r="AH251" i="18"/>
  <c r="AB251" i="18"/>
  <c r="AC251" i="18" s="1"/>
  <c r="AH249" i="18"/>
  <c r="AB249" i="18"/>
  <c r="AC249" i="18" s="1"/>
  <c r="AL246" i="18"/>
  <c r="AH246" i="18"/>
  <c r="AH244" i="18"/>
  <c r="AH242" i="18"/>
  <c r="AB242" i="18"/>
  <c r="AC242" i="18" s="1"/>
  <c r="AH240" i="18"/>
  <c r="AB240" i="18"/>
  <c r="AC240" i="18" s="1"/>
  <c r="AH237" i="18"/>
  <c r="AB237" i="18"/>
  <c r="AC237" i="18" s="1"/>
  <c r="AH234" i="18"/>
  <c r="AB234" i="18"/>
  <c r="AC234" i="18" s="1"/>
  <c r="AH231" i="18"/>
  <c r="AB231" i="18"/>
  <c r="AC231" i="18" s="1"/>
  <c r="AH229" i="18"/>
  <c r="AB229" i="18"/>
  <c r="AC229" i="18" s="1"/>
  <c r="AH226" i="18"/>
  <c r="AH224" i="18"/>
  <c r="AB224" i="18"/>
  <c r="AC224" i="18" s="1"/>
  <c r="AH222" i="18"/>
  <c r="AB222" i="18"/>
  <c r="AC222" i="18" s="1"/>
  <c r="AH220" i="18"/>
  <c r="AB220" i="18"/>
  <c r="AC220" i="18" s="1"/>
  <c r="AH217" i="18"/>
  <c r="AH214" i="18"/>
  <c r="AH212" i="18"/>
  <c r="AB212" i="18"/>
  <c r="AC212" i="18" s="1"/>
  <c r="AH211" i="18"/>
  <c r="AB209" i="18"/>
  <c r="AC209" i="18" s="1"/>
  <c r="AH206" i="18"/>
  <c r="AB206" i="18"/>
  <c r="AC206" i="18" s="1"/>
  <c r="AJ204" i="18"/>
  <c r="AH204" i="18"/>
  <c r="AB204" i="18"/>
  <c r="AC204" i="18" s="1"/>
  <c r="B204" i="18"/>
  <c r="AI31" i="18"/>
  <c r="AK31" i="18" s="1"/>
  <c r="AH185" i="18"/>
  <c r="AH184" i="18"/>
  <c r="AH183" i="18"/>
  <c r="AH181" i="18"/>
  <c r="AB181" i="18"/>
  <c r="AC181" i="18" s="1"/>
  <c r="AH179" i="18"/>
  <c r="AB179" i="18"/>
  <c r="AC179" i="18" s="1"/>
  <c r="AL178" i="18"/>
  <c r="AH178" i="18"/>
  <c r="AB178" i="18"/>
  <c r="AC178" i="18" s="1"/>
  <c r="AH176" i="18"/>
  <c r="AH175" i="18"/>
  <c r="AB175" i="18"/>
  <c r="AC175" i="18" s="1"/>
  <c r="AH173" i="18"/>
  <c r="AH171" i="18"/>
  <c r="AB171" i="18"/>
  <c r="AC171" i="18" s="1"/>
  <c r="AH169" i="18"/>
  <c r="AB169" i="18"/>
  <c r="AC169" i="18" s="1"/>
  <c r="AL168" i="18"/>
  <c r="AH168" i="18"/>
  <c r="AH166" i="18"/>
  <c r="AB166" i="18"/>
  <c r="AC166" i="18" s="1"/>
  <c r="AH164" i="18"/>
  <c r="AB164" i="18"/>
  <c r="AC164" i="18" s="1"/>
  <c r="AH162" i="18"/>
  <c r="AB162" i="18"/>
  <c r="AC162" i="18" s="1"/>
  <c r="AH160" i="18"/>
  <c r="AB160" i="18"/>
  <c r="AC160" i="18" s="1"/>
  <c r="AH158" i="18"/>
  <c r="AB158" i="18"/>
  <c r="AC158" i="18" s="1"/>
  <c r="AH156" i="18"/>
  <c r="AB156" i="18"/>
  <c r="AC156" i="18" s="1"/>
  <c r="B156" i="18"/>
  <c r="AH155" i="18"/>
  <c r="B155" i="18"/>
  <c r="AH154" i="18"/>
  <c r="AB154" i="18"/>
  <c r="AC154" i="18" s="1"/>
  <c r="B154" i="18"/>
  <c r="AG201" i="18"/>
  <c r="AF201" i="18"/>
  <c r="Z152" i="18"/>
  <c r="Y152" i="18"/>
  <c r="X152" i="18"/>
  <c r="V152" i="18"/>
  <c r="U152" i="18"/>
  <c r="Q152" i="18"/>
  <c r="P152" i="18"/>
  <c r="AH124" i="18"/>
  <c r="AH123" i="18"/>
  <c r="AB123" i="18"/>
  <c r="AC123" i="18" s="1"/>
  <c r="AH122" i="18"/>
  <c r="AB122" i="18"/>
  <c r="AC122" i="18" s="1"/>
  <c r="AH120" i="18"/>
  <c r="AB120" i="18"/>
  <c r="AC120" i="18" s="1"/>
  <c r="AH118" i="18"/>
  <c r="AB118" i="18"/>
  <c r="AC118" i="18" s="1"/>
  <c r="AH117" i="18"/>
  <c r="AB117" i="18"/>
  <c r="AC117" i="18" s="1"/>
  <c r="AH115" i="18"/>
  <c r="AB115" i="18"/>
  <c r="AC115" i="18" s="1"/>
  <c r="AH113" i="18"/>
  <c r="AB113" i="18"/>
  <c r="AC113" i="18" s="1"/>
  <c r="AH112" i="18"/>
  <c r="AH110" i="18"/>
  <c r="AH109" i="18"/>
  <c r="AB109" i="18"/>
  <c r="AC109" i="18" s="1"/>
  <c r="AH108" i="18"/>
  <c r="AB108" i="18"/>
  <c r="AC108" i="18" s="1"/>
  <c r="AH107" i="18"/>
  <c r="AB107" i="18"/>
  <c r="AC107" i="18" s="1"/>
  <c r="AH106" i="18"/>
  <c r="AB106" i="18"/>
  <c r="AC106" i="18" s="1"/>
  <c r="AH105" i="18"/>
  <c r="AB105" i="18"/>
  <c r="AC105" i="18" s="1"/>
  <c r="AH104" i="18"/>
  <c r="AB104" i="18"/>
  <c r="AC104" i="18" s="1"/>
  <c r="AH103" i="18"/>
  <c r="AB103" i="18"/>
  <c r="AC103" i="18" s="1"/>
  <c r="AH102" i="18"/>
  <c r="AB102" i="18"/>
  <c r="AC102" i="18" s="1"/>
  <c r="AH100" i="18"/>
  <c r="AB100" i="18"/>
  <c r="AC100" i="18" s="1"/>
  <c r="B100" i="18"/>
  <c r="AH99" i="18"/>
  <c r="AB99" i="18"/>
  <c r="AC99" i="18" s="1"/>
  <c r="B99" i="18"/>
  <c r="AH98" i="18"/>
  <c r="B98" i="18"/>
  <c r="AJ97" i="18"/>
  <c r="AH97" i="18"/>
  <c r="AB97" i="18"/>
  <c r="AC97" i="18" s="1"/>
  <c r="B97" i="18"/>
  <c r="AH77" i="18"/>
  <c r="AH76" i="18"/>
  <c r="AH74" i="18"/>
  <c r="AB74" i="18"/>
  <c r="AC74" i="18" s="1"/>
  <c r="AH73" i="18"/>
  <c r="AB73" i="18"/>
  <c r="AC73" i="18" s="1"/>
  <c r="AH72" i="18"/>
  <c r="AH70" i="18"/>
  <c r="AB70" i="18"/>
  <c r="AC70" i="18" s="1"/>
  <c r="AH68" i="18"/>
  <c r="AH67" i="18"/>
  <c r="AB67" i="18"/>
  <c r="AC67" i="18" s="1"/>
  <c r="AH65" i="18"/>
  <c r="AB65" i="18"/>
  <c r="AC65" i="18" s="1"/>
  <c r="AH64" i="18"/>
  <c r="AH63" i="18"/>
  <c r="AB63" i="18"/>
  <c r="AC63" i="18" s="1"/>
  <c r="AH62" i="18"/>
  <c r="AB62" i="18"/>
  <c r="AC62" i="18" s="1"/>
  <c r="AH60" i="18"/>
  <c r="AB60" i="18"/>
  <c r="AC60" i="18" s="1"/>
  <c r="AH59" i="18"/>
  <c r="AH58" i="18"/>
  <c r="AB58" i="18"/>
  <c r="AC58" i="18" s="1"/>
  <c r="AH55" i="18"/>
  <c r="AB55" i="18"/>
  <c r="AC55" i="18" s="1"/>
  <c r="AH53" i="18"/>
  <c r="AH51" i="18"/>
  <c r="AB51" i="18"/>
  <c r="AC51" i="18" s="1"/>
  <c r="AH49" i="18"/>
  <c r="AB49" i="18"/>
  <c r="AC49" i="18" s="1"/>
  <c r="AH48" i="18"/>
  <c r="AH46" i="18"/>
  <c r="AB46" i="18"/>
  <c r="AC46" i="18" s="1"/>
  <c r="AH44" i="18"/>
  <c r="AH42" i="18"/>
  <c r="AB42" i="18"/>
  <c r="AC42" i="18" s="1"/>
  <c r="AH41" i="18"/>
  <c r="AB41" i="18"/>
  <c r="AC41" i="18" s="1"/>
  <c r="AH40" i="18"/>
  <c r="AJ38" i="18"/>
  <c r="AH38" i="18"/>
  <c r="AB38" i="18"/>
  <c r="B38" i="18"/>
  <c r="AG31" i="18"/>
  <c r="AF31" i="18"/>
  <c r="AA31" i="18"/>
  <c r="Z31" i="18"/>
  <c r="Y31" i="18"/>
  <c r="X31" i="18"/>
  <c r="W31" i="18"/>
  <c r="V31" i="18"/>
  <c r="U31" i="18"/>
  <c r="T31" i="18"/>
  <c r="S31" i="18"/>
  <c r="R31" i="18"/>
  <c r="Q31" i="18"/>
  <c r="P31" i="18"/>
  <c r="AH30" i="18"/>
  <c r="AH31" i="18" s="1"/>
  <c r="AB30" i="18"/>
  <c r="AB31" i="18" s="1"/>
  <c r="AH22" i="18"/>
  <c r="AH23" i="18" s="1"/>
  <c r="AB22" i="18"/>
  <c r="B22" i="18"/>
  <c r="AG20" i="18"/>
  <c r="AF20" i="18"/>
  <c r="AA20" i="18"/>
  <c r="Z20" i="18"/>
  <c r="Y20" i="18"/>
  <c r="X20" i="18"/>
  <c r="W20" i="18"/>
  <c r="V20" i="18"/>
  <c r="U20" i="18"/>
  <c r="T20" i="18"/>
  <c r="S20" i="18"/>
  <c r="R20" i="18"/>
  <c r="Q20" i="18"/>
  <c r="P20" i="18"/>
  <c r="N20" i="18"/>
  <c r="AH19" i="18"/>
  <c r="AH20" i="18" s="1"/>
  <c r="AB19" i="18"/>
  <c r="AB20" i="18" s="1"/>
  <c r="B19" i="18"/>
  <c r="B20" i="18" s="1"/>
  <c r="AB139" i="22"/>
  <c r="AJ129" i="22"/>
  <c r="B129" i="22"/>
  <c r="AH128" i="22"/>
  <c r="AJ127" i="22"/>
  <c r="AH127" i="22"/>
  <c r="B127" i="22"/>
  <c r="AJ126" i="22"/>
  <c r="AH126" i="22"/>
  <c r="B126" i="22"/>
  <c r="AJ113" i="22"/>
  <c r="AH113" i="22"/>
  <c r="AJ112" i="22"/>
  <c r="AH112" i="22"/>
  <c r="AJ110" i="22"/>
  <c r="AH110" i="22"/>
  <c r="AH109" i="22"/>
  <c r="AJ108" i="22"/>
  <c r="AH108" i="22"/>
  <c r="AJ107" i="22"/>
  <c r="AH107" i="22"/>
  <c r="AH106" i="22"/>
  <c r="AJ103" i="22"/>
  <c r="AH103" i="22"/>
  <c r="AL102" i="22"/>
  <c r="AH102" i="22"/>
  <c r="AH101" i="22"/>
  <c r="AH100" i="22"/>
  <c r="AH99" i="22"/>
  <c r="AL98" i="22"/>
  <c r="AH98" i="22"/>
  <c r="AJ97" i="22"/>
  <c r="AH97" i="22"/>
  <c r="AB97" i="22"/>
  <c r="AA88" i="22"/>
  <c r="Z88" i="22"/>
  <c r="Y88" i="22"/>
  <c r="X88" i="22"/>
  <c r="W88" i="22"/>
  <c r="T88" i="22"/>
  <c r="Q88" i="22"/>
  <c r="P88" i="22"/>
  <c r="AH80" i="22"/>
  <c r="AH79" i="22"/>
  <c r="AH78" i="22"/>
  <c r="AH77" i="22"/>
  <c r="AH76" i="22"/>
  <c r="AH75" i="22"/>
  <c r="R88" i="22"/>
  <c r="B75" i="22"/>
  <c r="AH74" i="22"/>
  <c r="B74" i="22"/>
  <c r="AH73" i="22"/>
  <c r="AH72" i="22"/>
  <c r="AH70" i="22"/>
  <c r="AJ68" i="22"/>
  <c r="AH68" i="22"/>
  <c r="AJ65" i="22"/>
  <c r="AH65" i="22"/>
  <c r="B65" i="22"/>
  <c r="AJ64" i="22"/>
  <c r="AH64" i="22"/>
  <c r="B64" i="22"/>
  <c r="AJ63" i="22"/>
  <c r="AH63" i="22"/>
  <c r="B63" i="22"/>
  <c r="AJ62" i="22"/>
  <c r="AH62" i="22"/>
  <c r="B62" i="22"/>
  <c r="AH61" i="22"/>
  <c r="AJ60" i="22"/>
  <c r="AH60" i="22"/>
  <c r="B60" i="22"/>
  <c r="AJ59" i="22"/>
  <c r="B59" i="22"/>
  <c r="AJ54" i="22"/>
  <c r="AH54" i="22"/>
  <c r="B54" i="22"/>
  <c r="AJ53" i="22"/>
  <c r="AH53" i="22"/>
  <c r="B53" i="22"/>
  <c r="AL52" i="22"/>
  <c r="AH52" i="22"/>
  <c r="B52" i="22"/>
  <c r="AJ51" i="22"/>
  <c r="AH51" i="22"/>
  <c r="B51" i="22"/>
  <c r="AJ50" i="22"/>
  <c r="AH50" i="22"/>
  <c r="B50" i="22"/>
  <c r="AJ49" i="22"/>
  <c r="AH49" i="22"/>
  <c r="B49" i="22"/>
  <c r="AH48" i="22"/>
  <c r="AH47" i="22"/>
  <c r="B47" i="22"/>
  <c r="AH46" i="22"/>
  <c r="B46" i="22"/>
  <c r="AJ44" i="22"/>
  <c r="AH44" i="22"/>
  <c r="B44" i="22"/>
  <c r="AJ43" i="22"/>
  <c r="AH43" i="22"/>
  <c r="AJ40" i="22"/>
  <c r="AH40" i="22"/>
  <c r="B40" i="22"/>
  <c r="AH39" i="22"/>
  <c r="AH38" i="22"/>
  <c r="B38" i="22"/>
  <c r="AJ36" i="22"/>
  <c r="AH36" i="22"/>
  <c r="AJ32" i="22"/>
  <c r="AH32" i="22"/>
  <c r="AJ30" i="22"/>
  <c r="AJ28" i="22"/>
  <c r="AH28" i="22"/>
  <c r="AJ27" i="22"/>
  <c r="AH27" i="22"/>
  <c r="AH26" i="22"/>
  <c r="AH25" i="22"/>
  <c r="AJ22" i="22"/>
  <c r="AH22" i="22"/>
  <c r="AJ21" i="22"/>
  <c r="AH21" i="22"/>
  <c r="AJ20" i="22"/>
  <c r="AH20" i="22"/>
  <c r="AJ18" i="22"/>
  <c r="AH18" i="22"/>
  <c r="AB243" i="19"/>
  <c r="AA236" i="19"/>
  <c r="R236" i="19"/>
  <c r="Q236" i="19"/>
  <c r="P236" i="19"/>
  <c r="AJ235" i="19"/>
  <c r="AH235" i="19"/>
  <c r="B235" i="19"/>
  <c r="AJ234" i="19"/>
  <c r="AH234" i="19"/>
  <c r="B234" i="19"/>
  <c r="AJ233" i="19"/>
  <c r="AH233" i="19"/>
  <c r="B233" i="19"/>
  <c r="AJ232" i="19"/>
  <c r="AH232" i="19"/>
  <c r="B232" i="19"/>
  <c r="AJ230" i="19"/>
  <c r="AH230" i="19"/>
  <c r="AH228" i="19"/>
  <c r="U236" i="19"/>
  <c r="AJ226" i="19"/>
  <c r="AD224" i="19"/>
  <c r="AJ217" i="19"/>
  <c r="AH217" i="19"/>
  <c r="B217" i="19"/>
  <c r="AJ215" i="19"/>
  <c r="AH215" i="19"/>
  <c r="B215" i="19"/>
  <c r="AH214" i="19"/>
  <c r="B214" i="19"/>
  <c r="AJ213" i="19"/>
  <c r="AH213" i="19"/>
  <c r="B213" i="19"/>
  <c r="AJ211" i="19"/>
  <c r="AH211" i="19"/>
  <c r="B211" i="19"/>
  <c r="AH209" i="19"/>
  <c r="B209" i="19"/>
  <c r="AJ207" i="19"/>
  <c r="AH207" i="19"/>
  <c r="B207" i="19"/>
  <c r="AJ206" i="19"/>
  <c r="AH206" i="19"/>
  <c r="B206" i="19"/>
  <c r="AJ205" i="19"/>
  <c r="AH205" i="19"/>
  <c r="AJ203" i="19"/>
  <c r="AH203" i="19"/>
  <c r="B203" i="19"/>
  <c r="AH201" i="19"/>
  <c r="B201" i="19"/>
  <c r="AH199" i="19"/>
  <c r="B199" i="19"/>
  <c r="AJ197" i="19"/>
  <c r="AH197" i="19"/>
  <c r="B197" i="19"/>
  <c r="AJ196" i="19"/>
  <c r="AH196" i="19"/>
  <c r="B196" i="19"/>
  <c r="AJ195" i="19"/>
  <c r="AH195" i="19"/>
  <c r="B195" i="19"/>
  <c r="AJ193" i="19"/>
  <c r="AH193" i="19"/>
  <c r="B193" i="19"/>
  <c r="AL192" i="19"/>
  <c r="AH192" i="19"/>
  <c r="B192" i="19"/>
  <c r="AJ191" i="19"/>
  <c r="AH191" i="19"/>
  <c r="B191" i="19"/>
  <c r="AJ190" i="19"/>
  <c r="AH190" i="19"/>
  <c r="B190" i="19"/>
  <c r="AJ188" i="19"/>
  <c r="AH188" i="19"/>
  <c r="B188" i="19"/>
  <c r="AJ186" i="19"/>
  <c r="AH186" i="19"/>
  <c r="B186" i="19"/>
  <c r="AJ184" i="19"/>
  <c r="AH184" i="19"/>
  <c r="B184" i="19"/>
  <c r="AJ182" i="19"/>
  <c r="AH182" i="19"/>
  <c r="B182" i="19"/>
  <c r="AJ180" i="19"/>
  <c r="AH180" i="19"/>
  <c r="B180" i="19"/>
  <c r="AJ178" i="19"/>
  <c r="AH178" i="19"/>
  <c r="B178" i="19"/>
  <c r="AJ176" i="19"/>
  <c r="AH176" i="19"/>
  <c r="B176" i="19"/>
  <c r="AL175" i="19"/>
  <c r="AH175" i="19"/>
  <c r="B175" i="19"/>
  <c r="AH174" i="19"/>
  <c r="B174" i="19"/>
  <c r="AJ173" i="19"/>
  <c r="AH173" i="19"/>
  <c r="B173" i="19"/>
  <c r="AJ171" i="19"/>
  <c r="AL170" i="19"/>
  <c r="AH170" i="19"/>
  <c r="AJ168" i="19"/>
  <c r="AH168" i="19"/>
  <c r="AH167" i="19"/>
  <c r="AJ165" i="19"/>
  <c r="AH165" i="19"/>
  <c r="AJ163" i="19"/>
  <c r="AH163" i="19"/>
  <c r="AJ162" i="19"/>
  <c r="AH162" i="19"/>
  <c r="AJ160" i="19"/>
  <c r="AH160" i="19"/>
  <c r="AL159" i="19"/>
  <c r="AH159" i="19"/>
  <c r="AJ157" i="19"/>
  <c r="AH157" i="19"/>
  <c r="AJ154" i="19"/>
  <c r="AH154" i="19"/>
  <c r="AH152" i="19"/>
  <c r="AJ150" i="19"/>
  <c r="AH150" i="19"/>
  <c r="AJ148" i="19"/>
  <c r="AH148" i="19"/>
  <c r="AJ146" i="19"/>
  <c r="AH146" i="19"/>
  <c r="AH144" i="19"/>
  <c r="AH142" i="19"/>
  <c r="AJ141" i="19"/>
  <c r="AH141" i="19"/>
  <c r="AJ139" i="19"/>
  <c r="AH139" i="19"/>
  <c r="R224" i="19"/>
  <c r="AH137" i="19"/>
  <c r="AJ135" i="19"/>
  <c r="AH135" i="19"/>
  <c r="AJ133" i="19"/>
  <c r="AH133" i="19"/>
  <c r="AJ131" i="19"/>
  <c r="AH131" i="19"/>
  <c r="AJ129" i="19"/>
  <c r="AH129" i="19"/>
  <c r="AL127" i="19"/>
  <c r="AH127" i="19"/>
  <c r="AJ125" i="19"/>
  <c r="AH125" i="19"/>
  <c r="AJ124" i="19"/>
  <c r="AH124" i="19"/>
  <c r="AH123" i="19"/>
  <c r="AL122" i="19"/>
  <c r="AH122" i="19"/>
  <c r="AH121" i="19"/>
  <c r="AJ119" i="19"/>
  <c r="AH119" i="19"/>
  <c r="AB118" i="19"/>
  <c r="AC118" i="19" s="1"/>
  <c r="AA117" i="19"/>
  <c r="Y117" i="19"/>
  <c r="X117" i="19"/>
  <c r="W117" i="19"/>
  <c r="V117" i="19"/>
  <c r="U117" i="19"/>
  <c r="R117" i="19"/>
  <c r="Q117" i="19"/>
  <c r="P117" i="19"/>
  <c r="B116" i="19"/>
  <c r="AJ111" i="19"/>
  <c r="AH111" i="19"/>
  <c r="AJ109" i="19"/>
  <c r="AH109" i="19"/>
  <c r="B109" i="19"/>
  <c r="AJ108" i="19"/>
  <c r="AH108" i="19"/>
  <c r="B108" i="19"/>
  <c r="AJ106" i="19"/>
  <c r="AH106" i="19"/>
  <c r="B106" i="19"/>
  <c r="AH105" i="19"/>
  <c r="B105" i="19"/>
  <c r="AJ104" i="19"/>
  <c r="AH104" i="19"/>
  <c r="B104" i="19"/>
  <c r="AH103" i="19"/>
  <c r="AJ102" i="19"/>
  <c r="AH102" i="19"/>
  <c r="B102" i="19"/>
  <c r="AH100" i="19"/>
  <c r="AJ99" i="19"/>
  <c r="AH99" i="19"/>
  <c r="B99" i="19"/>
  <c r="AJ98" i="19"/>
  <c r="AH98" i="19"/>
  <c r="B98" i="19"/>
  <c r="AH97" i="19"/>
  <c r="AH95" i="19"/>
  <c r="B95" i="19"/>
  <c r="AJ94" i="19"/>
  <c r="AJ92" i="19"/>
  <c r="AH92" i="19"/>
  <c r="B92" i="19"/>
  <c r="AJ90" i="19"/>
  <c r="AH90" i="19"/>
  <c r="B90" i="19"/>
  <c r="AA88" i="19"/>
  <c r="Z88" i="19"/>
  <c r="Y88" i="19"/>
  <c r="X88" i="19"/>
  <c r="V88" i="19"/>
  <c r="U88" i="19"/>
  <c r="T88" i="19"/>
  <c r="R88" i="19"/>
  <c r="Q88" i="19"/>
  <c r="P88" i="19"/>
  <c r="AJ86" i="19"/>
  <c r="AH86" i="19"/>
  <c r="AJ84" i="19"/>
  <c r="AH84" i="19"/>
  <c r="AJ82" i="19"/>
  <c r="AH82" i="19"/>
  <c r="AJ79" i="19"/>
  <c r="AH79" i="19"/>
  <c r="AJ77" i="19"/>
  <c r="AH77" i="19"/>
  <c r="AH76" i="19"/>
  <c r="AA74" i="19"/>
  <c r="Z74" i="19"/>
  <c r="Y74" i="19"/>
  <c r="X74" i="19"/>
  <c r="W74" i="19"/>
  <c r="V74" i="19"/>
  <c r="U74" i="19"/>
  <c r="T74" i="19"/>
  <c r="S74" i="19"/>
  <c r="R74" i="19"/>
  <c r="Q74" i="19"/>
  <c r="P74" i="19"/>
  <c r="AJ73" i="19"/>
  <c r="AH73" i="19"/>
  <c r="AH72" i="19"/>
  <c r="AH71" i="19"/>
  <c r="AH70" i="19"/>
  <c r="AH69" i="19"/>
  <c r="AH68" i="19"/>
  <c r="AB68" i="19"/>
  <c r="AC68" i="19" s="1"/>
  <c r="AA66" i="19"/>
  <c r="Z66" i="19"/>
  <c r="Y66" i="19"/>
  <c r="W66" i="19"/>
  <c r="V66" i="19"/>
  <c r="U66" i="19"/>
  <c r="T66" i="19"/>
  <c r="R66" i="19"/>
  <c r="Q66" i="19"/>
  <c r="P66" i="19"/>
  <c r="AH65" i="19"/>
  <c r="AJ56" i="19"/>
  <c r="AH56" i="19"/>
  <c r="AH55" i="19"/>
  <c r="AJ54" i="19"/>
  <c r="AH54" i="19"/>
  <c r="AH52" i="19"/>
  <c r="AJ51" i="19"/>
  <c r="AH51" i="19"/>
  <c r="AH50" i="19"/>
  <c r="AJ49" i="19"/>
  <c r="AH49" i="19"/>
  <c r="AJ48" i="19"/>
  <c r="AH48" i="19"/>
  <c r="AJ47" i="19"/>
  <c r="AH47" i="19"/>
  <c r="AB47" i="19"/>
  <c r="AC47" i="19" s="1"/>
  <c r="AB46" i="19"/>
  <c r="AC46" i="19" s="1"/>
  <c r="AH41" i="19"/>
  <c r="AB41" i="19"/>
  <c r="AC41" i="19" s="1"/>
  <c r="AB40" i="19"/>
  <c r="AC40" i="19" s="1"/>
  <c r="AH36" i="19"/>
  <c r="AB36" i="19"/>
  <c r="AC36" i="19" s="1"/>
  <c r="Z34" i="19"/>
  <c r="Y34" i="19"/>
  <c r="X34" i="19"/>
  <c r="V34" i="19"/>
  <c r="U34" i="19"/>
  <c r="R34" i="19"/>
  <c r="Q34" i="19"/>
  <c r="P34" i="19"/>
  <c r="AH33" i="19"/>
  <c r="AJ29" i="19"/>
  <c r="AH29" i="19"/>
  <c r="AJ28" i="19"/>
  <c r="AH28" i="19"/>
  <c r="AH27" i="19"/>
  <c r="AJ26" i="19"/>
  <c r="AH26" i="19"/>
  <c r="AH23" i="19"/>
  <c r="AJ21" i="19"/>
  <c r="AH21" i="19"/>
  <c r="AH19" i="19"/>
  <c r="AB19" i="19"/>
  <c r="AC19" i="19" s="1"/>
  <c r="B304" i="17"/>
  <c r="AJ259" i="17"/>
  <c r="AH259" i="17"/>
  <c r="AH257" i="17"/>
  <c r="AJ256" i="17"/>
  <c r="AH256" i="17"/>
  <c r="AJ254" i="17"/>
  <c r="AH254" i="17"/>
  <c r="AH252" i="17"/>
  <c r="AB252" i="17"/>
  <c r="AC252" i="17" s="1"/>
  <c r="AJ251" i="17"/>
  <c r="AH251" i="17"/>
  <c r="AB251" i="17"/>
  <c r="AC251" i="17" s="1"/>
  <c r="AH249" i="17"/>
  <c r="AH248" i="17"/>
  <c r="AH247" i="17"/>
  <c r="AJ246" i="17"/>
  <c r="AH246" i="17"/>
  <c r="AB246" i="17"/>
  <c r="AC246" i="17" s="1"/>
  <c r="AJ245" i="17"/>
  <c r="AH245" i="17"/>
  <c r="AH244" i="17"/>
  <c r="AJ243" i="17"/>
  <c r="AH243" i="17"/>
  <c r="AH242" i="17"/>
  <c r="AJ241" i="17"/>
  <c r="AH241" i="17"/>
  <c r="AJ240" i="17"/>
  <c r="AH240" i="17"/>
  <c r="AJ239" i="17"/>
  <c r="AH239" i="17"/>
  <c r="AJ238" i="17"/>
  <c r="AH238" i="17"/>
  <c r="AJ236" i="17"/>
  <c r="AH236" i="17"/>
  <c r="AJ235" i="17"/>
  <c r="AH235" i="17"/>
  <c r="AH234" i="17"/>
  <c r="AJ233" i="17"/>
  <c r="AH233" i="17"/>
  <c r="AJ232" i="17"/>
  <c r="AH232" i="17"/>
  <c r="AJ231" i="17"/>
  <c r="AH231" i="17"/>
  <c r="AJ228" i="17"/>
  <c r="AH228" i="17"/>
  <c r="AJ227" i="17"/>
  <c r="AH227" i="17"/>
  <c r="AL225" i="17"/>
  <c r="AH225" i="17"/>
  <c r="AJ224" i="17"/>
  <c r="AH224" i="17"/>
  <c r="AJ223" i="17"/>
  <c r="AH223" i="17"/>
  <c r="AJ222" i="17"/>
  <c r="AH222" i="17"/>
  <c r="AJ221" i="17"/>
  <c r="AH221" i="17"/>
  <c r="AJ220" i="17"/>
  <c r="AH220" i="17"/>
  <c r="AJ219" i="17"/>
  <c r="AH219" i="17"/>
  <c r="AJ218" i="17"/>
  <c r="AH218" i="17"/>
  <c r="AJ217" i="17"/>
  <c r="AH217" i="17"/>
  <c r="AJ216" i="17"/>
  <c r="AH216" i="17"/>
  <c r="AH215" i="17"/>
  <c r="AJ214" i="17"/>
  <c r="AH214" i="17"/>
  <c r="AJ213" i="17"/>
  <c r="AH213" i="17"/>
  <c r="AJ212" i="17"/>
  <c r="AH212" i="17"/>
  <c r="AJ211" i="17"/>
  <c r="AH211" i="17"/>
  <c r="AJ209" i="17"/>
  <c r="AH209" i="17"/>
  <c r="AH208" i="17"/>
  <c r="AJ207" i="17"/>
  <c r="AH207" i="17"/>
  <c r="AJ205" i="17"/>
  <c r="AH205" i="17"/>
  <c r="AJ204" i="17"/>
  <c r="AH204" i="17"/>
  <c r="AJ202" i="17"/>
  <c r="AH202" i="17"/>
  <c r="AJ200" i="17"/>
  <c r="AH200" i="17"/>
  <c r="AJ198" i="17"/>
  <c r="AH198" i="17"/>
  <c r="AH197" i="17"/>
  <c r="AB197" i="17"/>
  <c r="AC197" i="17" s="1"/>
  <c r="AB196" i="17"/>
  <c r="T195" i="17"/>
  <c r="R195" i="17"/>
  <c r="Q195" i="17"/>
  <c r="AH187" i="17"/>
  <c r="AH186" i="17"/>
  <c r="AJ146" i="17"/>
  <c r="AJ145" i="17"/>
  <c r="AJ144" i="17"/>
  <c r="AJ143" i="17"/>
  <c r="AJ142" i="17"/>
  <c r="AJ141" i="17"/>
  <c r="AJ140" i="17"/>
  <c r="AJ138" i="17"/>
  <c r="AH138" i="17"/>
  <c r="AJ136" i="17"/>
  <c r="AH136" i="17"/>
  <c r="AB136" i="17"/>
  <c r="AC136" i="17" s="1"/>
  <c r="T134" i="17"/>
  <c r="S134" i="17"/>
  <c r="R134" i="17"/>
  <c r="Q134" i="17"/>
  <c r="P134" i="17"/>
  <c r="N134" i="17"/>
  <c r="AH132" i="17"/>
  <c r="AH131" i="17"/>
  <c r="AB131" i="17"/>
  <c r="AJ74" i="17"/>
  <c r="AH74" i="17"/>
  <c r="AJ73" i="17"/>
  <c r="AH73" i="17"/>
  <c r="AH72" i="17"/>
  <c r="AJ71" i="17"/>
  <c r="AH71" i="17"/>
  <c r="AJ70" i="17"/>
  <c r="AH70" i="17"/>
  <c r="AH69" i="17"/>
  <c r="AJ65" i="17"/>
  <c r="AH65" i="17"/>
  <c r="AJ64" i="17"/>
  <c r="AH64" i="17"/>
  <c r="AJ63" i="17"/>
  <c r="AH63" i="17"/>
  <c r="AJ62" i="17"/>
  <c r="AH62" i="17"/>
  <c r="AJ61" i="17"/>
  <c r="AH61" i="17"/>
  <c r="AL60" i="17"/>
  <c r="AH60" i="17"/>
  <c r="AH59" i="17"/>
  <c r="AH58" i="17"/>
  <c r="AH57" i="17"/>
  <c r="AH56" i="17"/>
  <c r="AH55" i="17"/>
  <c r="AH54" i="17"/>
  <c r="AH53" i="17"/>
  <c r="AH52" i="17"/>
  <c r="AH51" i="17"/>
  <c r="AH50" i="17"/>
  <c r="AH49" i="17"/>
  <c r="AH48" i="17"/>
  <c r="AJ47" i="17"/>
  <c r="AH47" i="17"/>
  <c r="AH46" i="17"/>
  <c r="AJ45" i="17"/>
  <c r="AH45" i="17"/>
  <c r="AH44" i="17"/>
  <c r="AJ44" i="17"/>
  <c r="AJ43" i="17"/>
  <c r="AH43" i="17"/>
  <c r="AH42" i="17"/>
  <c r="AH41" i="17"/>
  <c r="AH40" i="17"/>
  <c r="AJ39" i="17"/>
  <c r="AH39" i="17"/>
  <c r="AJ38" i="17"/>
  <c r="AH38" i="17"/>
  <c r="AH37" i="17"/>
  <c r="AH36" i="17"/>
  <c r="AH35" i="17"/>
  <c r="AH34" i="17"/>
  <c r="AL33" i="17"/>
  <c r="AH33" i="17"/>
  <c r="AJ32" i="17"/>
  <c r="AH32" i="17"/>
  <c r="AH31" i="17"/>
  <c r="AJ30" i="17"/>
  <c r="AH30" i="17"/>
  <c r="AH26" i="17"/>
  <c r="AJ25" i="17"/>
  <c r="AH25" i="17"/>
  <c r="AH24" i="17"/>
  <c r="AH23" i="17"/>
  <c r="AH22" i="17"/>
  <c r="AL21" i="17"/>
  <c r="AH21" i="17"/>
  <c r="AH20" i="17"/>
  <c r="AJ19" i="17"/>
  <c r="AH19" i="17"/>
  <c r="AB43" i="1"/>
  <c r="AJ35" i="1"/>
  <c r="AH35" i="1"/>
  <c r="AB35" i="1"/>
  <c r="AC35" i="1" s="1"/>
  <c r="AJ34" i="1"/>
  <c r="AH34" i="1"/>
  <c r="AB34" i="1"/>
  <c r="AC34" i="1" s="1"/>
  <c r="AJ33" i="1"/>
  <c r="AH33" i="1"/>
  <c r="AB33" i="1"/>
  <c r="AC33" i="1" s="1"/>
  <c r="AJ32" i="1"/>
  <c r="AH32" i="1"/>
  <c r="AB32" i="1"/>
  <c r="AC32" i="1" s="1"/>
  <c r="AJ31" i="1"/>
  <c r="AH31" i="1"/>
  <c r="AJ30" i="1"/>
  <c r="AH30" i="1"/>
  <c r="AB30" i="1"/>
  <c r="AC30" i="1" s="1"/>
  <c r="AJ29" i="1"/>
  <c r="AH29" i="1"/>
  <c r="AJ28" i="1"/>
  <c r="AH28" i="1"/>
  <c r="AB28" i="1"/>
  <c r="AC28" i="1" s="1"/>
  <c r="AJ27" i="1"/>
  <c r="AH27" i="1"/>
  <c r="AB27" i="1"/>
  <c r="AC27" i="1" s="1"/>
  <c r="AJ26" i="1"/>
  <c r="AH26" i="1"/>
  <c r="AB26" i="1"/>
  <c r="AC26" i="1" s="1"/>
  <c r="AJ25" i="1"/>
  <c r="AH25" i="1"/>
  <c r="AB25" i="1"/>
  <c r="AC25" i="1" s="1"/>
  <c r="AJ24" i="1"/>
  <c r="AH24" i="1"/>
  <c r="AJ23" i="1"/>
  <c r="AH23" i="1"/>
  <c r="AJ22" i="1"/>
  <c r="AH22" i="1"/>
  <c r="AJ21" i="1"/>
  <c r="AH21" i="1"/>
  <c r="AB21" i="1"/>
  <c r="AC21" i="1" s="1"/>
  <c r="AJ20" i="1"/>
  <c r="AH20" i="1"/>
  <c r="AJ19" i="1"/>
  <c r="AH19" i="1"/>
  <c r="AB19" i="1"/>
  <c r="AC19" i="1" s="1"/>
  <c r="AJ18" i="1"/>
  <c r="AH18" i="1"/>
  <c r="U224" i="19"/>
  <c r="AC150" i="19"/>
  <c r="AJ34" i="17"/>
  <c r="AB34" i="17"/>
  <c r="AB40" i="17"/>
  <c r="AJ30" i="18"/>
  <c r="AJ31" i="18" s="1"/>
  <c r="AJ52" i="19"/>
  <c r="N117" i="19"/>
  <c r="Y236" i="19"/>
  <c r="Z236" i="19"/>
  <c r="Y276" i="17"/>
  <c r="AL72" i="18"/>
  <c r="AL20" i="17"/>
  <c r="AL208" i="17"/>
  <c r="AJ38" i="22"/>
  <c r="W236" i="19"/>
  <c r="X236" i="19"/>
  <c r="AL290" i="18"/>
  <c r="AL280" i="18"/>
  <c r="AL59" i="18"/>
  <c r="AJ302" i="18"/>
  <c r="AL302" i="18"/>
  <c r="AL194" i="18"/>
  <c r="AL98" i="18"/>
  <c r="AL217" i="18"/>
  <c r="AL264" i="18"/>
  <c r="AJ57" i="17"/>
  <c r="AL23" i="17"/>
  <c r="AJ20" i="17"/>
  <c r="AJ33" i="17"/>
  <c r="AJ100" i="22"/>
  <c r="AL100" i="22"/>
  <c r="AJ52" i="22"/>
  <c r="AJ77" i="22"/>
  <c r="AL77" i="22"/>
  <c r="AL128" i="22"/>
  <c r="AJ73" i="22"/>
  <c r="AL73" i="22"/>
  <c r="AJ25" i="22"/>
  <c r="AL61" i="22"/>
  <c r="AJ82" i="22"/>
  <c r="AJ123" i="22"/>
  <c r="AL123" i="22"/>
  <c r="AL37" i="17"/>
  <c r="AJ248" i="17"/>
  <c r="AL248" i="17"/>
  <c r="AJ252" i="17"/>
  <c r="AL101" i="17"/>
  <c r="AJ22" i="17"/>
  <c r="AL22" i="17"/>
  <c r="AJ41" i="17"/>
  <c r="AL41" i="17"/>
  <c r="AJ50" i="17"/>
  <c r="AL50" i="17"/>
  <c r="AL131" i="17"/>
  <c r="AJ21" i="17"/>
  <c r="AJ36" i="17"/>
  <c r="AJ60" i="17"/>
  <c r="AJ247" i="17"/>
  <c r="AL247" i="17"/>
  <c r="AJ249" i="17"/>
  <c r="AL249" i="17"/>
  <c r="AJ35" i="17"/>
  <c r="AL35" i="17"/>
  <c r="AJ59" i="17"/>
  <c r="AL59" i="17"/>
  <c r="AL69" i="17"/>
  <c r="AL89" i="17"/>
  <c r="AL98" i="19"/>
  <c r="AJ228" i="19"/>
  <c r="AL121" i="19"/>
  <c r="AJ152" i="19"/>
  <c r="AJ167" i="19"/>
  <c r="AL167" i="19"/>
  <c r="AJ175" i="19"/>
  <c r="AJ192" i="19"/>
  <c r="AJ159" i="19"/>
  <c r="B48" i="22"/>
  <c r="AJ128" i="22"/>
  <c r="AJ98" i="22"/>
  <c r="U195" i="17"/>
  <c r="V236" i="19"/>
  <c r="X276" i="17"/>
  <c r="V224" i="19"/>
  <c r="U45" i="1" l="1"/>
  <c r="U39" i="1"/>
  <c r="P39" i="1"/>
  <c r="P45" i="1"/>
  <c r="X45" i="1"/>
  <c r="X39" i="1"/>
  <c r="T45" i="1"/>
  <c r="T39" i="1"/>
  <c r="Y39" i="1"/>
  <c r="Y45" i="1"/>
  <c r="AA45" i="1"/>
  <c r="AA39" i="1"/>
  <c r="W39" i="1"/>
  <c r="W45" i="1"/>
  <c r="S45" i="1"/>
  <c r="S39" i="1"/>
  <c r="Z39" i="1"/>
  <c r="Z45" i="1"/>
  <c r="V45" i="1"/>
  <c r="V39" i="1"/>
  <c r="Q39" i="1"/>
  <c r="Q45" i="1"/>
  <c r="AA316" i="18"/>
  <c r="AA322" i="18"/>
  <c r="Z322" i="18"/>
  <c r="Z316" i="18"/>
  <c r="T322" i="18"/>
  <c r="T316" i="18"/>
  <c r="U322" i="18"/>
  <c r="U316" i="18"/>
  <c r="V322" i="18"/>
  <c r="V316" i="18"/>
  <c r="Q322" i="18"/>
  <c r="Q316" i="18"/>
  <c r="X322" i="18"/>
  <c r="X316" i="18"/>
  <c r="P316" i="18"/>
  <c r="P322" i="18"/>
  <c r="S316" i="18"/>
  <c r="S322" i="18"/>
  <c r="D262" i="19"/>
  <c r="E251" i="19"/>
  <c r="AC22" i="18"/>
  <c r="AC23" i="18" s="1"/>
  <c r="AB23" i="18"/>
  <c r="B23" i="18"/>
  <c r="AL22" i="18"/>
  <c r="AI23" i="18"/>
  <c r="AK23" i="18" s="1"/>
  <c r="AJ19" i="18"/>
  <c r="AJ20" i="18" s="1"/>
  <c r="AI20" i="18"/>
  <c r="AL94" i="18"/>
  <c r="D347" i="18"/>
  <c r="AJ22" i="18"/>
  <c r="AJ23" i="18" s="1"/>
  <c r="E349" i="18"/>
  <c r="C342" i="18"/>
  <c r="D344" i="18"/>
  <c r="C341" i="18"/>
  <c r="P245" i="19"/>
  <c r="P238" i="19"/>
  <c r="Q245" i="19"/>
  <c r="Q238" i="19"/>
  <c r="R238" i="19"/>
  <c r="R248" i="19" s="1"/>
  <c r="R245" i="19"/>
  <c r="AA238" i="19"/>
  <c r="AA245" i="19"/>
  <c r="U238" i="19"/>
  <c r="U248" i="19" s="1"/>
  <c r="U245" i="19"/>
  <c r="V238" i="19"/>
  <c r="V245" i="19"/>
  <c r="Q285" i="17"/>
  <c r="Q278" i="17"/>
  <c r="P285" i="17"/>
  <c r="P278" i="17"/>
  <c r="Y285" i="17"/>
  <c r="Y278" i="17"/>
  <c r="Y292" i="17" s="1"/>
  <c r="T285" i="17"/>
  <c r="T278" i="17"/>
  <c r="V285" i="17"/>
  <c r="V278" i="17"/>
  <c r="V292" i="17" s="1"/>
  <c r="X285" i="17"/>
  <c r="X278" i="17"/>
  <c r="X292" i="17" s="1"/>
  <c r="R285" i="17"/>
  <c r="R278" i="17"/>
  <c r="R292" i="17" s="1"/>
  <c r="AA285" i="17"/>
  <c r="AA278" i="17"/>
  <c r="AA292" i="17" s="1"/>
  <c r="AJ199" i="17"/>
  <c r="Z276" i="17"/>
  <c r="Z285" i="17" s="1"/>
  <c r="AL215" i="17"/>
  <c r="AJ197" i="17"/>
  <c r="AL244" i="17"/>
  <c r="AJ270" i="17"/>
  <c r="AJ262" i="17"/>
  <c r="AI276" i="17"/>
  <c r="AK276" i="17" s="1"/>
  <c r="AJ237" i="17"/>
  <c r="AL142" i="17"/>
  <c r="AL195" i="17" s="1"/>
  <c r="L195" i="17"/>
  <c r="AL209" i="17"/>
  <c r="L276" i="17"/>
  <c r="AI37" i="1"/>
  <c r="AL31" i="1"/>
  <c r="AC34" i="17"/>
  <c r="AC46" i="17"/>
  <c r="AB18" i="1"/>
  <c r="AB37" i="1" s="1"/>
  <c r="AC48" i="17"/>
  <c r="E342" i="18"/>
  <c r="E348" i="18"/>
  <c r="E344" i="18"/>
  <c r="E347" i="18"/>
  <c r="E351" i="18"/>
  <c r="E352" i="18"/>
  <c r="D352" i="18"/>
  <c r="D349" i="18"/>
  <c r="E346" i="18"/>
  <c r="D351" i="18"/>
  <c r="D348" i="18"/>
  <c r="E149" i="22"/>
  <c r="D149" i="22"/>
  <c r="AI66" i="19"/>
  <c r="AK66" i="19" s="1"/>
  <c r="AJ68" i="19"/>
  <c r="AB233" i="19"/>
  <c r="AC233" i="19" s="1"/>
  <c r="AC214" i="19"/>
  <c r="AL62" i="19"/>
  <c r="AJ216" i="19"/>
  <c r="AL50" i="19"/>
  <c r="AI74" i="19"/>
  <c r="AK74" i="19" s="1"/>
  <c r="B97" i="19"/>
  <c r="B117" i="19" s="1"/>
  <c r="AJ144" i="19"/>
  <c r="AC137" i="19"/>
  <c r="AJ113" i="19"/>
  <c r="AL61" i="19"/>
  <c r="N224" i="19"/>
  <c r="N238" i="19" s="1"/>
  <c r="AL97" i="19"/>
  <c r="X224" i="19"/>
  <c r="X245" i="19" s="1"/>
  <c r="AJ215" i="17"/>
  <c r="AC215" i="17"/>
  <c r="AJ49" i="17"/>
  <c r="AC49" i="17"/>
  <c r="AJ51" i="17"/>
  <c r="AC51" i="17"/>
  <c r="AJ55" i="17"/>
  <c r="AC55" i="17"/>
  <c r="AC40" i="17"/>
  <c r="AC44" i="17"/>
  <c r="R311" i="18"/>
  <c r="AB307" i="18"/>
  <c r="AC307" i="18" s="1"/>
  <c r="AC311" i="18" s="1"/>
  <c r="AJ39" i="22"/>
  <c r="AJ46" i="22"/>
  <c r="AJ109" i="22"/>
  <c r="AL115" i="22"/>
  <c r="AJ106" i="22"/>
  <c r="AJ99" i="22"/>
  <c r="AJ102" i="22"/>
  <c r="AI132" i="22"/>
  <c r="AK132" i="22" s="1"/>
  <c r="AB124" i="22"/>
  <c r="Y124" i="22"/>
  <c r="Y134" i="22" s="1"/>
  <c r="Y142" i="22" s="1"/>
  <c r="AL131" i="22"/>
  <c r="AL47" i="22"/>
  <c r="AJ26" i="22"/>
  <c r="AL48" i="22"/>
  <c r="AJ72" i="22"/>
  <c r="AL56" i="22"/>
  <c r="J88" i="22"/>
  <c r="AJ131" i="22"/>
  <c r="AJ132" i="22" s="1"/>
  <c r="AL27" i="22"/>
  <c r="AJ119" i="22"/>
  <c r="AB132" i="22"/>
  <c r="AJ115" i="22"/>
  <c r="B84" i="22"/>
  <c r="B88" i="22" s="1"/>
  <c r="L88" i="22"/>
  <c r="N88" i="22"/>
  <c r="AL51" i="22"/>
  <c r="AL70" i="22"/>
  <c r="AL101" i="22"/>
  <c r="B134" i="22"/>
  <c r="AC78" i="22"/>
  <c r="AC72" i="22"/>
  <c r="AJ56" i="22"/>
  <c r="AJ67" i="22"/>
  <c r="AJ118" i="22"/>
  <c r="AJ87" i="22"/>
  <c r="AL43" i="22"/>
  <c r="AL83" i="22"/>
  <c r="AL67" i="22"/>
  <c r="AJ91" i="22"/>
  <c r="AJ95" i="22" s="1"/>
  <c r="AI95" i="22"/>
  <c r="AK95" i="22" s="1"/>
  <c r="AJ48" i="22"/>
  <c r="B140" i="22"/>
  <c r="L132" i="22"/>
  <c r="AI124" i="22"/>
  <c r="AK124" i="22" s="1"/>
  <c r="AI88" i="22"/>
  <c r="AK88" i="22" s="1"/>
  <c r="AJ61" i="22"/>
  <c r="AB75" i="22"/>
  <c r="AC75" i="22" s="1"/>
  <c r="AJ120" i="22"/>
  <c r="AJ116" i="22"/>
  <c r="AB37" i="22"/>
  <c r="AA141" i="22"/>
  <c r="X141" i="22"/>
  <c r="AC90" i="22"/>
  <c r="AC95" i="22" s="1"/>
  <c r="AB95" i="22"/>
  <c r="AC18" i="22"/>
  <c r="AL173" i="18"/>
  <c r="AL292" i="18"/>
  <c r="N95" i="18"/>
  <c r="AL80" i="18"/>
  <c r="AL172" i="18"/>
  <c r="B299" i="18"/>
  <c r="B303" i="18" s="1"/>
  <c r="AL274" i="18"/>
  <c r="AL118" i="18"/>
  <c r="AL145" i="18"/>
  <c r="AL73" i="18"/>
  <c r="AL112" i="18"/>
  <c r="AL238" i="18"/>
  <c r="AL190" i="18"/>
  <c r="AL197" i="18"/>
  <c r="N303" i="18"/>
  <c r="B67" i="18"/>
  <c r="B95" i="18" s="1"/>
  <c r="L95" i="18"/>
  <c r="AI152" i="18"/>
  <c r="AK152" i="18" s="1"/>
  <c r="W95" i="18"/>
  <c r="L303" i="18"/>
  <c r="D343" i="18" s="1"/>
  <c r="C368" i="18"/>
  <c r="L201" i="18"/>
  <c r="D350" i="18"/>
  <c r="AI201" i="18"/>
  <c r="AK201" i="18" s="1"/>
  <c r="L152" i="18"/>
  <c r="D345" i="18"/>
  <c r="X44" i="1"/>
  <c r="AJ37" i="1"/>
  <c r="AJ39" i="1" s="1"/>
  <c r="AI303" i="18"/>
  <c r="AK303" i="18" s="1"/>
  <c r="B173" i="18"/>
  <c r="B201" i="18" s="1"/>
  <c r="C356" i="18"/>
  <c r="AL154" i="18"/>
  <c r="Y303" i="18"/>
  <c r="Y322" i="18" s="1"/>
  <c r="AL196" i="18"/>
  <c r="AJ152" i="18"/>
  <c r="AI95" i="18"/>
  <c r="AK95" i="18" s="1"/>
  <c r="AJ127" i="19"/>
  <c r="AL19" i="19"/>
  <c r="AJ76" i="19"/>
  <c r="AL76" i="19"/>
  <c r="AJ138" i="19"/>
  <c r="AJ32" i="19"/>
  <c r="AI236" i="19"/>
  <c r="AK236" i="19" s="1"/>
  <c r="AB77" i="19"/>
  <c r="AC77" i="19" s="1"/>
  <c r="AI44" i="19"/>
  <c r="AK44" i="19" s="1"/>
  <c r="AJ170" i="19"/>
  <c r="AJ36" i="19"/>
  <c r="AJ39" i="19" s="1"/>
  <c r="AJ214" i="19"/>
  <c r="AL137" i="19"/>
  <c r="AI39" i="19"/>
  <c r="AK39" i="19" s="1"/>
  <c r="AJ42" i="19"/>
  <c r="AJ44" i="19" s="1"/>
  <c r="W141" i="22"/>
  <c r="T134" i="22"/>
  <c r="T142" i="22" s="1"/>
  <c r="B95" i="22"/>
  <c r="Z141" i="22"/>
  <c r="R134" i="22"/>
  <c r="R142" i="22" s="1"/>
  <c r="Q141" i="22"/>
  <c r="B132" i="22"/>
  <c r="T141" i="22"/>
  <c r="V134" i="22"/>
  <c r="V142" i="22" s="1"/>
  <c r="W134" i="22"/>
  <c r="W142" i="22" s="1"/>
  <c r="B124" i="22"/>
  <c r="R141" i="22"/>
  <c r="Q134" i="22"/>
  <c r="P134" i="22"/>
  <c r="X134" i="22"/>
  <c r="X142" i="22" s="1"/>
  <c r="Z134" i="22"/>
  <c r="Z142" i="22" s="1"/>
  <c r="U134" i="22"/>
  <c r="U142" i="22" s="1"/>
  <c r="AC97" i="22"/>
  <c r="AC124" i="22" s="1"/>
  <c r="P141" i="22"/>
  <c r="U141" i="22"/>
  <c r="V141" i="22"/>
  <c r="AL191" i="19"/>
  <c r="AL150" i="19"/>
  <c r="AL152" i="19"/>
  <c r="AJ55" i="19"/>
  <c r="AJ66" i="19" s="1"/>
  <c r="AC152" i="19"/>
  <c r="AJ121" i="19"/>
  <c r="B236" i="19"/>
  <c r="AC163" i="19"/>
  <c r="AL105" i="19"/>
  <c r="B66" i="19"/>
  <c r="AB28" i="19"/>
  <c r="AC28" i="19" s="1"/>
  <c r="AC34" i="19" s="1"/>
  <c r="AL142" i="19"/>
  <c r="AJ212" i="19"/>
  <c r="B34" i="19"/>
  <c r="AJ221" i="19"/>
  <c r="AK88" i="19"/>
  <c r="Y224" i="19"/>
  <c r="Y245" i="19" s="1"/>
  <c r="AJ97" i="19"/>
  <c r="AJ122" i="19"/>
  <c r="W224" i="19"/>
  <c r="W238" i="19" s="1"/>
  <c r="AJ123" i="19"/>
  <c r="T224" i="19"/>
  <c r="T245" i="19" s="1"/>
  <c r="Z224" i="19"/>
  <c r="Z238" i="19" s="1"/>
  <c r="L74" i="19"/>
  <c r="AC36" i="18"/>
  <c r="AC19" i="18"/>
  <c r="AC20" i="18" s="1"/>
  <c r="S88" i="22"/>
  <c r="S132" i="22"/>
  <c r="AA134" i="22"/>
  <c r="AA142" i="22" s="1"/>
  <c r="AJ42" i="17"/>
  <c r="AJ53" i="17"/>
  <c r="AJ257" i="17"/>
  <c r="AJ275" i="17"/>
  <c r="B262" i="17"/>
  <c r="AL109" i="17"/>
  <c r="AJ96" i="17"/>
  <c r="AL226" i="17"/>
  <c r="B303" i="17"/>
  <c r="AJ242" i="17"/>
  <c r="AL58" i="17"/>
  <c r="AJ114" i="17"/>
  <c r="AL231" i="17"/>
  <c r="W129" i="17"/>
  <c r="AJ99" i="17"/>
  <c r="AJ37" i="17"/>
  <c r="AI134" i="17"/>
  <c r="AK134" i="17" s="1"/>
  <c r="AJ52" i="17"/>
  <c r="AJ97" i="17"/>
  <c r="AL132" i="17"/>
  <c r="C297" i="17"/>
  <c r="AB134" i="17"/>
  <c r="B134" i="17"/>
  <c r="AJ134" i="17"/>
  <c r="S195" i="17"/>
  <c r="AJ58" i="17"/>
  <c r="AL54" i="17"/>
  <c r="U129" i="17"/>
  <c r="AL72" i="17"/>
  <c r="B195" i="17"/>
  <c r="AI195" i="17"/>
  <c r="AK195" i="17" s="1"/>
  <c r="AJ26" i="17"/>
  <c r="AJ31" i="17"/>
  <c r="AJ85" i="17"/>
  <c r="AJ111" i="17"/>
  <c r="T292" i="17"/>
  <c r="AJ225" i="17"/>
  <c r="AI129" i="17"/>
  <c r="AL234" i="17"/>
  <c r="AL90" i="17"/>
  <c r="AC131" i="17"/>
  <c r="AC134" i="17" s="1"/>
  <c r="AJ195" i="17"/>
  <c r="AC30" i="18"/>
  <c r="AC31" i="18" s="1"/>
  <c r="AB314" i="18"/>
  <c r="AJ36" i="18"/>
  <c r="AB36" i="18"/>
  <c r="B36" i="18"/>
  <c r="AJ28" i="18"/>
  <c r="AJ311" i="18"/>
  <c r="B28" i="18"/>
  <c r="B311" i="18"/>
  <c r="F350" i="18"/>
  <c r="AC126" i="22"/>
  <c r="AC132" i="22" s="1"/>
  <c r="R201" i="18"/>
  <c r="AC28" i="18"/>
  <c r="B152" i="18"/>
  <c r="R152" i="18"/>
  <c r="F351" i="18"/>
  <c r="R303" i="18"/>
  <c r="AB28" i="18"/>
  <c r="F344" i="18"/>
  <c r="AJ87" i="19"/>
  <c r="AI224" i="19"/>
  <c r="AK224" i="19" s="1"/>
  <c r="AI117" i="19"/>
  <c r="AK117" i="19" s="1"/>
  <c r="C257" i="19"/>
  <c r="B74" i="19"/>
  <c r="AJ70" i="19"/>
  <c r="AJ103" i="19"/>
  <c r="AJ209" i="19"/>
  <c r="AB76" i="19"/>
  <c r="AC76" i="19" s="1"/>
  <c r="AC195" i="19"/>
  <c r="L34" i="19"/>
  <c r="D251" i="19" s="1"/>
  <c r="AL41" i="19"/>
  <c r="AL201" i="19"/>
  <c r="AJ24" i="19"/>
  <c r="AL54" i="19"/>
  <c r="S66" i="19"/>
  <c r="AL55" i="19"/>
  <c r="AJ72" i="19"/>
  <c r="B88" i="19"/>
  <c r="B205" i="19"/>
  <c r="L224" i="19"/>
  <c r="AC139" i="19"/>
  <c r="AC159" i="19"/>
  <c r="AL52" i="19"/>
  <c r="B44" i="19"/>
  <c r="AC121" i="19"/>
  <c r="AJ174" i="19"/>
  <c r="AL69" i="19"/>
  <c r="AB102" i="19"/>
  <c r="AC102" i="19" s="1"/>
  <c r="AC138" i="19"/>
  <c r="L66" i="19"/>
  <c r="AB195" i="17"/>
  <c r="AC195" i="17"/>
  <c r="N129" i="17"/>
  <c r="Q248" i="19"/>
  <c r="AC44" i="19"/>
  <c r="AB44" i="19"/>
  <c r="V248" i="19"/>
  <c r="AC39" i="19"/>
  <c r="AA248" i="19"/>
  <c r="AB39" i="19"/>
  <c r="AC74" i="19"/>
  <c r="AJ236" i="19"/>
  <c r="S117" i="19"/>
  <c r="AB74" i="19"/>
  <c r="S34" i="19"/>
  <c r="AB66" i="19"/>
  <c r="AB236" i="19"/>
  <c r="AC111" i="19"/>
  <c r="AC66" i="19"/>
  <c r="S88" i="19"/>
  <c r="S129" i="17"/>
  <c r="AJ46" i="17"/>
  <c r="AJ48" i="17"/>
  <c r="AC228" i="19"/>
  <c r="R37" i="1"/>
  <c r="AB152" i="18"/>
  <c r="S224" i="19"/>
  <c r="AB95" i="18"/>
  <c r="AC38" i="18"/>
  <c r="S236" i="19"/>
  <c r="R95" i="18"/>
  <c r="AJ40" i="17"/>
  <c r="AB45" i="1" l="1"/>
  <c r="AB39" i="1"/>
  <c r="N44" i="1" s="1"/>
  <c r="R45" i="1"/>
  <c r="R39" i="1"/>
  <c r="D295" i="17"/>
  <c r="Y316" i="18"/>
  <c r="AK316" i="18"/>
  <c r="N322" i="18"/>
  <c r="R322" i="18"/>
  <c r="R316" i="18"/>
  <c r="W316" i="18"/>
  <c r="W322" i="18"/>
  <c r="D253" i="19"/>
  <c r="E253" i="19"/>
  <c r="D261" i="19"/>
  <c r="L278" i="17"/>
  <c r="Z278" i="17"/>
  <c r="Z292" i="17" s="1"/>
  <c r="AK129" i="17"/>
  <c r="AK278" i="17" s="1"/>
  <c r="AI278" i="17"/>
  <c r="C303" i="17"/>
  <c r="AK20" i="18"/>
  <c r="AI316" i="18"/>
  <c r="F347" i="18"/>
  <c r="E343" i="18"/>
  <c r="AK134" i="22"/>
  <c r="N134" i="22"/>
  <c r="N141" i="22" s="1"/>
  <c r="N245" i="19"/>
  <c r="T238" i="19"/>
  <c r="Y238" i="19"/>
  <c r="S245" i="19"/>
  <c r="S238" i="19"/>
  <c r="S248" i="19" s="1"/>
  <c r="W245" i="19"/>
  <c r="Z245" i="19"/>
  <c r="X238" i="19"/>
  <c r="X248" i="19" s="1"/>
  <c r="L238" i="19"/>
  <c r="L244" i="19" s="1"/>
  <c r="L249" i="19" s="1"/>
  <c r="U285" i="17"/>
  <c r="U278" i="17"/>
  <c r="U292" i="17" s="1"/>
  <c r="W285" i="17"/>
  <c r="W278" i="17"/>
  <c r="W292" i="17" s="1"/>
  <c r="AK37" i="1"/>
  <c r="AI39" i="1"/>
  <c r="AC43" i="1"/>
  <c r="C369" i="18"/>
  <c r="C370" i="18"/>
  <c r="E341" i="18"/>
  <c r="L134" i="22"/>
  <c r="L140" i="22" s="1"/>
  <c r="Y141" i="22"/>
  <c r="F352" i="18"/>
  <c r="AC18" i="1"/>
  <c r="AC37" i="1" s="1"/>
  <c r="AC236" i="19"/>
  <c r="F349" i="18"/>
  <c r="F345" i="18"/>
  <c r="D341" i="18"/>
  <c r="D342" i="18"/>
  <c r="F348" i="18"/>
  <c r="F346" i="18"/>
  <c r="F149" i="22"/>
  <c r="D148" i="22"/>
  <c r="D150" i="22" s="1"/>
  <c r="E148" i="22"/>
  <c r="E150" i="22" s="1"/>
  <c r="AB208" i="17"/>
  <c r="AB276" i="17" s="1"/>
  <c r="N276" i="17"/>
  <c r="AJ88" i="22"/>
  <c r="AC37" i="22"/>
  <c r="AC88" i="22" s="1"/>
  <c r="AC134" i="22" s="1"/>
  <c r="AB88" i="22"/>
  <c r="AJ124" i="22"/>
  <c r="AI134" i="22"/>
  <c r="AL18" i="18"/>
  <c r="AJ303" i="18"/>
  <c r="AC95" i="18"/>
  <c r="C353" i="18"/>
  <c r="L321" i="18"/>
  <c r="N45" i="1"/>
  <c r="AC303" i="18"/>
  <c r="AC152" i="18"/>
  <c r="AJ95" i="18"/>
  <c r="AJ201" i="18"/>
  <c r="AJ88" i="19"/>
  <c r="AC88" i="19"/>
  <c r="AB303" i="18"/>
  <c r="B276" i="17"/>
  <c r="Y248" i="19"/>
  <c r="T248" i="19"/>
  <c r="AJ117" i="19"/>
  <c r="Z248" i="19"/>
  <c r="W248" i="19"/>
  <c r="AB311" i="18"/>
  <c r="B306" i="17"/>
  <c r="AB34" i="19"/>
  <c r="F251" i="19" s="1"/>
  <c r="AJ224" i="19"/>
  <c r="B224" i="19"/>
  <c r="AC117" i="19"/>
  <c r="AJ74" i="19"/>
  <c r="S141" i="22"/>
  <c r="S134" i="22"/>
  <c r="S142" i="22" s="1"/>
  <c r="B129" i="17"/>
  <c r="S276" i="17"/>
  <c r="S285" i="17" s="1"/>
  <c r="D297" i="17"/>
  <c r="AJ208" i="17"/>
  <c r="AJ276" i="17" s="1"/>
  <c r="AC201" i="18"/>
  <c r="AB224" i="19"/>
  <c r="AB88" i="19"/>
  <c r="AC224" i="19"/>
  <c r="AB117" i="19"/>
  <c r="AC139" i="22"/>
  <c r="AB201" i="18"/>
  <c r="F342" i="18" s="1"/>
  <c r="E257" i="19"/>
  <c r="AC129" i="17"/>
  <c r="AB129" i="17"/>
  <c r="F295" i="17" s="1"/>
  <c r="AJ129" i="17"/>
  <c r="R44" i="1"/>
  <c r="AC45" i="1" l="1"/>
  <c r="AC39" i="1"/>
  <c r="AB316" i="18"/>
  <c r="AJ316" i="18"/>
  <c r="AB322" i="18"/>
  <c r="AC322" i="18"/>
  <c r="AC316" i="18"/>
  <c r="C305" i="17"/>
  <c r="N285" i="17"/>
  <c r="C306" i="17"/>
  <c r="AJ278" i="17"/>
  <c r="E295" i="17"/>
  <c r="E297" i="17" s="1"/>
  <c r="AC320" i="18"/>
  <c r="M140" i="22"/>
  <c r="AJ134" i="22"/>
  <c r="F253" i="19"/>
  <c r="AC238" i="19"/>
  <c r="AB245" i="19"/>
  <c r="AB238" i="19"/>
  <c r="AB248" i="19" s="1"/>
  <c r="AC245" i="19"/>
  <c r="AC243" i="19"/>
  <c r="M244" i="19"/>
  <c r="M249" i="19" s="1"/>
  <c r="AB285" i="17"/>
  <c r="AB278" i="17"/>
  <c r="S278" i="17"/>
  <c r="S292" i="17" s="1"/>
  <c r="N278" i="17"/>
  <c r="M284" i="17" s="1"/>
  <c r="AC208" i="17"/>
  <c r="AC276" i="17" s="1"/>
  <c r="AC278" i="17" s="1"/>
  <c r="F341" i="18"/>
  <c r="F148" i="22"/>
  <c r="F150" i="22" s="1"/>
  <c r="F343" i="18"/>
  <c r="E353" i="18"/>
  <c r="D353" i="18"/>
  <c r="AB134" i="22"/>
  <c r="N140" i="22" s="1"/>
  <c r="AB141" i="22"/>
  <c r="AC141" i="22" s="1"/>
  <c r="M321" i="18"/>
  <c r="C359" i="18"/>
  <c r="AI282" i="17"/>
  <c r="L284" i="17"/>
  <c r="D257" i="19"/>
  <c r="F257" i="19"/>
  <c r="F297" i="17"/>
  <c r="AC283" i="17" l="1"/>
  <c r="AC285" i="17"/>
  <c r="N244" i="19"/>
  <c r="N249" i="19" s="1"/>
  <c r="AC287" i="17"/>
  <c r="AI317" i="18"/>
  <c r="F353" i="18"/>
  <c r="N321" i="18"/>
  <c r="N284" i="17"/>
  <c r="AI34" i="19" l="1"/>
  <c r="AI238" i="19" s="1"/>
  <c r="AJ33" i="19"/>
  <c r="AJ34" i="19" s="1"/>
  <c r="AJ238" i="19" s="1"/>
  <c r="AK34" i="19" l="1"/>
  <c r="AK238" i="19" l="1"/>
</calcChain>
</file>

<file path=xl/sharedStrings.xml><?xml version="1.0" encoding="utf-8"?>
<sst xmlns="http://schemas.openxmlformats.org/spreadsheetml/2006/main" count="6748" uniqueCount="592">
  <si>
    <t>Plan de Desarrollo Bogotá Mejor Para Todos</t>
  </si>
  <si>
    <t>Proyecto Entidad: 1024  Formación en patrimonio cultural</t>
  </si>
  <si>
    <t xml:space="preserve">RESPONSABLE: </t>
  </si>
  <si>
    <t>Subdirectora de Divulgación</t>
  </si>
  <si>
    <t xml:space="preserve">OBJETIVO: </t>
  </si>
  <si>
    <t>Formar estudiantes y docentes que apropien, valoren, conserven y divulguen el patrimonio cultural de la ciudad.</t>
  </si>
  <si>
    <t xml:space="preserve">ESTRATEGIA: </t>
  </si>
  <si>
    <t>Permitir a la ciudadanía de las zonas urbanas y rurales, mejores oportunidades para su desarrollo en condiciones de igualdad.</t>
  </si>
  <si>
    <t xml:space="preserve">Fecha de Actualización:  </t>
  </si>
  <si>
    <t xml:space="preserve">Modificaciones: </t>
  </si>
  <si>
    <t xml:space="preserve">3-3-1-15-1-11-1024-124 </t>
  </si>
  <si>
    <t xml:space="preserve">Componentes </t>
  </si>
  <si>
    <t>Presupuesto</t>
  </si>
  <si>
    <t>Fuente</t>
  </si>
  <si>
    <t>Concepto de Gasto</t>
  </si>
  <si>
    <t>Meta Plan de Desarrollo         2016-2020</t>
  </si>
  <si>
    <t>Producto PMR</t>
  </si>
  <si>
    <t>Valor CDP's</t>
  </si>
  <si>
    <t>Valor CRP's</t>
  </si>
  <si>
    <t>Valor total Giros</t>
  </si>
  <si>
    <t>01- Recursos del Distrito - 12 Otros Distrito</t>
  </si>
  <si>
    <t>4-01-0187 - Actividades De Formación En Arte, Cultura, Patrimonio, Recreación Y Deporte</t>
  </si>
  <si>
    <t>12. Formación en Cátedra de Patrimonio en colegios distritales</t>
  </si>
  <si>
    <t>Formación en catedra de patrimonio en colegios del distrito capital</t>
  </si>
  <si>
    <t>Saldo</t>
  </si>
  <si>
    <t>Programacion PMR</t>
  </si>
  <si>
    <t>Indique el PMR</t>
  </si>
  <si>
    <t>1107. Divulgación y apropiación del patrimonio cultural del Distrito Capital</t>
  </si>
  <si>
    <t>Fomentar el sentido de pertenencia por el patrimonio cultural de la ciudad, como factor de desarrollo socio - cultural de la ciudadanía.</t>
  </si>
  <si>
    <t>Orientar la oferta del sector hacia la promoción de nuevas percepciones, actitudes y hábitos ciudadanos que favorezcan la acción colectiva para el cuidado del entorno, el disfrute del espacio público como un patrimonio común.</t>
  </si>
  <si>
    <t>Museo de Bogotá en operación</t>
  </si>
  <si>
    <t>01-Recursos del Distrito 12-Otros Distrito</t>
  </si>
  <si>
    <t>Alcanzar 1.700.000 asistencias al Museo de Bogotá, a recorridos y rutas patrimoniales y a otras prácticas patrimoniales</t>
  </si>
  <si>
    <t xml:space="preserve">13. Oferta cultural para la valoración y divulgación del patrimonio material e  inmaterial de la ciudad </t>
  </si>
  <si>
    <t>03 - Recursos Administrados 20 - Administrados de Destinación Específica</t>
  </si>
  <si>
    <t>Activación del patrimonio</t>
  </si>
  <si>
    <t xml:space="preserve">Fuente </t>
  </si>
  <si>
    <t>Concepto</t>
  </si>
  <si>
    <t>´01-12</t>
  </si>
  <si>
    <t>PILAR O EJE: 07 Gobierno legítimo, fortalecimiento local y eficiencia</t>
  </si>
  <si>
    <t>PROGRAMA: 42 Transparencia, gestión pública y servicio a la ciudadanía</t>
  </si>
  <si>
    <t>Proyecto estratégico:  185 Fortalecimiento a la gestión publica efectiva y eficiente</t>
  </si>
  <si>
    <t>Proyecto Entidad: 1110. Fortalecimiento y desarrollo de la gestión institucional</t>
  </si>
  <si>
    <t>Subdirector de Gestión Corporativa</t>
  </si>
  <si>
    <t>Fortalecer la gestión institucional, mediante la implementación, el mantenimiento y la sostenibilidad del Sistema Integrado de Gestión, con el fin de promover la mejora en los servicios ofrecidos a la ciudadanía y el cumplimiento de la misión institucional.</t>
  </si>
  <si>
    <t>Implementación de modelo de gobierno abierto para el Distrito Capital</t>
  </si>
  <si>
    <t>3-3-1-15-7-42-1110-185</t>
  </si>
  <si>
    <t>Administración y mantenimiento de sedes misionales</t>
  </si>
  <si>
    <t>Incrementar a un 90% la sostenibilidad del sistema integrado de gestión, para prestar un mejor servicio en la atención a la ciudadanía.</t>
  </si>
  <si>
    <t>Mantener el 100% de las sedes misionales a cargo de la entidad.</t>
  </si>
  <si>
    <t>10. Procesos articulados dentro del sistema integrado de gestión.</t>
  </si>
  <si>
    <t>03-Recursos Administrados 21-Administrados de Libre Destinación</t>
  </si>
  <si>
    <t>Incrementar a un 70% la sostenibilidad del sistema integrado de gestión, para prestar un mejor servicio en la atención a la ciudadanía.</t>
  </si>
  <si>
    <t>Adquisición de equipos, materiales y suministros</t>
  </si>
  <si>
    <t>Desarrollar actividades de comunicación e información</t>
  </si>
  <si>
    <t>Personal de apoyo transversal a la gestión institucional</t>
  </si>
  <si>
    <t>Transparencia y atención a la ciudadanía</t>
  </si>
  <si>
    <t>PILAR O EJE: 02 Democracia urbana</t>
  </si>
  <si>
    <t>PROGRAMA: 17 Espacio público, derecho de todos</t>
  </si>
  <si>
    <t>Proyecto estratégico: 140 Recuperación del patrimonio material de la ciudad</t>
  </si>
  <si>
    <t>Proyecto Entidad: 1112. Instrumentos de planeación y gestión para la preservación y sostenibilidad del patrimonio cultural</t>
  </si>
  <si>
    <t>Subdirectora General</t>
  </si>
  <si>
    <t>Determinar acciones de protección, conservación y sostenibilidad en el tiempo, para Bienes de Interés Cultural del Distrito Capital, mediante el estudio, formulación, gestión y adopción de planes, programas e instrumentos de gestión y financiación del patrimonio cultural.</t>
  </si>
  <si>
    <t>Generación de espacio público asociado al desarrollo y fortalecimiento de la infraestructura cultural, patrimonial, recreativa y deportiva de la ciudad.</t>
  </si>
  <si>
    <t>3-3-1-15-2-17-1112-140</t>
  </si>
  <si>
    <t>Formular el Plan Especial de Manejo y Protección del Centro Historico</t>
  </si>
  <si>
    <t>15. Instrumentos técnicos de gestión para la preservación del patrimonio cultural</t>
  </si>
  <si>
    <t>Plan especial de manejo y protección del centro histórico</t>
  </si>
  <si>
    <t>Planes y proyectos urbanos en ámbitos patrimoniales</t>
  </si>
  <si>
    <t>Instrumentos de gestión, financiación e incentivos</t>
  </si>
  <si>
    <t>Avanzar en la recuperación, conservación y protección de los bienes muebles e inmuebles que constituyen el patrimonio cultural construido de Bogotá, para su promoción y disfrute por parte de la ciudadanía.</t>
  </si>
  <si>
    <t>Recuperación para el uso adecuado y disfrute del espacio público, sostenibilidad del espacio público, generación del espacio público asociado al desarrollo y fortalecimiento de la infraestructura cultural, patrimonial, recreativa y deportiva de la ciudad</t>
  </si>
  <si>
    <t xml:space="preserve">3-3-1-15-2-17-1114-140 </t>
  </si>
  <si>
    <t>4. Obras de Intervención en Bienes muebles - inmuebles y sectores que conforman el patrimonio cultural del D.C.</t>
  </si>
  <si>
    <t>SALDO</t>
  </si>
  <si>
    <t>01-Recursos del Distrito 555-Impuesto al Consumo de Telefonía Móvil</t>
  </si>
  <si>
    <t>01-Recursos del Distrito 41-Plusvalía</t>
  </si>
  <si>
    <t>Actividades de seguimiento arqueológico en intervenciones y acciones sobre bienes de interés cultural</t>
  </si>
  <si>
    <t>Asesoría técnica para la protección y promoción del patrimonio cultural material del distrito capital</t>
  </si>
  <si>
    <t xml:space="preserve">Asesorar tecnicamente el 100% de las solicitudes para la protección del patrimonio cultural material del D.C. </t>
  </si>
  <si>
    <t>1-01-0525</t>
  </si>
  <si>
    <t>´01-555</t>
  </si>
  <si>
    <t>´01-41</t>
  </si>
  <si>
    <t>´01-265</t>
  </si>
  <si>
    <t>1-03-0103</t>
  </si>
  <si>
    <t>3-04-0316</t>
  </si>
  <si>
    <t>Nº Viabilidad</t>
  </si>
  <si>
    <t>Nº CDP</t>
  </si>
  <si>
    <t>Nº RP</t>
  </si>
  <si>
    <t>Nº Contrato</t>
  </si>
  <si>
    <t>Enero</t>
  </si>
  <si>
    <t>Febrero</t>
  </si>
  <si>
    <t>Marzo</t>
  </si>
  <si>
    <t>Abril</t>
  </si>
  <si>
    <t>Mayo</t>
  </si>
  <si>
    <t>Junio</t>
  </si>
  <si>
    <t>Julio</t>
  </si>
  <si>
    <t>Agosto</t>
  </si>
  <si>
    <t>Septiembre</t>
  </si>
  <si>
    <t>Octubre</t>
  </si>
  <si>
    <t>Noviembre</t>
  </si>
  <si>
    <t>Diciembre</t>
  </si>
  <si>
    <t>Total Giros</t>
  </si>
  <si>
    <t>Reserva</t>
  </si>
  <si>
    <t>Objeto</t>
  </si>
  <si>
    <t>Beneficiario</t>
  </si>
  <si>
    <t>Valor RP's</t>
  </si>
  <si>
    <t xml:space="preserve"> Adquisición de equipos, materiales y suministros</t>
  </si>
  <si>
    <t xml:space="preserve"> Desarrollar actividades de comunicación e información</t>
  </si>
  <si>
    <t>Nº contrato</t>
  </si>
  <si>
    <t xml:space="preserve">Personal de apoyo transversal </t>
  </si>
  <si>
    <t xml:space="preserve">3-3-1-15-3-25-1107-158 </t>
  </si>
  <si>
    <t>Valor PAA</t>
  </si>
  <si>
    <t>Còd. Control</t>
  </si>
  <si>
    <t>Total</t>
  </si>
  <si>
    <t>CDP</t>
  </si>
  <si>
    <t>RP</t>
  </si>
  <si>
    <t>OP</t>
  </si>
  <si>
    <t>TOTALES</t>
  </si>
  <si>
    <t>Saldo Apropiacion</t>
  </si>
  <si>
    <t>Valor Viabilidad</t>
  </si>
  <si>
    <t>Valor Giros</t>
  </si>
  <si>
    <t>Proyecto Entidad: 1114. Intervención y conservación de los bienes muebles e inmuebles en sectores de interés cultural del Distrito Capital</t>
  </si>
  <si>
    <t>Subdirector de Intervención</t>
  </si>
  <si>
    <t>Cód.. Control</t>
  </si>
  <si>
    <t>Saldo Apropiación</t>
  </si>
  <si>
    <t>Inicial</t>
  </si>
  <si>
    <t>PREDIS</t>
  </si>
  <si>
    <t>Còdigo Control</t>
  </si>
  <si>
    <t>Programación PMR</t>
  </si>
  <si>
    <t>Realizar 634.250 atenciones a niños, niñas y adolescentes  en el marco del programa Jornada Única  y Tiempo Escolar durante el cuatrienio</t>
  </si>
  <si>
    <r>
      <rPr>
        <b/>
        <sz val="10"/>
        <rFont val="Arial"/>
        <family val="2"/>
      </rPr>
      <t>Proyecto estratégico:</t>
    </r>
    <r>
      <rPr>
        <sz val="10"/>
        <rFont val="Arial"/>
        <family val="2"/>
      </rPr>
      <t xml:space="preserve">  158 Valoración y apropiación social del patrimonio cultural</t>
    </r>
  </si>
  <si>
    <r>
      <rPr>
        <b/>
        <sz val="10"/>
        <rFont val="Arial"/>
        <family val="2"/>
      </rPr>
      <t>PROGRAMA:</t>
    </r>
    <r>
      <rPr>
        <sz val="10"/>
        <rFont val="Arial"/>
        <family val="2"/>
      </rPr>
      <t xml:space="preserve"> 25 Cambio cultural y construcción del tejido social para la vida</t>
    </r>
  </si>
  <si>
    <r>
      <rPr>
        <b/>
        <sz val="10"/>
        <rFont val="Arial"/>
        <family val="2"/>
      </rPr>
      <t>PILAR O EJE:</t>
    </r>
    <r>
      <rPr>
        <sz val="10"/>
        <rFont val="Arial"/>
        <family val="2"/>
      </rPr>
      <t xml:space="preserve"> 03 Construcción de comunidad y cultura ciudadana</t>
    </r>
  </si>
  <si>
    <r>
      <rPr>
        <b/>
        <sz val="10"/>
        <rFont val="Arial"/>
        <family val="2"/>
      </rPr>
      <t>Proyecto estratégico:</t>
    </r>
    <r>
      <rPr>
        <sz val="10"/>
        <rFont val="Arial"/>
        <family val="2"/>
      </rPr>
      <t xml:space="preserve">  124 Formación para la transformación del ser</t>
    </r>
  </si>
  <si>
    <r>
      <rPr>
        <b/>
        <sz val="10"/>
        <rFont val="Arial"/>
        <family val="2"/>
      </rPr>
      <t>PROGRAMA:</t>
    </r>
    <r>
      <rPr>
        <sz val="10"/>
        <rFont val="Arial"/>
        <family val="2"/>
      </rPr>
      <t xml:space="preserve"> 11 Mejores oportunidades para el desarrollo a través de la cultura, la recreación y el deporte</t>
    </r>
  </si>
  <si>
    <r>
      <rPr>
        <b/>
        <sz val="10"/>
        <rFont val="Arial"/>
        <family val="2"/>
      </rPr>
      <t>PILAR O EJE:</t>
    </r>
    <r>
      <rPr>
        <sz val="10"/>
        <rFont val="Arial"/>
        <family val="2"/>
      </rPr>
      <t xml:space="preserve"> 01 Igualdad de calidad de vida</t>
    </r>
  </si>
  <si>
    <t>PASIVOS EXIGIBLES</t>
  </si>
  <si>
    <t>01-Recursos del Distrito 263- Recursos Pasivos Plusvalia</t>
  </si>
  <si>
    <t>Apropiación</t>
  </si>
  <si>
    <t>01-263</t>
  </si>
  <si>
    <t>01-270</t>
  </si>
  <si>
    <t>03-146</t>
  </si>
  <si>
    <t>03-147</t>
  </si>
  <si>
    <t>META 1</t>
  </si>
  <si>
    <t>META 2</t>
  </si>
  <si>
    <t>META 3</t>
  </si>
  <si>
    <t>Monumentos en espacio público (Intervención y Protección en Monumentos del Distrito)</t>
  </si>
  <si>
    <t>Asesoría técnica</t>
  </si>
  <si>
    <t>-</t>
  </si>
  <si>
    <t>1408 Bienes de Interés Cultural (BIC) intervenidos</t>
  </si>
  <si>
    <t>1409 Bienes de Interés Cultural (BIC) intervenidos</t>
  </si>
  <si>
    <t>1410 Bienes de Interés Cultural (BIC) intervenidos</t>
  </si>
  <si>
    <t>1411 Bienes de Interés Cultural (BIC) intervenidos</t>
  </si>
  <si>
    <t>1412 Bienes de Interés Cultural (BIC) intervenidos</t>
  </si>
  <si>
    <t>1413 Bienes de Interés Cultural (BIC) intervenidos</t>
  </si>
  <si>
    <t>1414 Bienes de Interés Cultural (BIC) intervenidos</t>
  </si>
  <si>
    <t>1415 Bienes de Interés Cultural (BIC) intervenidos</t>
  </si>
  <si>
    <t>1416 Bienes de Interés Cultural (BIC) intervenidos</t>
  </si>
  <si>
    <t>1417 Bienes de Interés Cultural (BIC) intervenidos</t>
  </si>
  <si>
    <t>1418 Bienes de Interés Cultural (BIC) intervenidos</t>
  </si>
  <si>
    <t>1419 Bienes de Interés Cultural (BIC) intervenidos</t>
  </si>
  <si>
    <t>1420 Bienes de Interés Cultural (BIC) intervenidos</t>
  </si>
  <si>
    <t>1421 Bienes de Interés Cultural (BIC) intervenidos</t>
  </si>
  <si>
    <t>1422 Bienes de Interés Cultural (BIC) intervenidos</t>
  </si>
  <si>
    <t>Prestar servicios profesionales al Instituto Distrital de Patrimonio Cultural para realizar el registro fotográfico y audiovisual requerido para la ejecución de la estrategia de apropiación social del patrimonio cultural.</t>
  </si>
  <si>
    <t>Prestar servicios profesionales al Instituto Distrital de Patrimonio Cultural para apoyar las actividades de comunicación y generación de contenidos requeridos para el desarrollo de la estrategia de apropiación social del patrimonio cultural.</t>
  </si>
  <si>
    <t>Prestar servicios profesionales al Instituto Distrital de Patrimonio Cultural para apoyar el desarrollo de estrategias orientadas a la apropiación social y salvaguardia del Patrimonio Cultural Inmaterial.</t>
  </si>
  <si>
    <t>Prestar servicios profesionales al Instituto Distrital de Patrimonio Cultural para acompañar la producción audiovisual y multimedial requerida para el desarrollo de la estrategia de apropiación social del patrimonio cultural.</t>
  </si>
  <si>
    <t>Prestar servicios profesionales al Instituto Distrital de Patrimonio Cultural para llevar a cabo las actividades periodísticas requeridas en la estrategia de apropiación social del patrimonio cultural.</t>
  </si>
  <si>
    <t>Valor correspondiente para reconocer el pago de la planilla integrada de aportes a riesgos laborales con tarifa tipo V de los contratistas de la Subdirección de Divulgación.</t>
  </si>
  <si>
    <t>Suministro de papelería, elementos de oficina, útiles escolares y material fungible requeridos para el desarrollo administrativo y misional del Instituto Distrital de Patrimonio Cultural.</t>
  </si>
  <si>
    <t>Adquisición de equipos de cómputo y periféricos requeridos para el desarrollo administrativo y misional del Instituto Distrital de Patrimonio Cultural.</t>
  </si>
  <si>
    <t>Prestar servicios profesionales al Instituto Distrital de Patrimonio Cultural para apoyar las acciones de diseño gráfico del Museo de Bogotá.</t>
  </si>
  <si>
    <t>Prestar servicios profesionales al Instituto Distrital de Patrimonio Cultural para apoyar el diseño museográfico de los proyectos adelantados por el Museo de Bogotá.</t>
  </si>
  <si>
    <t>Prestar servicios al Instituto Distrital de Patrimonio Cultural como apoyo a la gestión en la planificación y ejecución del portafolio de servicios educativos y culturales del Museo de Bogotá.</t>
  </si>
  <si>
    <t>Prestar servicios profesionales al Instituto Distrital de Patrimonio Cultural para orientar las actividades de curaduría y museología del Museo de Bogotá.</t>
  </si>
  <si>
    <t>Prestar servicios de apoyo a la gestión al Instituto Distrital de Patrimonio Cultural en los trámites administrativos y operativos generados en la operación del Museo de Bogotá.</t>
  </si>
  <si>
    <t>Prestar servicios profesionales al Instituto Distrital de Patrimonio Cultural para orientar los procesos museográficos requeridos por el Museo de Bogotá.</t>
  </si>
  <si>
    <t>Prestar servicios profesionales al Instituto Distrital de Patrimonio Cultural en la ejecución de los procesos de mediación y generación de contenidos pedagógicos del portafolio de servicios educativos y culturales del Museo de Bogotá.</t>
  </si>
  <si>
    <t>Contratar la adquisición de licencias de software para los equipos de cómputo de Instituto Distrital de Patrimonio Cultural.</t>
  </si>
  <si>
    <t>Prestar servicios profesionales al Instituto Distrital de Patrimonio Cultural para orientar la planeación e implementación de la oferta de servicios educativos y culturales del Museo de Bogotá.</t>
  </si>
  <si>
    <t>Prestar servicios profesionales al Instituto Distrital de Patrimonio Cultural para llevar a cabo las actividades de registro y catalogación de la colección del Museo de Bogotá.</t>
  </si>
  <si>
    <t>Prestar servicios profesionales al Instituto Distrital de Patrimonio Cultural para acompañar el diseño, programación y desarrollo de las actividades del portafolio de servicios educativos y culturales del Museo de Bogotá.</t>
  </si>
  <si>
    <t>Prestar servicios de apoyo a la gestión al Instituto Distrital de Patrimonio Cultural en los procesos de montaje y actividades logísticas requeridas por el Museo de Bogotá.</t>
  </si>
  <si>
    <t>Contratar la prestación del servicio integral de aseo, cafetería y fumigación, incluidos los insumos, para las sedes del Instituto Distrital de Patrimonio Cultural.</t>
  </si>
  <si>
    <t>Prestar servicios de apoyo a la gestión al Instituto Distrital de Patrimonio Cultural en los procesos de digitalización de la Colección del Museo de Bogotá.</t>
  </si>
  <si>
    <t xml:space="preserve">Prestar servicios profesionales al Instituto Distrital de Patrimonio Cultural para acompañar el componente histórico de los procesos curatoriales desarrollados por el Museo de Bogotá. </t>
  </si>
  <si>
    <t>Prestación de los servicios de vigilancia y seguridad privada, en la modalidad de vigilancia fija armada, con medios técnicos y tecnológicos, a los bienes muebles e inmuebles que conforman el patrimonio de la entidad y de los cuales es o llegare a ser legalmente responsable.</t>
  </si>
  <si>
    <t>NA</t>
  </si>
  <si>
    <t xml:space="preserve">Lograr 216.615 asistentes a la oferta generada por el Instituto en actividades de patrimonio cultural </t>
  </si>
  <si>
    <t>Apoyar 24 iniciativas de la ciudadanía en temas de patrimonio cultural.</t>
  </si>
  <si>
    <t>Ofrecer 410 actividades que contribuyan a activar el patrimonio cultural</t>
  </si>
  <si>
    <t>Contratar un programa de seguros que ampare los bienes e intereses patrimoniales del Instituto Distrital de Patrimonio Cultural y aquellos por los cuales sea o llegare a ser responsable.</t>
  </si>
  <si>
    <t>Servicios Públicos</t>
  </si>
  <si>
    <t>Contratar el alquiler e instalación de computadores de escritorio con su respectiva configuración y puesta en funcionamiento en las instalaciones del Instituto Distrital de Patrimonio Cultural.</t>
  </si>
  <si>
    <t>Contratar la renovación y ampliación del almacenamiento de la solución de respaldo de información para el Instituto Distrital de Patrimonio Cultural.</t>
  </si>
  <si>
    <t xml:space="preserve">Prestar servicios profesionales al Instituto de Patrimonio Cultural para realizar acciones de soporte relacionadas con la gestión documental de la entidad y el aplicativo ORFEO. </t>
  </si>
  <si>
    <t xml:space="preserve">Prestar servicios de apoyo a la gestión al Instituto Distrital de Patrimonio Cultural para orientar las acciones de préstamos, consultas y organización de los archivos de la entidad. </t>
  </si>
  <si>
    <t xml:space="preserve">Prestar servicios de apoyo a la gestión al Instituto Distrital de Patrimonio Cultural para la organización de los archivos de la Entidad. </t>
  </si>
  <si>
    <t>Prestar servicios profesionales al Instituto Distrital de Patrimonio Cultural en el apoyo jurídico que requiera la entidad en las etapas precontractual, contractual y post-contractual.</t>
  </si>
  <si>
    <t>Prestar servicios de apoyo a la gestión al Instituto Distrital de Patrimonio Cultural, en el desarrollo de las actividades relacionadas con la liquidación de prestaciones sociales y demás temas de la gestión del talento humano de la entidad.</t>
  </si>
  <si>
    <t>Prestar servicios profesionales al Instituto Distrital de Patrimonio Cultural para apoyar el proceso de modernización del Instituto, repuesta a peticiones, requerimientos de entes de control, y demás temas relacionados con la Gestión del Talento Humano de la entidad.</t>
  </si>
  <si>
    <t>Prestar servicios de apoyo a la gestión al Instituto Distrital de Patrimonio Cultural en el desarrollo de actividades administrativas de la Subdirección de Gestión Corporativa.</t>
  </si>
  <si>
    <t>Prestar servicios profesionales al Instituto Distrital de Patrimonio Cultural para apoyar el diseño, formulación, actualización, seguimiento y mejoramiento del Sistema de Gestión de Seguridad y Salud en el Trabajo de la entidad.</t>
  </si>
  <si>
    <t>Prestar servicios profesionales al Instituto Distrital de Patrimonio Cultural, acompañando jurídicamente los procesos contractuales, así como la revisión, seguimiento y control de la gestión administrativa a cargo de la Subdirección de Gestión Corporativa.</t>
  </si>
  <si>
    <t>Prestar servicios de apoyo a la gestión al Instituto Distrital de Patrimonio Cultural en las actividades relacionadas con la implementación del SECOP II.</t>
  </si>
  <si>
    <t>Meta Entidad 2019</t>
  </si>
  <si>
    <t xml:space="preserve">Prestar servicios profesionales al Instituto Distrital de Patrimonio Cultural para realizar insumos en el componente de accesibilidad y movilidad en la formulación  de proyectos del Instituto. </t>
  </si>
  <si>
    <t>Meta Plan de Desarrollo 2016-2020</t>
  </si>
  <si>
    <t>Prestar servicios profesionales al Instituto Distrital de Patrimonio Cultural para orientar y realizar el fomento y seguimiento de las acciones de administración, mantenimiento, conservación y restauración de los bienes muebles de la ciudad de Bogotá. D.C.</t>
  </si>
  <si>
    <t>Prestar servicios profesionales al Instituto Distrital de Patrimonio Cultural para orientar, guiar y realizar el seguimiento técnico de las intervenciones adelantadas por la entidad en Bienes Muebles ubicados en el espacio público de Bogotá D.C.</t>
  </si>
  <si>
    <t>Prestar servicios profesionales al Instituto Distrital de Patrimonio Cultural, apoyando a la Subdirección de Divulgación y Apropiación del Patrimonio en la administración de los aplicativos y gestión de alianzas que involucren el componente de TIC’s en la divulgación del patrimonio cultural.</t>
  </si>
  <si>
    <t>01-03 0020</t>
  </si>
  <si>
    <t>03-374</t>
  </si>
  <si>
    <t>05-02 0020</t>
  </si>
  <si>
    <t>Nº CÓD. CONTROL</t>
  </si>
  <si>
    <t>Nº Cód. Control</t>
  </si>
  <si>
    <t>Estímulos a iniciativas de la ciudadanía en temas de patrimonio cultural</t>
  </si>
  <si>
    <t>INSTITUTO DISTRITAL DE PATRIMONIO CULTURAL</t>
  </si>
  <si>
    <t>ARL</t>
  </si>
  <si>
    <t>Meta 2</t>
  </si>
  <si>
    <t>PAGO PASIVOS</t>
  </si>
  <si>
    <t>Plan de Adecuación del SIG - MIPG</t>
  </si>
  <si>
    <t>Gestionar el 100% del plan de adecuación y sostenibilidad del SIG-MIPG</t>
  </si>
  <si>
    <t>01-03 0020 Mantenimiento y mejoramiento de la infraestructura cultural</t>
  </si>
  <si>
    <t>02-03 0114 Adquisición de Equipos, materiales, suministros</t>
  </si>
  <si>
    <t>05-02 0152 Adquisición de equipos y software para el
mejoramiento de la gestión institucional</t>
  </si>
  <si>
    <t>05-02 0020 Personal contratado para las actividades propias de los procesos de mejoramiento de gestión de la entidad</t>
  </si>
  <si>
    <t>03-01 0066 Fomento, apoyo y divulgación de eventos y expresiones artísticas, culturales y del patrimonio</t>
  </si>
  <si>
    <t>04-01 0185 Actividades de investigación para la valoración, protección, conservación, sostenibilidad y apropiación del Patrimonio Cultural</t>
  </si>
  <si>
    <t>01-01 0525 Recuperación y aprovechamiento de bienes de interes cultural</t>
  </si>
  <si>
    <t>01-03 0103 Administración, mantenimiento y mejoramiento de los bienes muebles e inmuebles ubicados en el espacio público del Distrito Capital</t>
  </si>
  <si>
    <t>03-04 0316 Personal de apoyo para las actividades de valoración, protección y conservación del Patrimonio Cultural</t>
  </si>
  <si>
    <t xml:space="preserve">Intervenir 400,29 Bienes de Interés Cultural  (BIC) del D.C. a través de obras de adecuación, ampliación, conservación, consolidación estructural, rehabilitación y mantenimiento y/o restauración  </t>
  </si>
  <si>
    <t>BIC intervenidos (Valor dirigido para reconocer la afiliación de riesgos laborales Nivel 5)</t>
  </si>
  <si>
    <t>03 - Recursos Administrados 147-Otros Recursos del balance de destinación específica</t>
  </si>
  <si>
    <t>BIC intervenidos (Plazade Mercado La Concordia)Adición Convenio Fase 2</t>
  </si>
  <si>
    <t>03-20</t>
  </si>
  <si>
    <t>Prestar servicios profesionales al Instituto Distrital de Patrimonio Cultural para orientar los procesos de gestión de la colección del Museo de Bogotá.</t>
  </si>
  <si>
    <t xml:space="preserve">Programa Fachadas 
</t>
  </si>
  <si>
    <t xml:space="preserve">
Programa Fachadas 
</t>
  </si>
  <si>
    <t>1423 Bienes de Interés Cultural (BIC) intervenidos</t>
  </si>
  <si>
    <t>1425 Bienes de Interés Cultural (BIC) intervenidos</t>
  </si>
  <si>
    <t>1426 Bienes de Interés Cultural (BIC) intervenidos</t>
  </si>
  <si>
    <t>1427 Bienes de Interés Cultural (BIC) intervenidos</t>
  </si>
  <si>
    <t>1428 Bienes de Interés Cultural (BIC) intervenidos</t>
  </si>
  <si>
    <t>1429 Bienes de Interés Cultural (BIC) intervenidos</t>
  </si>
  <si>
    <t>1430 Bienes de Interés Cultural (BIC) intervenidos</t>
  </si>
  <si>
    <t>1431 Bienes de Interés Cultural (BIC) intervenidos</t>
  </si>
  <si>
    <t>1432 Bienes de Interés Cultural (BIC) intervenidos</t>
  </si>
  <si>
    <t>1433 Bienes de Interés Cultural (BIC) intervenidos</t>
  </si>
  <si>
    <t>02-03 0114</t>
  </si>
  <si>
    <t>05-02 0152</t>
  </si>
  <si>
    <t>03-21</t>
  </si>
  <si>
    <t>03-Recursos Administrados 374-Rendimientos Financieros Destinación Específica</t>
  </si>
  <si>
    <t>03-01 0066</t>
  </si>
  <si>
    <t>Adición</t>
  </si>
  <si>
    <t>Reducción</t>
  </si>
  <si>
    <t>Viabilidades</t>
  </si>
  <si>
    <t>Celebrar el contrato interadministrativo con la Unidad Administrativa Especial de Catastro Distrital – UAECD para la realización del avalúo comercial de algunos predios de propiedad del Instituto Distrital de Patrimonio Cultural.</t>
  </si>
  <si>
    <t>03 - Recursos Administrados 21 - Administrados de Libre Destinación</t>
  </si>
  <si>
    <t>PLAN OPERATIVO ANUAL DE INVERSIÓN - POAI</t>
  </si>
  <si>
    <t>PROCESO DE DIRECCIONAMIENTO ESTRATÉGICO</t>
  </si>
  <si>
    <t>Suministro de insumos para equipos de impresión de las dependencias del Instituto Distrital de Patrimonio Cultural.</t>
  </si>
  <si>
    <t>Saldo CDP vs Apropiación</t>
  </si>
  <si>
    <t>N° CDP</t>
  </si>
  <si>
    <t>1434 Bienes de Interés Cultural (BIC) intervenidos</t>
  </si>
  <si>
    <t>1435 Bienes de Interés Cultural (BIC) intervenidos</t>
  </si>
  <si>
    <t>1436 Bienes de Interés Cultural (BIC) intervenidos</t>
  </si>
  <si>
    <t>1437 Bienes de Interés Cultural (BIC) intervenidos</t>
  </si>
  <si>
    <t>1438 Bienes de Interés Cultural (BIC) intervenidos</t>
  </si>
  <si>
    <t>1439 Bienes de Interés Cultural (BIC) intervenidos</t>
  </si>
  <si>
    <t>1440 Bienes de Interés Cultural (BIC) intervenidos</t>
  </si>
  <si>
    <t>Plan Especial de Manejo y Protección del Parque Nacional Enrique Olaya Herrera</t>
  </si>
  <si>
    <t xml:space="preserve"> Elaborarel 0,5 del documento de Análisis y Diagnóstico como insumo para la formulación del Plan Especial de Manejo y Protección —PEMP del Parque Nacional Olaya Herrera</t>
  </si>
  <si>
    <t xml:space="preserve"> Elaborar el 0,5 del documento de Análisis y Diagnóstico como insumo para la formulación del Plan Especial de Manejo y Protección —PEMP del Parque Nacional Enrique Olaya Herrera</t>
  </si>
  <si>
    <t>01-146</t>
  </si>
  <si>
    <t>Monumentos en espacio público  (Intervención y Protección en Monumentos del Distrito)</t>
  </si>
  <si>
    <t>1424 Bienes de Interés Cultural (BIC) intervenidos</t>
  </si>
  <si>
    <t>1441 Bienes de Interés Cultural (BIC) intervenidos</t>
  </si>
  <si>
    <t>1442 Bienes de Interés Cultural (BIC) intervenidos</t>
  </si>
  <si>
    <t>1443 Bienes de Interés Cultural (BIC) intervenidos</t>
  </si>
  <si>
    <t>1444 Bienes de Interés Cultural (BIC) intervenidos</t>
  </si>
  <si>
    <t>1445 Bienes de Interés Cultural (BIC) intervenidos</t>
  </si>
  <si>
    <t>1446 Bienes de Interés Cultural (BIC) intervenidos</t>
  </si>
  <si>
    <t>1447 Bienes de Interés Cultural (BIC) intervenidos</t>
  </si>
  <si>
    <t>1448 Bienes de Interés Cultural (BIC) intervenidos</t>
  </si>
  <si>
    <t>1449 Bienes de Interés Cultural (BIC) intervenidos</t>
  </si>
  <si>
    <t>1450 Bienes de Interés Cultural (BIC) intervenidos</t>
  </si>
  <si>
    <t>1451 Bienes de Interés Cultural (BIC) intervenidos</t>
  </si>
  <si>
    <t>1452 Bienes de Interés Cultural (BIC) intervenidos</t>
  </si>
  <si>
    <t>1453 Bienes de Interés Cultural (BIC) intervenidos</t>
  </si>
  <si>
    <t>1454 Bienes de Interés Cultural (BIC) intervenidos</t>
  </si>
  <si>
    <t>1455 Bienes de Interés Cultural (BIC) intervenidos</t>
  </si>
  <si>
    <t>1456 Bienes de Interés Cultural (BIC) intervenidos</t>
  </si>
  <si>
    <t>1457 Bienes de Interés Cultural (BIC) intervenidos</t>
  </si>
  <si>
    <t>1458 Bienes de Interés Cultural (BIC) intervenidos</t>
  </si>
  <si>
    <t>1459 Bienes de Interés Cultural (BIC) intervenidos</t>
  </si>
  <si>
    <t>1460 Bienes de Interés Cultural (BIC) intervenidos</t>
  </si>
  <si>
    <t>1461 Bienes de Interés Cultural (BIC) intervenidos</t>
  </si>
  <si>
    <t>1462 Bienes de Interés Cultural (BIC) intervenidos</t>
  </si>
  <si>
    <t>1463 Bienes de Interés Cultural (BIC) intervenidos</t>
  </si>
  <si>
    <t>1464 Bienes de Interés Cultural (BIC) intervenidos</t>
  </si>
  <si>
    <t>1465 Bienes de Interés Cultural (BIC) intervenidos</t>
  </si>
  <si>
    <t>1466 Bienes de Interés Cultural (BIC) intervenidos</t>
  </si>
  <si>
    <t>1467 Bienes de Interés Cultural (BIC) intervenidos</t>
  </si>
  <si>
    <t>1468 Bienes de Interés Cultural (BIC) intervenidos</t>
  </si>
  <si>
    <t>1469 Bienes de Interés Cultural (BIC) intervenidos</t>
  </si>
  <si>
    <t>1470 Bienes de Interés Cultural (BIC) intervenidos</t>
  </si>
  <si>
    <t>1471 Bienes de Interés Cultural (BIC) intervenidos</t>
  </si>
  <si>
    <t>1472 Bienes de Interés Cultural (BIC) intervenidos</t>
  </si>
  <si>
    <t>1473 Bienes de Interés Cultural (BIC) intervenidos</t>
  </si>
  <si>
    <t>1474 Bienes de Interés Cultural (BIC) intervenidos</t>
  </si>
  <si>
    <t>1475 Bienes de Interés Cultural (BIC) intervenidos</t>
  </si>
  <si>
    <t>1476 Bienes de Interés Cultural (BIC) intervenidos</t>
  </si>
  <si>
    <t>1477 Bienes de Interés Cultural (BIC) intervenidos</t>
  </si>
  <si>
    <t>1478 Bienes de Interés Cultural (BIC) intervenidos</t>
  </si>
  <si>
    <t>1479 Bienes de Interés Cultural (BIC) intervenidos</t>
  </si>
  <si>
    <t>1480 Bienes de Interés Cultural (BIC) intervenidos</t>
  </si>
  <si>
    <t>1481 Bienes de Interés Cultural (BIC) intervenidos</t>
  </si>
  <si>
    <t>1482 Bienes de Interés Cultural (BIC) intervenidos</t>
  </si>
  <si>
    <t>1483 Bienes de Interés Cultural (BIC) intervenidos</t>
  </si>
  <si>
    <t>1484 Bienes de Interés Cultural (BIC) intervenidos</t>
  </si>
  <si>
    <t>1485 Bienes de Interés Cultural (BIC) intervenidos</t>
  </si>
  <si>
    <t>1486 Bienes de Interés Cultural (BIC) intervenidos</t>
  </si>
  <si>
    <t>1487 Bienes de Interés Cultural (BIC) intervenidos</t>
  </si>
  <si>
    <t>1488 Bienes de Interés Cultural (BIC) intervenidos</t>
  </si>
  <si>
    <t>1489 Bienes de Interés Cultural (BIC) intervenidos</t>
  </si>
  <si>
    <t>1490 Bienes de Interés Cultural (BIC) intervenidos</t>
  </si>
  <si>
    <t>1491 Bienes de Interés Cultural (BIC) intervenidos</t>
  </si>
  <si>
    <t>1492 Bienes de Interés Cultural (BIC) intervenidos</t>
  </si>
  <si>
    <t>1493 Bienes de Interés Cultural (BIC) intervenidos</t>
  </si>
  <si>
    <t>1494 Bienes de Interés Cultural (BIC) intervenidos</t>
  </si>
  <si>
    <t>1495 Bienes de Interés Cultural (BIC) intervenidos</t>
  </si>
  <si>
    <t>BIC intervenidos ARL</t>
  </si>
  <si>
    <t xml:space="preserve"> </t>
  </si>
  <si>
    <t>01-12</t>
  </si>
  <si>
    <t>04-01 0185</t>
  </si>
  <si>
    <t>COMPONENTES EBI-D</t>
  </si>
  <si>
    <t>PASIVOS</t>
  </si>
  <si>
    <t>ARQUEOLOGICO</t>
  </si>
  <si>
    <t>ASESORIA</t>
  </si>
  <si>
    <t>FACHADAS</t>
  </si>
  <si>
    <t>MONUMENTOS</t>
  </si>
  <si>
    <t xml:space="preserve">APOYO </t>
  </si>
  <si>
    <t>BIC INMUEBLES + ARL</t>
  </si>
  <si>
    <t>ACTUALIZADO 4 TRIMESTRE</t>
  </si>
  <si>
    <t>POAI</t>
  </si>
  <si>
    <t>SEGPLAN</t>
  </si>
  <si>
    <t>Atender a 903 niños/as y adolescentes través de la formación en patrimonio cultural dentro del programa de la jornada única y estrategias de uso del tiempo escolar</t>
  </si>
  <si>
    <t>Prestar servicios profesionales al Instituto Distrital de Patrimonio Cultural para apoyar el desarrollo de las acciones administrativas del programa de formación CIVINAUTAS, dirigido a estudiantes de colegios distritales.</t>
  </si>
  <si>
    <t>Prestar servicios profesionales al Instituto Distrital de Patrimonio Cultural para gestionar la logística de los recorridos realizados para los beneficiarios del programa Civinautas.</t>
  </si>
  <si>
    <t>Prestar servicios profesionales al Instituto Distrital de Patrimonio Cultural para apoyar las acciones pedagógicas de los procesos de formación en patrimonio cultural del programa Civinautas.</t>
  </si>
  <si>
    <t>Prestar servicios profesionales al Instituto Distrital de Patrimonio Cultural para apoyar las acciones de apropiación social del patrimonio de los procesos de formación en patrimonio cultural del programa Civinautas.</t>
  </si>
  <si>
    <t>Prestar servicios profesionales al Instituto Distrital de Patrimonio Cultural como apoyo en la gestión territorial de los procesos de formación en patrimonio cultural.</t>
  </si>
  <si>
    <t>Prestar servicios profesionales al Instituto Distrital de Patrimonio Cultural para orientar el programa de formación en patrimonio cultural.</t>
  </si>
  <si>
    <t>Prestar servicios profesionales al Instituto Distrital de Patrimonio Cultural para apoyar en la implementación en aula del programa de formación en patrimonio cultural CIVINAUTAS para colegios distritales.</t>
  </si>
  <si>
    <t>Saldo del componente de formación en cátedra de patrimonio</t>
  </si>
  <si>
    <t>Prestar servicios profesionales al Instituto Distrital de Patrimonio Cultural para desarrollar las acciones de diseño gráfico del Museo de Bogotá.</t>
  </si>
  <si>
    <t>Prestar servicios profesionales al Instituto Distrital de Patrimonio Cultural en la ejecución de los procesos de mediación y generación de contenidos pedagógicos del portafolio de servicios educativos.</t>
  </si>
  <si>
    <t>Prestar servicios profesionales para apoyar el desarrollo del plan de exposiciones del Museo de Bogotá en términos de investigación y temas asociados.</t>
  </si>
  <si>
    <t>Prestar servicios profesionales para el Diseño y desarrollo de los proyectos museográficos adelantados por el Museo de Bogotá.</t>
  </si>
  <si>
    <t>Prestar servicios profesionales para realizar las acciones de gestión administrativa y financiera de las sedes del Museo de Bogotá.</t>
  </si>
  <si>
    <t>Prestar servicios profesionales para realizar el proceso de investigación de exposición temporal del Museo de Bogotá.</t>
  </si>
  <si>
    <t>Prestar servicios profesionales al Instituto Distrital de Patrimonio Cultural para la realización de un diagnóstico socio cultural de la zona Ciudad Bolívar que permita identificar necesidades, actores y expectativas locales, como insumo para orientar la formulación de actividades del Museo de la Ciudad Autoconstruida - MCA.</t>
  </si>
  <si>
    <t>Prestar servicios profesionales al Instituto Distrital de Patrimonio Cultural para realzar una investigación social de la zona Ciudad Bolívar del Museo de la Ciudad Autoconstruida.</t>
  </si>
  <si>
    <t>Adquisición de un sevidor para las casas del Museo de Bogotá, del Instituto Distrital de Patrimonio Cultural.</t>
  </si>
  <si>
    <t>Adquisición de una UPS para las casas del Museo de Bogotá, del Instituto Distrital de Patrimonio Cultural.</t>
  </si>
  <si>
    <t>Saldo del componente Museo en operación.</t>
  </si>
  <si>
    <t>Adicionar y prorrogar el contrato 286 de 2019 que tiene por objeto "(Cód. 395) Contratar la prestación del servicio integral de aseo, cafetería y fumigación, incluidos los insumos, para las sedes del Instituto Distrital de Patrimonio Cultural"</t>
  </si>
  <si>
    <t>Apoyar 29 iniciativas de la ciudadanía en temas de patrimonio cultural.</t>
  </si>
  <si>
    <t>Becas</t>
  </si>
  <si>
    <t>Jurados</t>
  </si>
  <si>
    <t>Apoyos concertados</t>
  </si>
  <si>
    <t>Prestar servicios profesionales al Instituto Distrital de Patrimonio Cultural para orientar la estructuración e implementación del programa de fomento a las prácticas del patrimonio cultural.</t>
  </si>
  <si>
    <t>Prestar servicios profesionales al Instituto Distrital de Patrimonio Cultural para apoyar la implementación del programa de fomento de la entidad.</t>
  </si>
  <si>
    <t>Saldo componente "Estímulos a iniciativas de la ciudadanía en temas de patrimonio cultural".</t>
  </si>
  <si>
    <t>Prestar servicios profesionales al Instituto Distrital de Patrimonio Cultural para orientar el programa para la salvaguardia y apropiación social del patrimonio cultural inmaterial.</t>
  </si>
  <si>
    <t>Prestar servicios profesionales al Instituto Distrital de Patrimonio Cultural para apoyar las estrategias relacionadas con el programa de apropiación social del patrimonio cultural inmaterial de la ciudad.</t>
  </si>
  <si>
    <t>Prestar servicios profesionales al Instituto Distrital de Patrimonio Cultural para orientar la estrategia de apropiación social del patrimonio cultural-recorridos patrimoniales.</t>
  </si>
  <si>
    <t>Prestar servicios de apoyo a la gestión al Instituto Distrital de Patrimonio Cultural como guía de los recorridos realizados en el marco de la estrategia de apropiación social del patrimonio cultural.</t>
  </si>
  <si>
    <t>Prestar servicios profesionales al Instituto Distrital de Patrimonio Cultural para orientar la ejecución del proyecto editorial institucional desarrollado en el marco de la estrategia de apropiación social del patrimonio cultural.</t>
  </si>
  <si>
    <t>Prestar servicios profesionales al Instituto Distrital de Patrimonio Cultural para acompañar el componente histórico de la estrategia de apropiación social del patrimonio cultural.</t>
  </si>
  <si>
    <t>Prestar servicios profesionales al Instituto Distrital de Patrimonio Cultural para orientar las actividades periodísticas, de prensa y comunicación requeridas para el Instituto.</t>
  </si>
  <si>
    <t>Prestar servicios profesionales al Instituto Distrital de Patrimonio Cultural para apoyar el desarrollo de la estrategias de comunicación y divulgación requeridas para el Instituto.</t>
  </si>
  <si>
    <t>Prestar servicios profesionales al Instituto Distrital de Patrimonio Cultural para administrar y actualizar los contenidos de la página web y redes sociales, así como la generación de contenidos requeridos para el desarrollo de la estrategia de comunicaciones de la entidad.</t>
  </si>
  <si>
    <t>Prestar servicios profesionales al Instituto Distrital de Patrimonio Cultural para desarrollar el diseño de piezas gráficas y de comunicación requeridas para la ejecución de la estrategia de comunicaciones de la entidad.</t>
  </si>
  <si>
    <t>Prestar servicios profesionales al Instituto Distrital de Patrimonio Cultural para apoyar el diseño de piezas gráficas y de comunicación requeridas para la ejecución de la estrategia de comunicaciones de la entidad.</t>
  </si>
  <si>
    <t>Prestar servicios de apoyo a la gestión al Instituto Distrital de Patrimonio Cultural en las actividades administrativas y operativas desarrolladas por la Subdirección de Divulgación y Apropiación del Patrimonio.</t>
  </si>
  <si>
    <t>Prestar servicios profesionales como abogado al Instituto Distrital de Patrimonio Cultural, para el acompañamiento jurídico de la Subdirección de Divulgación y Apropiación del Patrimonio acorde con la competencia funcional de la dependencia, manteniendo los procesos y procedimientos de gestión jurídica definidos en la entidad.</t>
  </si>
  <si>
    <t>Prestar servicios profesionales al Instituto Distrital de Patrimonio Cultural para apoyar la formulación, actualización, seguimiento al proceso de planeación y las actividades relacionadas con el sistema integrado de gestión, de la Subdirección de Divulgación y Apropiación del Patrimonio.</t>
  </si>
  <si>
    <t>Prestar servicios profesionales al Instituto Distrital de Patrimonio Cultural para realizar actividades financieras y administrativas relacionadas con los proyectos de inversión a cargo de la Subdirección de Divulgación y Apropiación del Patrimonio.</t>
  </si>
  <si>
    <t>Saldo del componente "Activación del patrimonio"</t>
  </si>
  <si>
    <t xml:space="preserve">Lograr 53.550 asistentes a la oferta generada por el Instituto en actividades de patrimonio cultural </t>
  </si>
  <si>
    <t>Ofrecer 198 actividades que contribuyan a activar el patrimonio cultural</t>
  </si>
  <si>
    <t>APROPIACIÓN</t>
  </si>
  <si>
    <t>PLAN DE ACCIÓN PRESUPUESTO DE INVERSIÓN 2020</t>
  </si>
  <si>
    <t>PLAN DE ACCION PRESUPUESTO DE INVERSION 2020</t>
  </si>
  <si>
    <t>Adquirir la señalización requerida para las sedes del Instituto Distrital de Patrimonio Cultural.</t>
  </si>
  <si>
    <t>Adquisición e instalación de sistema de secado de manos para las sedes del Instituto Distrital de Patrimonio Cultural.</t>
  </si>
  <si>
    <t>Contratar la adquisición de un punto de almacenamiento de residuos del Instituto Distrital de Patrimonio Cultural.</t>
  </si>
  <si>
    <t>Contratar la adquisición e instalación de ciclo parqueaderos del Instituto Distrital de Patrimonio Cultural.</t>
  </si>
  <si>
    <t>Saldo componente "Administración y mantenimiento de sedes a cargo de la entidad"</t>
  </si>
  <si>
    <t>Adquisición de mobiliario para las sedes del Instituto Distrital de Patrimonio Cultural.</t>
  </si>
  <si>
    <t xml:space="preserve">Prestar servicios profesionales al Instituto Distrital de Patrimonio Cultural para apoyar las actividades relacionadas con la adquisición, actualización y mantenimiento de los sistemas de información e infraestructura tecnológica y las acciones de fortalecimiento e implementación de la estrategia de Gobierno Digital. </t>
  </si>
  <si>
    <t>Prestar servicios de apoyo a la gestión al Instituto Distrital de Patrimonio Cultural para realizar el soporte técnico a los equipos de cómputo y tecnología del IDPC.</t>
  </si>
  <si>
    <t>Prestar servicios profesionales al Instituto Distrital de Patrimonio Cultural en las actividades de soporte técnico y los trámites precontractuales para la adquisición de bienes y servicios relacionados con el sistema de información y tecnología del IDPC.</t>
  </si>
  <si>
    <t>Prestar servicios profesionales al Instituto Distrital de Patrimonio Cultural para implementar la Política de Gobierno Digital y Seguridad Digital.</t>
  </si>
  <si>
    <t>Prestar servicios profesionales al Instituto Distrital de Patrimonio Cultural para la implementación y el fortalecimiento del Sistema de Información Geográfica - SIGPC, en el IDPC.</t>
  </si>
  <si>
    <t>Prestar servicios profesionales al Instituto Distrital de Patrimonio Cultural para la implementación y el fortalecimiento del Sistema de Información Geográfica - SIGPC de la entidad, y apoyo en el desarrollo de proyectos urbanos.</t>
  </si>
  <si>
    <t>Prestar servicios profesionales al Instituto Distrital de Patrimonio Cultural para el desarrollo de actividades técnicas de análisis, producción de mapas y reportes requeridos en la implementación del Sistema de Información Geográfica -SIGPC, así como el apoyo necesario para el desarrollo de proyectos urbanos.</t>
  </si>
  <si>
    <t>Prestar servicios profesionales al Instituto Distrital de Patrimonio Cultural para brindar apoyo técnico y realizar actividades derivadas del análisis de requerimientos relacionados con la implementación y consolidación del Sistema de Información Geográfica -SIGPC-.</t>
  </si>
  <si>
    <t>Prestar servicios profesionales al Instituto Distrital de Patrimonio Cultural para apoyar el desarrollo del Sistema de Información Geográfica del Distrito.</t>
  </si>
  <si>
    <t xml:space="preserve">Saldo componente "Desarrollar actividades de comunicación e información" </t>
  </si>
  <si>
    <t>Prestar servicios profesionales al Instituto Distrital de Patrimonio Cultural para dar lineamientos al equipo SIG_PC en la implementación y fortalecimiento del Sistema de Información Geográfica, la normalización de las bases de datos que permitan la administracion del patrimonio construido en el Distrito Capital y la gestión de relaciones interinstitucionales enfocadas en el intercambio de información geográfica.</t>
  </si>
  <si>
    <t>Prestar servicios profesionales al Instituto Distrital de Patrimonio Cultural para apoyar la implementación y el fortalecimiento del Sistema de Información Geográfica_SIGPC, y la generación de insumos cartográficos y alfanuméricos requeridos en el desarrollo de los planes, programas y proyectos urbanos y arquitectónicos propuestos por el IDPC, así como el análisis de norma urbana, normativa POT e instrumentos de planeación en general, su aplicación e implementación.</t>
  </si>
  <si>
    <t>Prestar servicios profesionales al Instituto Distrital de Patrimonio Cultural para realizar las actividades requeridas en los procesos de programación y seguimiento a la ejecución presupuestal y a las metas de los proyectos de inversión, en el marco de la Política de Gestión Presupuestal y Eficiencia del Gasto Público del Modelo Integrado de Planeación y Gestión MIPG.</t>
  </si>
  <si>
    <t>Prestar servicios de apoyo a la gestión al Instituto Distrital de Patrimonio Cultural, en las actividades de sistematización de información y de acompañamiento a la implementación de las Políticas de Gobierno Digital y Seguridad Digital, en el marco del Modelo Integrado de Planeación y Gestión MIPG.</t>
  </si>
  <si>
    <t>Prestar servicios profesionales al Instituto Distrital de Patrimonio Cultural, para orientar la implementación de la Política de Participación Ciudadana, en el marco del Modelo Integrado de Planeación y Gestión MIPG.</t>
  </si>
  <si>
    <t>Prestar servicios profesionales al Instituto Distrital de Patrimonio Cultural, para gestionar la participación de la entidad en las instancias y espacios de los sistemas de participación del sector cultura, recreación y deporte, en el marco de la Política de Participación Ciudadana del Modelo Integrado de Planeación y Gestión MIPG.</t>
  </si>
  <si>
    <t>Prestar servicios profesionales al Instituto Distrital de Patrimonio Cultural, para apoyar la sistematización de actividades relacionadas con la implementación de la Política de Participación Ciudadana del Modelo Integrado de Planeación y Gestión MIPG.</t>
  </si>
  <si>
    <t>Prestar servicios profesionales al Instituto Distrital de Patrimonio Cultural, para apoyar el desarrollo y acompañamiento de actividades en los territorios asignados, en el marco de la Política de Participación Ciudadana del Modelo Integrado de Planeación y Gestión MIPG.</t>
  </si>
  <si>
    <t>Prestar servicios de apoyo a la gestión al Instituto Distrital de Patrimonio Cultural, en las actividades asistenciales que requiera la Oficina Asesoría Jurídica del IDPC.</t>
  </si>
  <si>
    <t>Prestar servicios profesionales al Instituto Distrital de Patrimonio Cultural, para apoyar a la Oficina Asesora Jurídica en la emisión de conceptos jurídicos, así como en la proyección y revisión de los documentos de índole jurídico que le sean asignados, y apoyando en todas las etapas de la gestión contractual.</t>
  </si>
  <si>
    <t>Prestar servicios de apoyo a la gestión al Instituto Distrital de Patrimonio Cultural, en las actividades relacionadas con la organización y administración del archivo documental de la Oficina Asesora Jurídica.</t>
  </si>
  <si>
    <t xml:space="preserve">Prestar servicios profesionales al Instituto Distrital de Patrimonio Cultural para apoyar a la Oficina Asesora Jurídica en asuntos relacionados con las diferentes etapas de la  gestión contractual y apoyar jurídicamente los procesos de incumplimiento contractual. </t>
  </si>
  <si>
    <t>Prestar servicios profesionales al Instituto Distrital de Patrimonio Cultural para apoyar a la Oficina Asesora Jurídica en las diferentes etapas de la gestión contractual,  especialmente las relacionadas con la etapa post-contractual y demás asuntos jurídicos.</t>
  </si>
  <si>
    <t>Prestar servicios de apoyo a la gestión al Instituto Distrital de Patrimonio Cultural en las actividades relacionadas con los préstamos, consultas y organización de los archivos de la Oficina Asesora Jurídica, en el marco de la Política de Gestión Documental del Modelo Integrado de Planeación y Gestión MIPG.</t>
  </si>
  <si>
    <t xml:space="preserve">Prestar servicios profesionales como abogado al Instituto Distrital de Patrimonio Cultural, en los asuntos contractuales  que desarrolle la Oficina Asesora Jurídica, especialmente en la etapa post-contractual. </t>
  </si>
  <si>
    <t>Prestar servicios de apoyo a la gestión al Instituto Distrital de Patrimonio Cultural en las actividades relacionadas con la publicación, seguimiento de la actividad contractual en los portales de contratación, alimentación de bases de datos y demás reportes que deba realizar la Oficina Asesora Jurídica.</t>
  </si>
  <si>
    <t>Prestar servicios profesionales especializados al Instituto Distrital de Patrimonio Cultural apoyando a la Oficina Asesora Jurídica o quien haga sus veces, en la defensa judicial de los intereses patrimoniales de la entidad.</t>
  </si>
  <si>
    <t>Prestar servicios profesionales al Instituto Distrital de Patrimonio Cultural para apoyar jurídicamente la proyección y trámites de documentos precontractuales requeridos por la Subdirección de Gestión Corporativa del IDPC.</t>
  </si>
  <si>
    <t>Prestar servicios profesionales al Instituto Distrital de Patrimonio Cultural en las actividades relacionadas con la gestión contable, financiera y presupuestal del IDPC.</t>
  </si>
  <si>
    <t>Prestar servicios profesionales al Instituto Distrital de Patrimonio Cultural apoyando la proyección y trámite de los documentos precontractuales, seguimiento, control y modificaciones al plan anual de adquisiciones de la Subdirección de Gestión Corporativa.</t>
  </si>
  <si>
    <t>Prestación de servicios profesionales especializados al Instituto Distrital de Patrimonio Cultural para apoyar el cumplimiento de las actividades relacionadas con las responsabilidades financieras, presupuestales, contables y tributarias del IDPC.</t>
  </si>
  <si>
    <t>Prestar servicios profesionales al Instituto Distrital de Patrimonio Cultural para apoyar las actividades relacionadas con el procesamiento de datos que permita la obtención de información confiable y oportuna de carácter financiero, contable y tributario del IDPC.</t>
  </si>
  <si>
    <t>Prestar servicios profesionales al Instituto Distrital de Patrimonio Cultural, en las actividades relacionadas la proyección y seguimiento a los planes, los procesos y procedimientos de la Subdirección de Gestión Corporativa.</t>
  </si>
  <si>
    <t>Prestar servicios profesionales al Instituto Distrital de Patrimonio Cultural en las actividades relacionadas con la vinculación, permanencia, retiro de los servidores públicos y demás temas relacionados con la gestión del talento humano del IDPC.</t>
  </si>
  <si>
    <t>Prestar servicios profesionales al Instituto Distrital de Patriminio Cultural para asesorar a la Dirección General en temas administrativos que faciliten la toma de decisiones de la entidad.</t>
  </si>
  <si>
    <t>Prestar servicios profesionales al Instituto Distrital de Patrimonio Cultural para brindar el apoyo jurídico requerido en las actuaciones disciplinarias que se adelanten dentro de los procesos de competencia del IDPC.</t>
  </si>
  <si>
    <t>Prestar servicios profesionales al Instituto Distrital de Patrimonio Cultural, para el cumplimiento de los roles de Control Interno definidos en el Decreto 648 de 2017, a través de las actividades incluidas en el Plan Anual de Auditorías 2020.</t>
  </si>
  <si>
    <t>Prestar servicios de apoyo a la gestión al Instituto Distrital de Patrimonio Cultural en las actividades operativas requeridas en el área de almacén e inventarios del IDPC.</t>
  </si>
  <si>
    <t>Prestar servicios de apoyo a la gestión al Instituto Distrital de Patrimonio Cultural, en las actividades operativas y de mantenimiento requeridas por el IDPC.</t>
  </si>
  <si>
    <t>Prestar servicios profesionales al Instituto Distrital de Patrimonio Cultural en las actividades relacionadas con el mantenimiento preventivo y correctivo de los bienes muebles e inmuebles propiedad del IDPC.</t>
  </si>
  <si>
    <t>Prestar servicios de apoyo a la gestión al Instituto Distrital de Patrimonio Cultural en las actividades operativas relacionadas con la recepción, organización documental y de correspondencia del IDPC.</t>
  </si>
  <si>
    <t>Prestar servicios profesionales  al Instituto Distrital de Patrimonio Cultural, en las actividades administrativas de Control Interno Disciplinario de la Subdirección de Gestión Corporativa.</t>
  </si>
  <si>
    <t>Prestar servicios profesionales  al Instituto Distrital de Patrimonio Cultural, en las actividades de seguimiento del presupuesto asignado a la Subdirección de Gestión Corporativa del IDPC.</t>
  </si>
  <si>
    <t>Saldo componente "Personal de apoyo transversal a la gestión institucional "</t>
  </si>
  <si>
    <t>Apoyar a la Dirección del Instituto Distrital de Patrimonio Cultural en las actividades relacionadas con la investigación, análisis, diseño, implementación y sistematización de la estrategia de fomento a la participación ciudadana, organización y dinamización del sector del patrimonio cultural y del componente de presupuestos participativos del IDPC.</t>
  </si>
  <si>
    <t>Prestar servicios profesionales al IDPC, para el cumplimiento de los roles de Control Interno, especialmente, el enfoque hacia la prevención, evaluación de la gestión del riesgo, así como de evaluación y seguimiento, a través de las actividades incluidas en el Plan Anual de Auditorías 2020.</t>
  </si>
  <si>
    <t>Prestar servicios profesionales para orientar la articulación de actividades de planeación institucional y de participación ciudadana del Instituto Distrital de Patrimonio Cultural.</t>
  </si>
  <si>
    <t>Prestar servicios profesionales al Instituto Distrital de Patrimonio Cultural para ejecutar las actividades que se requieran en el proceso de operación documental, conforme a las disposiciones archivísticas y la normatividad vigente, en el marco de la implementación de la Política de Gestión Documental del Modelo Integrado de Planeación y Gestión.</t>
  </si>
  <si>
    <t>Prestar servicios de apoyo a la gestión al Instituto Distrital de Patrimonio Cultural para ejecutar las actividades relacionadas con los instrumentos archivísticos requeridos para la implementación de la Política de Gestión Documental del Modelo Integrado de Planeación y Gestión.</t>
  </si>
  <si>
    <t xml:space="preserve">Prestar servicios profesionales al Instituto Distrital de Patrimonio Cultural, en las diferentes fases de la gestión contractual (pre contractual, contractual y post contractual) y atención a derechos de petición. </t>
  </si>
  <si>
    <t>Prestar servicios profesionales al Instituto Distrital de Patrimonio Cultural para la estructuración y administración del sistema de medición de la entidad, así como brindar apoyo en el desarrollo de las demás herramientas de gestión en el marco de la implementación del Modelo Integrado de Planeación y Gestión MIPG.</t>
  </si>
  <si>
    <t>Prestar servicios profesionales al Instituto Distrital de Patrimonio Cultural para apoyar la implementación de acciones de fortalecimiento y mantenimiento de la gestión ambiental del IDPC.</t>
  </si>
  <si>
    <t>Prestar servicios profesionales al Instituto Distrital de Patrimonio Cultural para acompañar la implementación de las políticas de gestión y desempeño del Modelo Integrado de Planeación y Gestión MIPG.</t>
  </si>
  <si>
    <t>Prestar servicios de apoyo a la gestión a la Subdirección de Gestión Corporativa en las organización de archivos relacionada con la Política de Gestión Documental del IDPC.</t>
  </si>
  <si>
    <t>Prestar servicios asistenciales al Instituto Distrital de Patrimonio Cultural para apoyar la gestión requerida en la digitalización y organización de archivos relacionada con la Política de Gestión Documental del IDPC.</t>
  </si>
  <si>
    <t>Prestar servicios de apoyo a la gestión  al Instituto Distrital de Patrimonio Cultural para ejecutar las actividades relacionadas con el Programa de Gestión Documental - PGD  y el Plan Institucional de Archivos PINAR.</t>
  </si>
  <si>
    <t>Saldo componente "Plan de Adecuación del SIG - MIPG"</t>
  </si>
  <si>
    <t>Prestar servicios profesionales al Instituto Distrital de Patrimonio Cultural para orientar la implementación de las acciones que fortalecen la políticas Estado - ciudadano en el marco del Modelo Integrado de Planeación y Gestión.</t>
  </si>
  <si>
    <t>Prestar servicios profesionales al Instituto Distrital de Patrimonio Cultural para apoyar la implementación de la Política de Servicio al Ciudadano en el marco del Modelo Integrado de Planeación y Gestión.</t>
  </si>
  <si>
    <t>Prestar servicios de apoyo a la gestión al Instituto Distrital de Patrimonio Cultural, para brindar información a la ciudadanía y grupos de interés sobre temas relacionados con los trámites y otros procesos administrativos del IDPC.</t>
  </si>
  <si>
    <t>Prestar servicios de apoyo a la gestión al Instituto Distrital de Patrimonio Cultural para apoyar las actividades relacionadas con la gestión de las peticiones, quejas, reclamos, sugerencias, denuncias y felicitaciones ciudadanas - PQRSDF- que ingresan al IDPC y que deben registrarse en el sistema Bogotá te escucha.</t>
  </si>
  <si>
    <t>Saldo componente "Transparencia y atención a la ciudadanía"</t>
  </si>
  <si>
    <t>Meta 1</t>
  </si>
  <si>
    <t>Formular y adoptar 0,01 del Plan Especial de Manejo y Protección del Centro Histórico</t>
  </si>
  <si>
    <t>Formular el 0,5 de planes urbanos en ambitos patrimoniales</t>
  </si>
  <si>
    <t>Formular y adoptar 0,15 instrumento de financiamiento para la recuperación y sostenibilidad del patrimonio
cultural.</t>
  </si>
  <si>
    <t>Prestar servicios profesionales al Instituto Distrital de Patrimonio Cultural para apoyar la estrategia de promoción y coordinación de las acciones, programas y proyectos en el marco de la revisión por el Ministerio de Cultura del PEMP del Centro Histórico de Bogotá D.C.</t>
  </si>
  <si>
    <t xml:space="preserve">Prestar servicios profesionales al Instituto Distrital de Patrimonio Cultural para apoyar el desarrollo técnico y de gestión de las acciones, programas y proyectos en el marco de la revisión por el Ministerio de Cultura del Plan Especial de Manejo y Protección PEMP del Centro Histórico de Bogotá D.C. </t>
  </si>
  <si>
    <t>Prestar servicios profesionales al Instituto Distrital de Patrimonio Cultural  para apoyar el desarrollo y gestión de las acciones en los aspectos administrativo e  institucional en el marco de la revisión por el Ministerio de Cultura del Plan Especial de Manejo y Protección PEMP del Centro Histórico de Bogotá D.C.</t>
  </si>
  <si>
    <t>Prestar servicios profesionales al Instituto Distrital de Patrimonio Cultural en el direccionamiento estratégico de la gestión de las acciones, programas y proyectos en el marco de la revisión por el Ministerio de Cultura del Plan Especial de Manejo y Protección PEMP del Centro Histórico de Bogotá D.C.</t>
  </si>
  <si>
    <t>Prestar servicios profesionales al Instituto Distrital de Patrimonio Cultural para estructurar el componente técnico para el desarrollo del manual y/o cartilla de espacio público del Centro Histórico de Bogotá, en el marco de la revisión por el Ministerio de Cultura del Plan Especial de Manejo y Protección PEMP del Centro Histórico de Bogotá D.C.</t>
  </si>
  <si>
    <t>Prestar servicios profesionales al Instituto Distrital de Patrimonio Cultural  para apoyar insumos técnicos y de manejo operativo en el marco de la revisión por el Ministerio de Cultura del Plan Especial de Manejo y Protección PEMP del Centro Histórico de Bogotá D.C.</t>
  </si>
  <si>
    <t>Prestar servicios profesionales al Instituto Distrital de Patrimonio Cultural  para apoyar ajustes a los insumos técnicos normativos en el marco de la revisión por el Ministerio de Cultura del Plan Especial de Manejo y Protección PEMP del Centro Histórico de Bogotá D.C.</t>
  </si>
  <si>
    <t>Prestar servicios profesionales al Instituto Distrital de Patrimonio Cultural para apoyar las actividades de participación relacionadas con la divulgación del Plan Especial de Manejo y Protección PEMP del Centro Histórico de Bogotá D.C., en el marco de la revisión por el Ministerio de Cultura.</t>
  </si>
  <si>
    <t>Prestar servicios profesionales al Instituto Distrital de Patrimonio Cultural, en la revisión de los contenidos generales, normativos e instrumentales, y en la formulación de una metodología para el seguimiento y evaluación del Plan Especial de Manejo y Protección PEMP, del Centro Histórico de Bogotá.</t>
  </si>
  <si>
    <t xml:space="preserve">Prestar servicios profesionales al Instituto Distrital de Patrimonio Cultural en el direccionamiento estratégico técnico de las acciones, planes y proyectos del Instituto.
</t>
  </si>
  <si>
    <t xml:space="preserve">Prestar servicios profesionales al Instituto Distrital de Patrimonio Cultural para apoyar el desarrollo técnico de los insumos urbanos para la formulación de los planes y proyectos del Instituto. </t>
  </si>
  <si>
    <t>Prestar servicios profesionales al Instituto Distrital de Patrimonio Cultural, para apoyar la elaboración de productos arquitectónicos para los planes y proyectos del Instituto.</t>
  </si>
  <si>
    <t>Prestar servicios profesionales al Instituto Distrital de Patrimonio Cultural para apoyar la elaboración de productos arquitectónicos y de representación de proyectos en el Instituto.</t>
  </si>
  <si>
    <t xml:space="preserve">Prestar servicios profesionales al Instituto Distrital de Patrimonio Cultural para elaborar insumos en el componente habitacional en la formulación de proyectos urbanos del Instituto. </t>
  </si>
  <si>
    <t xml:space="preserve">Prestar servicios profesionales al Instituto Distrital de Patrimonio Cultural para realizar insumos en el componente ambiental y de patrimonio natural. </t>
  </si>
  <si>
    <t>Prestar servicios profesionales al Instituto Distrital de Patrimonio Cultural para desarrollar insumos técnicos y relacionados con los planes, programas y proyectos del Instituto.</t>
  </si>
  <si>
    <t>Prestar servicios profesionales al Instituto Distrital de Patrimonio Cultural para formular, monitorear, hacer seguimiento y evaluar los instrumentos de gestión del territorio relacionados con Bienes de Interés Cultural.</t>
  </si>
  <si>
    <t>Prestar servicios profesionales al Instituto Distrital de Patrimonio Cultural para el direccionamiento, verificación y consolidación del inventario y valoración del patrimonio cultural inmueble del Sector de Interés Cultural SIC Teusaquillo.</t>
  </si>
  <si>
    <t>Prestar servicios profesionales al Instituto Distrital de Patrimonio Cultural para apoyar las acciones técnicas y operativas del direccionamiento del inventario y valoración del patrimonio cultural inmueble del Sector de Interés Cultural SIC Teusaquillo.</t>
  </si>
  <si>
    <t>Prestar servicios profesionales al Instituto Distrital de Patrimonio Cultural en la elaboración de los esquemas de levantamiento arquitectónico para el inventario-valoración de los bienes inmuebles del patrimonio cultural del Sector de Interés Cultural SIC Teusaquillo.</t>
  </si>
  <si>
    <t>Prestar servicios profesionales al Instituto Distrital de Patrimonio Cultural para realizar las tomas fotográficas, edición y montaje como insumo para las fichas del inventario de los bienes del patrimonio cultural del Sector de Interés Cultural SIC Teusaquillo.</t>
  </si>
  <si>
    <t>Prestar servicios profesionales al Instituto Distrital de Patrimonio Cultural para apoyar el componente histórico y de investigación arquitectónica, como insumo para la valoración del patrimonio cultural del Sector de Interés Cultural SIC Teusaquillo.</t>
  </si>
  <si>
    <t>Prestar servicios profesionales jurídicos al Instituto Distrital de Patrimonio Cultural, para realizar actividades de apoyo a la gestión jurídica, contractual y administrativa de la Subdirección de Gestión Territorial del Instituto.</t>
  </si>
  <si>
    <t>Prestar servicios profesionales al Instituto Distrital de Patrimonio Cultural para realizar actividades de control y seguimiento administrativo de la Subdirección de Gestión Territorial del Instituto.</t>
  </si>
  <si>
    <t>Prestar servicios profesionales al Instituto Distrital de Patrimonio Cultural para apoyar las actividades de evaluación, control y seguimiento de metas y procesos de la Subdirección de Gestión Territorial del Instituto.</t>
  </si>
  <si>
    <t>Prestar servicios de apoyo a la gestión al Instituto Distrital de Patrimonio Cultural para desarrollar actividades de apoyo técnico y asistencial para la Subdirección de Gestión Territorial  del Instituto.</t>
  </si>
  <si>
    <t>Saldo del Componente Planes Urbanos</t>
  </si>
  <si>
    <t>Prestar servicios profesionales al Instituto Distrital de Patrimonio Cultural, para apoyar la estructuración y articulación de los de planes, programas y proyectos del Instituto, en el marco de la revisión del Plan de Ordenamiento Territorial Distrital.</t>
  </si>
  <si>
    <t>Prestar servicios profesionales al Instituto Distrital de Patrimonio Cultural, en la elaboración de lineamientos y metodologías que brinden un enfoque integral para la gestión del patrimonio cultural en el  ordenamiento territorial y los instrumentos de planeación urbana de la ciudad.</t>
  </si>
  <si>
    <t>Prestar servicios profesionales al Instituto Distrital de Patrimonio Cultural para la formulación y puesta en marcha de instrumentos de financiación para la sostenibilidad de los bienes de interés cultural en el Distrito Capital.</t>
  </si>
  <si>
    <t>Prestar servicios profesionales al Instituto Distrital de Patrimonio Cultural para apoyar el desarrollo de acciones y gestión relacionadas con instrumentos financieros.</t>
  </si>
  <si>
    <t>Prestar servicios profesionales al Instituto Distrital de Patrimonio Cultural, para ejecutar y apoyar en las actividades relacionadas con el patrimonio arqueológico en los programas y proyectos que se presenten y/o se realicen.</t>
  </si>
  <si>
    <t>Prestar servicios profesionales al Instituto Distrital de Patrimonio Cultural, para apoyar en las actividades relacionadas con el patrimonio arqueológico en los programas y proyectos que se presenten y/o se realicen.</t>
  </si>
  <si>
    <t>Saldo componente Actividades de seguimiento arqueológico en intervenciones y acciones sobre bienes de interés cultural</t>
  </si>
  <si>
    <t>Valor correspondiente para reconocer el pago de la planilla integrada de aportes a riesgos laborales con tarifa tipo V de los contratistas de la Subdirección de Protección e Intervención del Patrimonio. Componente Arqueología.</t>
  </si>
  <si>
    <t>Prestar servicios profesionales al Instituto Distrital de Patrimonio Cultural realizando el estudio de las solicitudes que se tramitan ante el Consejo Distrital de Patrimonio Cultural, el acompañamiento técnico, verificación de los planes y proyectos especiales de manejo y protección del patrimonio cultural a procesos que involucran la valoración de Bienes de Interés Cultural (BIC).</t>
  </si>
  <si>
    <t>Prestar servicios profesionales al Instituto Distrital de Patrimonio Cultural para atender las solicitudes que se tramitan ante el Consejo Distrital de Patrimonio Cultural y aquellas relacionadas con el inventario de Bienes de Interés Cultural (BIC).</t>
  </si>
  <si>
    <t>Prestar servicios profesionales al Instituto Distrital de Patrimonio Cultural para atender las solicitudes de participación y apropiación social del patrimonio y/o aquellas que se tramitan ante el Consejo Distrital de Patrimonio Cultural.</t>
  </si>
  <si>
    <t>Prestar servicios profesionales especializados al Instituto Distrital de Patrimonio Cultural para orientar y apoyar la evaluación técnica relacionada con las solicitudes de intervención en los Bienes de Interés Cultural del Distrito Capital.</t>
  </si>
  <si>
    <t>Prestar servicios profesionales al Instituto Distrital de Patrimonio Cultural para brindar apoyo en las actividades administrativas relacionadas con el seguimiento y control de la solicitudes de intervención de los Bienes de Interés Cultural del Distrito Capital.</t>
  </si>
  <si>
    <t>Prestar servicios profesionales al Instituto Distrital de Patrimonio Cultural para brindar apoyo y gestionar las actividades de orientación técnica a terceros y evaluación de las solicitudes de intervención para la protección de los Bienes de Interés Cultural del Distrito Capital.</t>
  </si>
  <si>
    <t>Prestar servicios profesionales al Instituto Distrital de Patrimonio Cultural para brindar apoyo y gestionar las actividades de orientación técnica a terceros y evaluación  de las solicitudes de intervención para la protección de los Bienes de Interés Cultural del Distrito Capital.</t>
  </si>
  <si>
    <t>Prestar servicios profesionales al Instituto Distrital de Patrimonio Cultural para brindar apoyo y gestionar las actividades de orientación técnica a terceros y evaluación del componente estructural de las solicitudes de intervención para la protección de los Bienes de Interés Cultural del Distrito Capital.</t>
  </si>
  <si>
    <t xml:space="preserve">Prestar servicios profesionales al Instituto Distrital de Patrimonio Cultural para apoyar en los temas de intervenciones en bienes ubicados de espacio público, intervenciones en espacio público y publicidad exterior visual para la Subdirección de Protección e Intervención del Patrimonio.   </t>
  </si>
  <si>
    <t>Prestar servicios profesionales al Instituto Distrital de Patrimonio Cultural para apoyar la gestión y evaluación de solicitudes de intervención en el espacio público de los Sectores de Interés Cultural y la instalación de Publicidad Exterior Visual de los bienes y Sectores de Interés Cultural para la Subdirección de Protección e Intervención del Patrimonio.</t>
  </si>
  <si>
    <t>Prestar servicios profesionales al Instituto Distrital de Patrimonio Cultural para realizar acciones administrativas, operativas, técnicas y demás que conlleven a la protección de los inmuebles de interés cultural del ámbito distrital, evaluación de solicitudes de equiparación a estrato uno, y las demás que se requieran en cumplimiento de las funciones de la Subdirección de Protección e Intervención del Patrimonio.</t>
  </si>
  <si>
    <t>Prestar servicios profesionales al Instituto Distrital de Patrimonio Cultural para realizar acciones que conlleven a la protección de los inmuebles de interés cultural del ámbito distrital, evaluación de solicitudes de equiparación a estrato uno, y las demás que se requieran en cumplimiento de las funciones de la Subdirección de Protección e Intervención del Patrimonio.</t>
  </si>
  <si>
    <t>Prestar servicios profesionales al Instituto Distrital de Patrimonio Cultural para ejecutar, guiar, asignar, revisar, y consolidar todas las acciones que se requieran en la protección de los inmuebles de interés cultural del ámbito distrital, evaluación de solicitudes de equiparación a estrato uno y las demás que se requieran en cumplimiento de las funciones de la Subdirección de Protección e Intervención del Patrimonio.</t>
  </si>
  <si>
    <t>Prestar servicios profesionales al Instituto Distrital de Patrimonio Cultural, para formular, evaluar y realizar seguimiento a los instrumentos de gestión del Instituto Distrital de Patrimonio Cultural relacionados con Bienes de Interés Cultural.</t>
  </si>
  <si>
    <t>Prestar servicios de apoyo a la gestión al Instituto Distrital de Patrimonio Cultural en los trámites, servicios, atención al público y demas actividades administrativas de la  Subdirección de Protección e Intervención.</t>
  </si>
  <si>
    <t>Saldo componente - Asesoría técnica para la protección y promoción del patrimonio cultural material del distrito capital</t>
  </si>
  <si>
    <t xml:space="preserve">Prestar servicios profesionales al Instituto Distrital de Patrimonio Cultural para apoyar el seguimiento desde la disciplina de conservación - restauración a las actividades de mantenimiento, administración, conservación e intervención sobre los bienes muebles e inmuebles en el espacio público de Bogotá D.C. </t>
  </si>
  <si>
    <t>Prestar servicios de apoyo a la gestión al Instituto Distrital de Patrimonio Cultural para la correcta ejecución de las intervenciones que se adelantan sobre bienes muebles en espacio público, de acuerdo con la programación establecida.</t>
  </si>
  <si>
    <t>Prestar servicios profesionales al Instituto Distrital de Patrimonio Cultural, para apoyar el seguimiento de las acciones relacionadas con la seguridad industrial y acompañamiento en las labores de campo adelantadas por la Subdirección de Proteccion e Intervención del Patrimonio.</t>
  </si>
  <si>
    <t>Valor dirigido para reconocer la afiliación de riesgos laborales Nivel 5 de los contratistas del componente "Monumentos en espacio público".</t>
  </si>
  <si>
    <t>Saldo del   "Monumentos en espacio público".</t>
  </si>
  <si>
    <t>Prestar servicios profesionales al Instituto Distrital de Patrimonio Cultural, en el marco de las acciones de intevención en espacio público y fachadas, para desarrollar e implementar las acciones de intervención y protección que adelante la Subdirección de Protección e Intervención del Patrimonio.</t>
  </si>
  <si>
    <t>Prestar servicios profesionales al Instituto Distrital de Patrimonio Cultural, en el marco de las acciones de intervención en espacio público y fachadas, para apoyar las acciones de intervención con voluntarios, adelantadas por la Subdirección de Protección e Intervención del Patrimonio.</t>
  </si>
  <si>
    <t>Prestar servicios profesionales al Instituto Distrital de Patrimonio Cultural, en el marco de las acciones de intervención en espacio público y fachadas, para apoyar las acciones de intervención, adelantadas por la Subdirección de Protección e Intervención del Patrimonio.</t>
  </si>
  <si>
    <t>Prestar servicios profesionales al Instituto Distrital de Patrimonio Cultural, en el marco de las acciones de intervención en espacio público y fachadas, para apoyar el desarrollo técnico y administrativo en campo de las intervenciones adelantadas por la Subdirección de Protección e Intervención del Patrimonio.</t>
  </si>
  <si>
    <t>Prestar servicios de apoyo a la gestión al Instituto Distrital de Patrimonio Cultural  en el marco del Programa Enlucimiento de Fachadas, en el recibo y administración de insumos, herramienta y equipos.</t>
  </si>
  <si>
    <t>Prestar servicios profesionales al Instituto Distrital de Patrimonio Cultural en el marco de las acciones de intevención en espacio público y fachadas, para apoyar el seguimiento administrativo de las intervenciones adelantadas por la Subdirección de Protección e Intervención del Patrimonio.</t>
  </si>
  <si>
    <t>Prestar servicios de apoyo a la gestión al Instituto Distrital de Patrimonio Cultural en el marco de las acciones de intevención en espacio público y fachadas, para apoyar y vigilar en campo el desarrollo y control de las intervenciones, según el cronograma establecido por el Programa de Enlucimiento de Fachadas.</t>
  </si>
  <si>
    <t>Prestar servicios de apoyo a la gestión al Instituto Distrital de Patrimonio Cultural en el marco de las acciones de intevención en espacio público y fachadas, para ejecutar en campo las intervenciones, según el cronograma establecido por el Programa de Enlucimiento de Fachadas.</t>
  </si>
  <si>
    <t>Valor dirigido para reconocer la afiliación de riesgos laborales Nivel 5 de los contratistas del componente "Programa Fachadas".</t>
  </si>
  <si>
    <t>Saldo del componente "Programa Fachadas"</t>
  </si>
  <si>
    <t>Prestar servicios profesionales especializados al Instituto Distrital de Patrimonio Cultural para orientar la planeación estratégica, el control administrativo y financiero de la Subdireccion de Protección e Intervención del Patrimonio.</t>
  </si>
  <si>
    <t>Prestar servicios profesionales al Instituto Distrital de Patrimonio Cultural en la planeación, consolidación, seguimiento y control de las metas del proyecto de inversión de la Subdirección de Protección e Intervención del Patrimonio.</t>
  </si>
  <si>
    <t>Prestar servicios como apoyo en actividades admnistrativas, financieras y técnicas que se desarrollen en la Subdirección de Protección e Intervención del Patrimonio.</t>
  </si>
  <si>
    <t>Prestar servicios profesionales como apoyo en actividades admnistrativas, financieras y técnicas que se desarrollen en la Subdirección de Protección e Intervención del Patrimonio.</t>
  </si>
  <si>
    <t>Prestar servicios profesionales al Instituto Distrital de Patrimonio Cultural apoyando la estructuración técnica y presupuestal en la etapa precontractual de los procesos de la Subdirección de Protección e Intervención del Patrimonio.</t>
  </si>
  <si>
    <t>Prestar servicios profesionales al Instituto Distrital de Patrimonio Cultural apoyando la estructuración técnica en la etapa precontractual de los procesos de la Subdirección de Protección e Intervención del Patrimonio.</t>
  </si>
  <si>
    <t>Prestar servicios profesionales especializados como abogado al Instituto Distrital de Patrimonio Cultural en los asuntos jurídicos de la Subdirección de Protección e Intervención del Patrimonio.</t>
  </si>
  <si>
    <t>Prestar servicios profesionales como abogado al Instituto Distrital de Patrimonio Cultural en los asuntos jurídicos de la Subdireccion de Protección e Intervención del Patrimonio.</t>
  </si>
  <si>
    <t>Prestar servicios profesionales como abogado al Instituto Distrital de Patrimonio Cultural en los asuntos precontractuales, contractuales, post contractuales y jurídicos de la Subdirección de Protección e Intervención del Patrimonio.</t>
  </si>
  <si>
    <t>Prestar servicios profesionales como abogado especializado al Instituto Distrital de Patrimonio Cultural, en temas jurídicos relacionados con la intervención, protección y sostenibilidad del Patrimonio Cultural.</t>
  </si>
  <si>
    <t>Prestar servicios profesionales como abogado especializado al Instituto Distrital de Patrimonio Cultural, como apoyo jurídico en el estudio y evaluación de las solicitudes de intervención y protección de la Subdirección de Protección e Intervención del Patrimonio.</t>
  </si>
  <si>
    <t xml:space="preserve">Prestar servicios profesionales como abogado especializado al Instituto Distrital de Patrimonio Cultural, como apoyo jurídico en el estudio y evaluación de las solicitudes de intervención para la protección de los Bienes de Interés Cultural BIC. </t>
  </si>
  <si>
    <t xml:space="preserve">Prestar servicios profesionales como abogado al Instituto Distrital de Patrimonio Cultural, como apoyo jurídico en el estudio y evaluación de las solicitudes de intervención para la protección de los Bienes de Interés Cultural BIC. </t>
  </si>
  <si>
    <t>Prestar servicios de apoyo a la gestión al Instituto Distrital de Patrimonio Cultural para realizar las actividades administrativas y operativas de la Subdirección de Protección e Intervención del Patrimonio.</t>
  </si>
  <si>
    <t>Prestar servicios de apoyo a la gestión al Instituto Distrital de Patrimonio Cultural para realizar las actividades de notificación, citaciones, atención al usuario y demás actividades administrativas de la Subdirección de Protección e Intervención del Patrimonio.</t>
  </si>
  <si>
    <t>Prestar servicios profesionales al Instituto Distrital de Patrimonio Cultural para apoyar en temas relacionados con gestión, estructuración y ejecución de programas y proyectos de intervención y protección de la Subdirección de Protección e Intervención del Patrimonio.</t>
  </si>
  <si>
    <t>Prestar servicios profesionales al Instituto Distrital de Patrimonio Cultural como apoyo a la supervisión en actividades técnicas, administrativas, financieras y demás que se requieran en los proyectos de obra, interventoría, consultoría o convenios de la Subdirección de Protección e Intervención del Patrimonio.</t>
  </si>
  <si>
    <t>Saldo componente - BIC Intervenidos (Personal de apoyo transversal)</t>
  </si>
  <si>
    <t>Valor correspondiente para reconocer el pago de la planilla integrada de aportes a riesgos laborales con tarifa tipo V de los contratistas de la Subdirección de Protección e Intervención del Patrimonio. Componente BIC Inmueble intervenidos.</t>
  </si>
  <si>
    <t>Recursos destinados para el pago de Pasivos Exigles no constituidos en el presupuesto 2020</t>
  </si>
  <si>
    <t>BIC de tipo inmueble intervenidos</t>
  </si>
  <si>
    <t>Saldo Intervención o estudios de BIC inmuebles</t>
  </si>
  <si>
    <t xml:space="preserve">Intervenir 144 Bienes de Interés Cultural  (BIC) del D.C. a través de obras de adecuación, ampliación, conservación, consolidación estructural, rehabilitación y mantenimiento y/o restauración  </t>
  </si>
  <si>
    <t>1604 Bienes de Interés Cultural (BIC) intervenidos</t>
  </si>
  <si>
    <t>1605 Bienes de Interés Cultural (BIC) intervenidos</t>
  </si>
  <si>
    <t>1606 Bienes de Interés Cultural (BIC) intervenidos</t>
  </si>
  <si>
    <t>1607 Bienes de Interés Cultural (BIC) intervenidos</t>
  </si>
  <si>
    <t>1608 Bienes de Interés Cultural (BIC) intervenidos</t>
  </si>
  <si>
    <t>1609 Bienes de Interés Cultural (BIC) intervenidos</t>
  </si>
  <si>
    <t>1610 Bienes de Interés Cultural (BIC) intervenidos</t>
  </si>
  <si>
    <t>1611 Bienes de Interés Cultural (BIC) intervenidos</t>
  </si>
  <si>
    <t>1612 Bienes de Interés Cultural (BIC) intervenidos</t>
  </si>
  <si>
    <t>1613 Bienes de Interés Cultural (BIC) intervenidos</t>
  </si>
  <si>
    <t>1614 Bienes de Interés Cultural (BIC) intervenidos</t>
  </si>
  <si>
    <t>1615 Bienes de Interés Cultural (BIC) intervenidos</t>
  </si>
  <si>
    <t>1616 Bienes de Interés Cultural (BIC) intervenidos</t>
  </si>
  <si>
    <t>1617 Bienes de Interés Cultural (BIC) intervenidos</t>
  </si>
  <si>
    <t>1618 Bienes de Interés Cultural (BIC) intervenidos</t>
  </si>
  <si>
    <t>1619 Bienes de Interés Cultural (BIC) intervenidos</t>
  </si>
  <si>
    <t>1620 Bienes de Interés Cultural (BIC) intervenidos</t>
  </si>
  <si>
    <t>1621 Bienes de Interés Cultural (BIC) intervenidos</t>
  </si>
  <si>
    <t>1622 Bienes de Interés Cultural (BIC) intervenidos</t>
  </si>
  <si>
    <t>1623 Bienes de Interés Cultural (BIC) intervenidos</t>
  </si>
  <si>
    <t>1624 Bienes de Interés Cultural (BIC) intervenidos</t>
  </si>
  <si>
    <t>1625 Bienes de Interés Cultural (BIC) intervenidos</t>
  </si>
  <si>
    <t>1626 Bienes de Interés Cultural (BIC) intervenidos</t>
  </si>
  <si>
    <t>1627 Bienes de Interés Cultural (BIC) intervenidos</t>
  </si>
  <si>
    <t>1628 Bienes de Interés Cultural (BIC) intervenidos</t>
  </si>
  <si>
    <t>1629 Bienes de Interés Cultural (BIC) intervenidos</t>
  </si>
  <si>
    <t>1630 Bienes de Interés Cultural (BIC) intervenidos</t>
  </si>
  <si>
    <t>1631 Bienes de Interés Cultural (BIC) intervenidos</t>
  </si>
  <si>
    <t>1632 Bienes de Interés Cultural (BIC) intervenidos</t>
  </si>
  <si>
    <t>1633 Bienes de Interés Cultural (BIC) intervenidos</t>
  </si>
  <si>
    <t>TOTAL INVERSIÓN 2020</t>
  </si>
  <si>
    <t>TOTAL INVERSION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</si>
</sst>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240A]\ #,##0"/>
    <numFmt numFmtId="166" formatCode="#,##0_ ;\-#,##0\ "/>
    <numFmt numFmtId="167" formatCode="_ * #,##0_ ;_ * \-#,##0_ ;_ * &quot;-&quot;_ ;_ @_ "/>
    <numFmt numFmtId="168" formatCode="_ * #,##0_ ;_ * \-#,##0_ ;_ * &quot;-&quot;??_ ;_ @_ "/>
    <numFmt numFmtId="169" formatCode="000"/>
    <numFmt numFmtId="170" formatCode="dd/mm/yyyy;@"/>
    <numFmt numFmtId="171" formatCode="0000"/>
    <numFmt numFmtId="172" formatCode="d/mm/yyyy;@"/>
  </numFmts>
  <fonts count="69">
    <font>
      <sz val="10"/>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b/>
      <sz val="10"/>
      <color indexed="10"/>
      <name val="Arial"/>
      <family val="2"/>
    </font>
    <font>
      <b/>
      <sz val="9"/>
      <name val="Arial"/>
      <family val="2"/>
    </font>
    <font>
      <b/>
      <sz val="10"/>
      <color theme="1"/>
      <name val="Arial"/>
      <family val="2"/>
    </font>
    <font>
      <sz val="10"/>
      <color rgb="FFFF0000"/>
      <name val="Arial"/>
      <family val="2"/>
    </font>
    <font>
      <b/>
      <sz val="10"/>
      <color rgb="FFFF0000"/>
      <name val="Arial"/>
      <family val="2"/>
    </font>
    <font>
      <b/>
      <sz val="9"/>
      <color rgb="FFFF0000"/>
      <name val="Arial"/>
      <family val="2"/>
    </font>
    <font>
      <sz val="10"/>
      <color theme="1"/>
      <name val="Arial"/>
      <family val="2"/>
    </font>
    <font>
      <b/>
      <sz val="9"/>
      <color theme="1"/>
      <name val="Arial"/>
      <family val="2"/>
    </font>
    <font>
      <sz val="9"/>
      <name val="Arial"/>
      <family val="2"/>
    </font>
    <font>
      <b/>
      <sz val="10"/>
      <color theme="1"/>
      <name val="Arial1"/>
    </font>
    <font>
      <b/>
      <sz val="10"/>
      <color indexed="8"/>
      <name val="Arial1"/>
    </font>
    <font>
      <sz val="10"/>
      <color theme="1"/>
      <name val="Arial1"/>
    </font>
    <font>
      <sz val="9"/>
      <color theme="1"/>
      <name val="Arial"/>
      <family val="2"/>
    </font>
    <font>
      <b/>
      <sz val="8"/>
      <name val="Arial"/>
      <family val="2"/>
    </font>
    <font>
      <sz val="8"/>
      <name val="Arial"/>
      <family val="2"/>
    </font>
    <font>
      <b/>
      <sz val="20"/>
      <name val="Arial"/>
      <family val="2"/>
    </font>
    <font>
      <sz val="11"/>
      <name val="Arial"/>
      <family val="2"/>
    </font>
    <font>
      <b/>
      <sz val="9"/>
      <color theme="1"/>
      <name val="Calibri"/>
      <family val="2"/>
    </font>
    <font>
      <sz val="9"/>
      <color theme="1"/>
      <name val="Calibri"/>
      <family val="2"/>
    </font>
    <font>
      <b/>
      <sz val="1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9"/>
      <name val="Arial"/>
      <family val="2"/>
    </font>
    <font>
      <b/>
      <sz val="9"/>
      <color indexed="10"/>
      <name val="Arial"/>
      <family val="2"/>
    </font>
    <font>
      <b/>
      <sz val="12"/>
      <name val="Arial"/>
      <family val="2"/>
    </font>
    <font>
      <sz val="11"/>
      <color theme="1"/>
      <name val="Arial"/>
      <family val="2"/>
    </font>
    <font>
      <b/>
      <sz val="11"/>
      <color rgb="FFFF0000"/>
      <name val="Arial"/>
      <family val="2"/>
    </font>
    <font>
      <b/>
      <sz val="11"/>
      <color theme="1"/>
      <name val="Arial"/>
      <family val="2"/>
    </font>
    <font>
      <b/>
      <sz val="11"/>
      <color theme="1"/>
      <name val="Calibri"/>
      <family val="2"/>
    </font>
    <font>
      <sz val="11"/>
      <color theme="1"/>
      <name val="Calibri"/>
      <family val="2"/>
    </font>
    <font>
      <sz val="11"/>
      <color rgb="FFFF0000"/>
      <name val="Arial"/>
      <family val="2"/>
    </font>
    <font>
      <sz val="20"/>
      <name val="Arial"/>
      <family val="2"/>
    </font>
    <font>
      <b/>
      <sz val="11"/>
      <color indexed="10"/>
      <name val="Arial"/>
      <family val="2"/>
    </font>
    <font>
      <sz val="10"/>
      <name val="Arial"/>
      <family val="2"/>
    </font>
    <font>
      <sz val="12"/>
      <name val="Arial"/>
      <family val="2"/>
    </font>
  </fonts>
  <fills count="6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50"/>
        <bgColor indexed="64"/>
      </patternFill>
    </fill>
    <fill>
      <patternFill patternType="solid">
        <fgColor indexed="45"/>
        <bgColor indexed="64"/>
      </patternFill>
    </fill>
    <fill>
      <patternFill patternType="solid">
        <fgColor indexed="9"/>
        <bgColor indexed="64"/>
      </patternFill>
    </fill>
    <fill>
      <patternFill patternType="solid">
        <fgColor indexed="44"/>
        <bgColor indexed="4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00FF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rgb="FFFF9900"/>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44"/>
      </patternFill>
    </fill>
    <fill>
      <patternFill patternType="solid">
        <fgColor theme="5" tint="0.59999389629810485"/>
        <bgColor indexed="64"/>
      </patternFill>
    </fill>
    <fill>
      <patternFill patternType="solid">
        <fgColor rgb="FF99CC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7F913"/>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auto="1"/>
      </top>
      <bottom/>
      <diagonal/>
    </border>
    <border>
      <left style="thin">
        <color auto="1"/>
      </left>
      <right style="hair">
        <color indexed="64"/>
      </right>
      <top style="hair">
        <color indexed="64"/>
      </top>
      <bottom style="hair">
        <color indexed="64"/>
      </bottom>
      <diagonal/>
    </border>
    <border>
      <left style="hair">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style="hair">
        <color indexed="64"/>
      </left>
      <right style="medium">
        <color indexed="64"/>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auto="1"/>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hair">
        <color indexed="64"/>
      </right>
      <top/>
      <bottom style="hair">
        <color indexed="64"/>
      </bottom>
      <diagonal/>
    </border>
    <border>
      <left style="medium">
        <color indexed="64"/>
      </left>
      <right/>
      <top/>
      <bottom style="thin">
        <color auto="1"/>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3743705557422"/>
      </left>
      <right/>
      <top style="hair">
        <color theme="0" tint="-0.14993743705557422"/>
      </top>
      <bottom style="hair">
        <color theme="0" tint="-0.14993743705557422"/>
      </bottom>
      <diagonal/>
    </border>
    <border>
      <left style="medium">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style="thin">
        <color auto="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hair">
        <color indexed="8"/>
      </left>
      <right style="hair">
        <color indexed="8"/>
      </right>
      <top style="hair">
        <color indexed="8"/>
      </top>
      <bottom style="hair">
        <color indexed="8"/>
      </bottom>
      <diagonal/>
    </border>
    <border>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8"/>
      </left>
      <right style="medium">
        <color indexed="64"/>
      </right>
      <top style="hair">
        <color indexed="64"/>
      </top>
      <bottom style="hair">
        <color indexed="64"/>
      </bottom>
      <diagonal/>
    </border>
  </borders>
  <cellStyleXfs count="73">
    <xf numFmtId="0" fontId="0" fillId="0" borderId="0"/>
    <xf numFmtId="164" fontId="17" fillId="0" borderId="0" applyFont="0" applyFill="0" applyBorder="0" applyAlignment="0" applyProtection="0"/>
    <xf numFmtId="0" fontId="17" fillId="0" borderId="0"/>
    <xf numFmtId="0" fontId="16" fillId="0" borderId="0"/>
    <xf numFmtId="0" fontId="15" fillId="0" borderId="0"/>
    <xf numFmtId="0" fontId="40" fillId="0" borderId="0" applyNumberFormat="0" applyFill="0" applyBorder="0" applyAlignment="0" applyProtection="0"/>
    <xf numFmtId="0" fontId="41" fillId="0" borderId="58" applyNumberFormat="0" applyFill="0" applyAlignment="0" applyProtection="0"/>
    <xf numFmtId="0" fontId="42" fillId="0" borderId="59" applyNumberFormat="0" applyFill="0" applyAlignment="0" applyProtection="0"/>
    <xf numFmtId="0" fontId="43" fillId="0" borderId="60"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31" borderId="0" applyNumberFormat="0" applyBorder="0" applyAlignment="0" applyProtection="0"/>
    <xf numFmtId="0" fontId="47" fillId="32" borderId="61" applyNumberFormat="0" applyAlignment="0" applyProtection="0"/>
    <xf numFmtId="0" fontId="48" fillId="33" borderId="62" applyNumberFormat="0" applyAlignment="0" applyProtection="0"/>
    <xf numFmtId="0" fontId="49" fillId="33" borderId="61" applyNumberFormat="0" applyAlignment="0" applyProtection="0"/>
    <xf numFmtId="0" fontId="50" fillId="0" borderId="63" applyNumberFormat="0" applyFill="0" applyAlignment="0" applyProtection="0"/>
    <xf numFmtId="0" fontId="51" fillId="34" borderId="6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6" applyNumberFormat="0" applyFill="0" applyAlignment="0" applyProtection="0"/>
    <xf numFmtId="0" fontId="55"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55" fillId="59" borderId="0" applyNumberFormat="0" applyBorder="0" applyAlignment="0" applyProtection="0"/>
    <xf numFmtId="0" fontId="14" fillId="0" borderId="0"/>
    <xf numFmtId="0" fontId="14" fillId="35" borderId="65" applyNumberFormat="0" applyFont="0" applyAlignment="0" applyProtection="0"/>
    <xf numFmtId="0" fontId="12" fillId="0" borderId="0"/>
    <xf numFmtId="0" fontId="13" fillId="0" borderId="0"/>
    <xf numFmtId="0" fontId="11" fillId="0" borderId="0"/>
    <xf numFmtId="0" fontId="10" fillId="0" borderId="0"/>
    <xf numFmtId="0" fontId="10" fillId="35" borderId="65" applyNumberFormat="0" applyFont="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9" fillId="0" borderId="0"/>
    <xf numFmtId="0" fontId="8" fillId="0" borderId="0"/>
    <xf numFmtId="0" fontId="7" fillId="0" borderId="0"/>
    <xf numFmtId="0" fontId="6" fillId="0" borderId="0"/>
    <xf numFmtId="0" fontId="5" fillId="0" borderId="0"/>
    <xf numFmtId="0" fontId="4" fillId="0" borderId="0"/>
    <xf numFmtId="0" fontId="2" fillId="0" borderId="0"/>
    <xf numFmtId="9" fontId="67" fillId="0" borderId="0" applyFont="0" applyFill="0" applyBorder="0" applyAlignment="0" applyProtection="0"/>
    <xf numFmtId="0" fontId="1" fillId="0" borderId="0"/>
  </cellStyleXfs>
  <cellXfs count="1940">
    <xf numFmtId="0" fontId="0" fillId="0" borderId="0" xfId="0"/>
    <xf numFmtId="3" fontId="18" fillId="0" borderId="3" xfId="0" applyNumberFormat="1" applyFont="1" applyBorder="1" applyAlignment="1">
      <alignment vertical="center" wrapText="1"/>
    </xf>
    <xf numFmtId="3" fontId="18" fillId="0" borderId="5" xfId="0" applyNumberFormat="1" applyFont="1" applyBorder="1" applyAlignment="1">
      <alignment vertical="center" wrapText="1"/>
    </xf>
    <xf numFmtId="0" fontId="18" fillId="4"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3" fontId="21" fillId="5" borderId="1" xfId="0" applyNumberFormat="1" applyFont="1" applyFill="1" applyBorder="1" applyAlignment="1">
      <alignment horizontal="center" vertical="center" wrapText="1"/>
    </xf>
    <xf numFmtId="0" fontId="23" fillId="0" borderId="0" xfId="0" applyFont="1" applyFill="1"/>
    <xf numFmtId="3" fontId="21" fillId="0" borderId="7" xfId="0" applyNumberFormat="1" applyFont="1" applyFill="1" applyBorder="1" applyAlignment="1">
      <alignment horizontal="center" vertical="center" wrapText="1"/>
    </xf>
    <xf numFmtId="0" fontId="0" fillId="0" borderId="0" xfId="0" applyFill="1"/>
    <xf numFmtId="0" fontId="18" fillId="4" borderId="7" xfId="0" applyFont="1" applyFill="1" applyBorder="1" applyAlignment="1">
      <alignment horizontal="left" vertical="center" wrapText="1"/>
    </xf>
    <xf numFmtId="0" fontId="18" fillId="4" borderId="7" xfId="0" applyFont="1" applyFill="1" applyBorder="1" applyAlignment="1">
      <alignment horizontal="justify" vertical="center" wrapText="1"/>
    </xf>
    <xf numFmtId="0" fontId="18" fillId="4" borderId="7" xfId="0" applyFont="1" applyFill="1" applyBorder="1" applyAlignment="1">
      <alignment horizontal="center" vertical="center" wrapText="1"/>
    </xf>
    <xf numFmtId="3" fontId="21" fillId="4" borderId="7" xfId="0" applyNumberFormat="1" applyFont="1" applyFill="1" applyBorder="1" applyAlignment="1">
      <alignment horizontal="center" vertical="center" wrapText="1"/>
    </xf>
    <xf numFmtId="167" fontId="18" fillId="9" borderId="8" xfId="1" applyNumberFormat="1" applyFont="1" applyFill="1" applyBorder="1" applyAlignment="1">
      <alignment horizontal="center" wrapText="1"/>
    </xf>
    <xf numFmtId="167" fontId="18" fillId="9" borderId="9" xfId="1" applyNumberFormat="1" applyFont="1" applyFill="1" applyBorder="1" applyAlignment="1">
      <alignment horizontal="center" wrapText="1"/>
    </xf>
    <xf numFmtId="167" fontId="18" fillId="9" borderId="10" xfId="1" applyNumberFormat="1" applyFont="1" applyFill="1" applyBorder="1" applyAlignment="1">
      <alignment horizontal="center" wrapText="1"/>
    </xf>
    <xf numFmtId="0" fontId="18" fillId="0" borderId="12" xfId="0" applyFont="1" applyBorder="1" applyAlignment="1">
      <alignment wrapText="1"/>
    </xf>
    <xf numFmtId="165" fontId="18" fillId="0" borderId="0" xfId="1" applyNumberFormat="1" applyFont="1" applyBorder="1" applyAlignment="1">
      <alignment horizontal="center" wrapText="1"/>
    </xf>
    <xf numFmtId="167" fontId="18" fillId="0" borderId="0" xfId="1" applyNumberFormat="1" applyFont="1" applyBorder="1" applyAlignment="1">
      <alignment horizontal="center" wrapText="1"/>
    </xf>
    <xf numFmtId="167" fontId="33" fillId="0" borderId="0" xfId="1" applyNumberFormat="1" applyFont="1" applyBorder="1" applyAlignment="1">
      <alignment horizontal="center" wrapText="1"/>
    </xf>
    <xf numFmtId="0" fontId="18" fillId="10" borderId="13" xfId="0" applyFont="1" applyFill="1" applyBorder="1" applyAlignment="1">
      <alignment vertical="center" wrapText="1"/>
    </xf>
    <xf numFmtId="165" fontId="18" fillId="10" borderId="7" xfId="1" applyNumberFormat="1" applyFont="1" applyFill="1" applyBorder="1" applyAlignment="1">
      <alignment horizontal="center" vertical="center" wrapText="1"/>
    </xf>
    <xf numFmtId="3" fontId="21" fillId="5" borderId="15" xfId="0" applyNumberFormat="1" applyFont="1" applyFill="1" applyBorder="1" applyAlignment="1">
      <alignment horizontal="center" vertical="center" wrapText="1"/>
    </xf>
    <xf numFmtId="0" fontId="33" fillId="11" borderId="13" xfId="0" applyFont="1" applyFill="1" applyBorder="1" applyAlignment="1">
      <alignment horizontal="center" vertical="center" wrapText="1"/>
    </xf>
    <xf numFmtId="165" fontId="18" fillId="0" borderId="7" xfId="1" applyNumberFormat="1" applyFont="1" applyBorder="1" applyAlignment="1">
      <alignment horizontal="center" vertical="center" wrapText="1"/>
    </xf>
    <xf numFmtId="165" fontId="0" fillId="0" borderId="0" xfId="0" applyNumberFormat="1"/>
    <xf numFmtId="0" fontId="17" fillId="0" borderId="0" xfId="0" applyFont="1"/>
    <xf numFmtId="0" fontId="33" fillId="0" borderId="0" xfId="0" applyFont="1" applyAlignment="1">
      <alignment horizontal="right" wrapText="1"/>
    </xf>
    <xf numFmtId="165" fontId="33" fillId="0" borderId="0" xfId="0" applyNumberFormat="1" applyFont="1" applyAlignment="1">
      <alignment horizontal="center" wrapText="1"/>
    </xf>
    <xf numFmtId="0" fontId="33" fillId="0" borderId="0" xfId="0" applyFont="1" applyAlignment="1">
      <alignment horizontal="right"/>
    </xf>
    <xf numFmtId="0" fontId="33" fillId="0" borderId="0" xfId="0" applyFont="1" applyAlignment="1">
      <alignment horizontal="left"/>
    </xf>
    <xf numFmtId="0" fontId="34" fillId="0" borderId="0" xfId="0" applyFont="1" applyAlignment="1">
      <alignment wrapText="1"/>
    </xf>
    <xf numFmtId="165" fontId="34" fillId="0" borderId="0" xfId="0" applyNumberFormat="1" applyFont="1"/>
    <xf numFmtId="168" fontId="34" fillId="0" borderId="0" xfId="1" applyNumberFormat="1" applyFont="1"/>
    <xf numFmtId="0" fontId="34" fillId="0" borderId="0" xfId="0" applyFont="1" applyAlignment="1">
      <alignment horizontal="left"/>
    </xf>
    <xf numFmtId="168" fontId="0" fillId="0" borderId="0" xfId="1" applyNumberFormat="1" applyFont="1"/>
    <xf numFmtId="0" fontId="35" fillId="5" borderId="16"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0" fillId="5" borderId="16" xfId="0" applyFill="1" applyBorder="1" applyAlignment="1">
      <alignment horizontal="center"/>
    </xf>
    <xf numFmtId="0" fontId="0" fillId="5" borderId="0" xfId="0" applyFill="1" applyBorder="1"/>
    <xf numFmtId="0" fontId="33" fillId="0" borderId="12" xfId="0" applyFont="1" applyBorder="1" applyAlignment="1">
      <alignment vertical="center"/>
    </xf>
    <xf numFmtId="0" fontId="17" fillId="4" borderId="0" xfId="0" applyFont="1" applyFill="1" applyBorder="1" applyAlignment="1">
      <alignment horizontal="left" wrapText="1"/>
    </xf>
    <xf numFmtId="0" fontId="20" fillId="4" borderId="13" xfId="0" applyFont="1" applyFill="1" applyBorder="1" applyAlignment="1">
      <alignment vertical="center"/>
    </xf>
    <xf numFmtId="0" fontId="0" fillId="5" borderId="18" xfId="0" applyFill="1" applyBorder="1" applyAlignment="1">
      <alignment horizontal="center"/>
    </xf>
    <xf numFmtId="0" fontId="0" fillId="5" borderId="19" xfId="0" applyFill="1" applyBorder="1"/>
    <xf numFmtId="0" fontId="18" fillId="4" borderId="21" xfId="0" applyFont="1" applyFill="1" applyBorder="1" applyAlignment="1">
      <alignment horizontal="center" vertical="center" wrapText="1"/>
    </xf>
    <xf numFmtId="0" fontId="0" fillId="5" borderId="2" xfId="0" applyFill="1" applyBorder="1" applyAlignment="1"/>
    <xf numFmtId="0" fontId="18" fillId="4" borderId="22" xfId="0" applyFont="1" applyFill="1" applyBorder="1" applyAlignment="1">
      <alignment horizontal="center" vertical="center" wrapText="1"/>
    </xf>
    <xf numFmtId="0" fontId="18" fillId="4" borderId="14" xfId="0" applyFont="1" applyFill="1" applyBorder="1" applyAlignment="1">
      <alignment horizontal="center" vertical="center" wrapText="1"/>
    </xf>
    <xf numFmtId="165" fontId="18" fillId="9" borderId="7" xfId="0" applyNumberFormat="1" applyFont="1" applyFill="1" applyBorder="1" applyAlignment="1">
      <alignment horizontal="center" vertical="center" wrapText="1"/>
    </xf>
    <xf numFmtId="0" fontId="17" fillId="9" borderId="7" xfId="0" applyFont="1" applyFill="1" applyBorder="1" applyAlignment="1">
      <alignment horizontal="justify" vertical="center" wrapText="1"/>
    </xf>
    <xf numFmtId="0" fontId="17" fillId="9" borderId="23" xfId="0" applyFont="1" applyFill="1" applyBorder="1" applyAlignment="1">
      <alignment horizontal="justify" vertical="center" wrapText="1"/>
    </xf>
    <xf numFmtId="0" fontId="18" fillId="9" borderId="3" xfId="0" applyFont="1" applyFill="1" applyBorder="1" applyAlignment="1">
      <alignment horizontal="center" vertical="center" wrapText="1"/>
    </xf>
    <xf numFmtId="3" fontId="21" fillId="9" borderId="7" xfId="0" applyNumberFormat="1" applyFont="1" applyFill="1" applyBorder="1" applyAlignment="1">
      <alignment horizontal="center" vertical="center" wrapText="1"/>
    </xf>
    <xf numFmtId="0" fontId="18" fillId="4" borderId="3"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18" fillId="9" borderId="7" xfId="0" applyFont="1" applyFill="1" applyBorder="1" applyAlignment="1">
      <alignment horizontal="justify" vertical="center" wrapText="1"/>
    </xf>
    <xf numFmtId="0" fontId="18" fillId="9" borderId="23" xfId="0" applyFont="1" applyFill="1" applyBorder="1" applyAlignment="1">
      <alignment horizontal="justify" vertical="center" wrapText="1"/>
    </xf>
    <xf numFmtId="0" fontId="18" fillId="4" borderId="13" xfId="0" applyFont="1" applyFill="1" applyBorder="1" applyAlignment="1">
      <alignment horizontal="center" vertical="center" wrapText="1"/>
    </xf>
    <xf numFmtId="0" fontId="0" fillId="0" borderId="12" xfId="0" applyBorder="1"/>
    <xf numFmtId="165" fontId="0" fillId="0" borderId="0" xfId="0" applyNumberFormat="1" applyBorder="1"/>
    <xf numFmtId="0" fontId="0" fillId="0" borderId="0" xfId="0" applyBorder="1"/>
    <xf numFmtId="0" fontId="0" fillId="0" borderId="0" xfId="0" applyBorder="1" applyAlignment="1">
      <alignment horizontal="center"/>
    </xf>
    <xf numFmtId="0" fontId="17" fillId="0" borderId="12" xfId="0" applyFont="1" applyBorder="1" applyAlignment="1">
      <alignment horizontal="right"/>
    </xf>
    <xf numFmtId="165" fontId="17" fillId="0" borderId="0" xfId="0" applyNumberFormat="1" applyFont="1" applyBorder="1" applyAlignment="1">
      <alignment horizontal="right"/>
    </xf>
    <xf numFmtId="0" fontId="17" fillId="0" borderId="25" xfId="0" applyFont="1" applyBorder="1"/>
    <xf numFmtId="168" fontId="34" fillId="0" borderId="25" xfId="0" applyNumberFormat="1" applyFont="1" applyBorder="1" applyAlignment="1">
      <alignment wrapText="1"/>
    </xf>
    <xf numFmtId="0" fontId="34" fillId="0" borderId="25" xfId="0" applyFont="1" applyBorder="1" applyAlignment="1">
      <alignment wrapText="1"/>
    </xf>
    <xf numFmtId="0" fontId="34" fillId="0" borderId="25" xfId="0" applyFont="1" applyBorder="1" applyAlignment="1">
      <alignment horizontal="center"/>
    </xf>
    <xf numFmtId="0" fontId="0" fillId="0" borderId="25" xfId="0" applyBorder="1"/>
    <xf numFmtId="0" fontId="0" fillId="0" borderId="0" xfId="0" applyAlignment="1">
      <alignment horizontal="center"/>
    </xf>
    <xf numFmtId="0" fontId="17" fillId="4" borderId="17" xfId="0" applyFont="1" applyFill="1" applyBorder="1" applyAlignment="1">
      <alignment horizontal="left" wrapText="1"/>
    </xf>
    <xf numFmtId="0" fontId="22" fillId="4" borderId="7" xfId="0" applyFont="1" applyFill="1" applyBorder="1" applyAlignment="1">
      <alignment horizontal="justify" vertical="center" wrapText="1"/>
    </xf>
    <xf numFmtId="0" fontId="22" fillId="4" borderId="23" xfId="0" applyFont="1" applyFill="1" applyBorder="1" applyAlignment="1">
      <alignment horizontal="justify" vertical="center" wrapText="1"/>
    </xf>
    <xf numFmtId="165" fontId="18" fillId="0" borderId="0" xfId="0" applyNumberFormat="1"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18" fillId="0" borderId="7" xfId="1" applyNumberFormat="1" applyFont="1" applyBorder="1" applyAlignment="1">
      <alignment horizontal="center" vertical="center" wrapText="1"/>
    </xf>
    <xf numFmtId="0" fontId="17" fillId="6" borderId="7" xfId="0" applyFont="1" applyFill="1" applyBorder="1" applyAlignment="1">
      <alignment horizontal="left" vertical="center"/>
    </xf>
    <xf numFmtId="0" fontId="26" fillId="6" borderId="7" xfId="0" applyFont="1" applyFill="1" applyBorder="1" applyAlignment="1">
      <alignment horizontal="left" vertical="center"/>
    </xf>
    <xf numFmtId="0" fontId="26" fillId="8" borderId="7" xfId="0" applyFont="1" applyFill="1" applyBorder="1" applyAlignment="1">
      <alignment horizontal="left" vertical="center"/>
    </xf>
    <xf numFmtId="0" fontId="17" fillId="6" borderId="23" xfId="0" applyFont="1" applyFill="1" applyBorder="1" applyAlignment="1">
      <alignment horizontal="left" vertical="center"/>
    </xf>
    <xf numFmtId="0" fontId="17" fillId="6" borderId="13" xfId="0" applyFont="1" applyFill="1" applyBorder="1" applyAlignment="1">
      <alignment horizontal="left" vertical="center"/>
    </xf>
    <xf numFmtId="0" fontId="26" fillId="6" borderId="23" xfId="0" applyFont="1" applyFill="1" applyBorder="1" applyAlignment="1">
      <alignment horizontal="left" vertical="center"/>
    </xf>
    <xf numFmtId="0" fontId="17" fillId="9" borderId="7" xfId="0" applyFont="1" applyFill="1" applyBorder="1" applyAlignment="1">
      <alignment horizontal="left" vertical="center"/>
    </xf>
    <xf numFmtId="0" fontId="17" fillId="9" borderId="23" xfId="0" applyFont="1" applyFill="1" applyBorder="1" applyAlignment="1">
      <alignment horizontal="left" vertical="center"/>
    </xf>
    <xf numFmtId="0" fontId="18" fillId="4" borderId="7" xfId="0" applyFont="1" applyFill="1" applyBorder="1" applyAlignment="1">
      <alignment horizontal="left" vertical="center"/>
    </xf>
    <xf numFmtId="0" fontId="18" fillId="4" borderId="23" xfId="0" applyFont="1" applyFill="1" applyBorder="1" applyAlignment="1">
      <alignment horizontal="left" vertical="center"/>
    </xf>
    <xf numFmtId="0" fontId="17" fillId="8" borderId="7" xfId="0" applyFont="1" applyFill="1" applyBorder="1" applyAlignment="1">
      <alignment horizontal="left" vertical="center"/>
    </xf>
    <xf numFmtId="0" fontId="17" fillId="8" borderId="23" xfId="0" applyFont="1" applyFill="1" applyBorder="1" applyAlignment="1">
      <alignment horizontal="left" vertical="center"/>
    </xf>
    <xf numFmtId="0" fontId="17" fillId="8" borderId="13" xfId="0" applyFont="1" applyFill="1" applyBorder="1" applyAlignment="1">
      <alignment horizontal="left" vertical="center"/>
    </xf>
    <xf numFmtId="0" fontId="26" fillId="8" borderId="23" xfId="0" applyFont="1" applyFill="1" applyBorder="1" applyAlignment="1">
      <alignment horizontal="left" vertical="center"/>
    </xf>
    <xf numFmtId="0" fontId="17" fillId="12" borderId="7" xfId="0" applyFont="1" applyFill="1" applyBorder="1" applyAlignment="1">
      <alignment horizontal="left" vertical="center"/>
    </xf>
    <xf numFmtId="0" fontId="17" fillId="12" borderId="13" xfId="0" applyFont="1" applyFill="1" applyBorder="1" applyAlignment="1">
      <alignment horizontal="left" vertical="center"/>
    </xf>
    <xf numFmtId="0" fontId="26" fillId="12" borderId="7" xfId="0" applyFont="1" applyFill="1" applyBorder="1" applyAlignment="1">
      <alignment horizontal="left" vertical="center"/>
    </xf>
    <xf numFmtId="0" fontId="26" fillId="12" borderId="23" xfId="0" applyFont="1" applyFill="1" applyBorder="1" applyAlignment="1">
      <alignment horizontal="left" vertical="center"/>
    </xf>
    <xf numFmtId="0" fontId="18" fillId="9" borderId="7" xfId="0" applyFont="1" applyFill="1" applyBorder="1" applyAlignment="1">
      <alignment horizontal="left" vertical="center"/>
    </xf>
    <xf numFmtId="0" fontId="18" fillId="9" borderId="23" xfId="0" applyFont="1" applyFill="1" applyBorder="1" applyAlignment="1">
      <alignment horizontal="left" vertical="center"/>
    </xf>
    <xf numFmtId="0" fontId="17" fillId="10" borderId="7" xfId="0" applyFont="1" applyFill="1" applyBorder="1" applyAlignment="1">
      <alignment horizontal="left" vertical="center"/>
    </xf>
    <xf numFmtId="0" fontId="17" fillId="10" borderId="23" xfId="0" applyFont="1" applyFill="1" applyBorder="1" applyAlignment="1">
      <alignment horizontal="left" vertical="center"/>
    </xf>
    <xf numFmtId="0" fontId="26" fillId="13" borderId="7" xfId="0" applyFont="1" applyFill="1" applyBorder="1" applyAlignment="1">
      <alignment horizontal="left" vertical="center"/>
    </xf>
    <xf numFmtId="0" fontId="26" fillId="13" borderId="23" xfId="0" applyFont="1" applyFill="1" applyBorder="1" applyAlignment="1">
      <alignment horizontal="left" vertical="center"/>
    </xf>
    <xf numFmtId="0" fontId="26" fillId="14" borderId="7" xfId="0" applyFont="1" applyFill="1" applyBorder="1" applyAlignment="1">
      <alignment horizontal="left" vertical="center"/>
    </xf>
    <xf numFmtId="0" fontId="26" fillId="14" borderId="23" xfId="0" applyFont="1" applyFill="1" applyBorder="1" applyAlignment="1">
      <alignment horizontal="left" vertical="center"/>
    </xf>
    <xf numFmtId="3" fontId="31" fillId="7" borderId="3" xfId="0" applyNumberFormat="1" applyFont="1" applyFill="1" applyBorder="1" applyAlignment="1">
      <alignment horizontal="left" vertical="center"/>
    </xf>
    <xf numFmtId="3" fontId="38" fillId="13" borderId="7" xfId="2" applyNumberFormat="1" applyFont="1" applyFill="1" applyBorder="1" applyAlignment="1">
      <alignment horizontal="left" vertical="center"/>
    </xf>
    <xf numFmtId="1" fontId="21" fillId="5" borderId="1" xfId="0" applyNumberFormat="1" applyFont="1" applyFill="1" applyBorder="1" applyAlignment="1">
      <alignment horizontal="center" vertical="center" wrapText="1"/>
    </xf>
    <xf numFmtId="1" fontId="28" fillId="0" borderId="7" xfId="0" applyNumberFormat="1" applyFont="1" applyFill="1" applyBorder="1" applyAlignment="1">
      <alignment horizontal="center" vertical="center" wrapText="1"/>
    </xf>
    <xf numFmtId="1" fontId="21" fillId="4" borderId="7" xfId="0" applyNumberFormat="1" applyFont="1" applyFill="1" applyBorder="1" applyAlignment="1">
      <alignment horizontal="center" vertical="center" wrapText="1"/>
    </xf>
    <xf numFmtId="1" fontId="21" fillId="9" borderId="11" xfId="1" applyNumberFormat="1" applyFont="1" applyFill="1" applyBorder="1" applyAlignment="1">
      <alignment horizontal="center" wrapText="1"/>
    </xf>
    <xf numFmtId="1" fontId="33" fillId="0" borderId="0" xfId="1" applyNumberFormat="1" applyFont="1" applyBorder="1" applyAlignment="1">
      <alignment horizontal="center" wrapText="1"/>
    </xf>
    <xf numFmtId="1" fontId="0" fillId="0" borderId="0" xfId="0" applyNumberFormat="1"/>
    <xf numFmtId="3" fontId="28" fillId="0" borderId="7" xfId="0" applyNumberFormat="1" applyFont="1" applyFill="1" applyBorder="1" applyAlignment="1">
      <alignment horizontal="center" vertical="center" wrapText="1"/>
    </xf>
    <xf numFmtId="1" fontId="18" fillId="5" borderId="1" xfId="0" applyNumberFormat="1" applyFont="1" applyFill="1" applyBorder="1" applyAlignment="1">
      <alignment horizontal="center" vertical="center" wrapText="1"/>
    </xf>
    <xf numFmtId="1" fontId="17" fillId="0" borderId="7" xfId="0" applyNumberFormat="1" applyFont="1" applyFill="1" applyBorder="1" applyAlignment="1">
      <alignment horizontal="center" vertical="center" wrapText="1"/>
    </xf>
    <xf numFmtId="3" fontId="21" fillId="9" borderId="8" xfId="1" applyNumberFormat="1" applyFont="1" applyFill="1" applyBorder="1" applyAlignment="1">
      <alignment horizontal="center" wrapText="1"/>
    </xf>
    <xf numFmtId="3" fontId="33" fillId="0" borderId="0" xfId="1" applyNumberFormat="1" applyFont="1" applyBorder="1" applyAlignment="1">
      <alignment horizontal="center" wrapText="1"/>
    </xf>
    <xf numFmtId="3" fontId="21" fillId="5" borderId="14" xfId="0" applyNumberFormat="1" applyFont="1" applyFill="1" applyBorder="1" applyAlignment="1">
      <alignment horizontal="center" vertical="center" wrapText="1"/>
    </xf>
    <xf numFmtId="3" fontId="33" fillId="11" borderId="7" xfId="0" applyNumberFormat="1" applyFont="1" applyFill="1" applyBorder="1" applyAlignment="1">
      <alignment horizontal="center" vertical="center" wrapText="1"/>
    </xf>
    <xf numFmtId="3" fontId="0" fillId="0" borderId="0" xfId="0" applyNumberFormat="1"/>
    <xf numFmtId="3" fontId="21" fillId="4" borderId="7" xfId="1" applyNumberFormat="1" applyFont="1" applyFill="1" applyBorder="1" applyAlignment="1">
      <alignment horizontal="center" vertical="center" wrapText="1"/>
    </xf>
    <xf numFmtId="3" fontId="0" fillId="0" borderId="0" xfId="0" applyNumberFormat="1" applyAlignment="1">
      <alignment horizontal="center" vertical="center"/>
    </xf>
    <xf numFmtId="1" fontId="21" fillId="4" borderId="7" xfId="1" applyNumberFormat="1" applyFont="1" applyFill="1" applyBorder="1" applyAlignment="1">
      <alignment horizontal="center" vertical="center" wrapText="1"/>
    </xf>
    <xf numFmtId="0" fontId="18" fillId="0" borderId="0" xfId="0" applyFont="1" applyFill="1"/>
    <xf numFmtId="3" fontId="18" fillId="4" borderId="1" xfId="0" applyNumberFormat="1" applyFont="1" applyFill="1" applyBorder="1" applyAlignment="1">
      <alignment horizontal="center" vertical="center" wrapText="1"/>
    </xf>
    <xf numFmtId="3" fontId="22" fillId="0" borderId="6" xfId="0" applyNumberFormat="1" applyFont="1" applyFill="1" applyBorder="1" applyAlignment="1">
      <alignment horizontal="center" vertical="center" wrapText="1"/>
    </xf>
    <xf numFmtId="3" fontId="18" fillId="4" borderId="7" xfId="0" applyNumberFormat="1" applyFont="1" applyFill="1" applyBorder="1" applyAlignment="1">
      <alignment horizontal="center" vertical="center" wrapText="1"/>
    </xf>
    <xf numFmtId="3" fontId="18" fillId="9" borderId="8" xfId="1" applyNumberFormat="1" applyFont="1" applyFill="1" applyBorder="1" applyAlignment="1">
      <alignment horizontal="center" wrapText="1"/>
    </xf>
    <xf numFmtId="3" fontId="18" fillId="0" borderId="0" xfId="1" applyNumberFormat="1" applyFont="1" applyBorder="1" applyAlignment="1">
      <alignment horizontal="center" wrapText="1"/>
    </xf>
    <xf numFmtId="3" fontId="18" fillId="10" borderId="7" xfId="1" applyNumberFormat="1" applyFont="1" applyFill="1" applyBorder="1" applyAlignment="1">
      <alignment horizontal="center" vertical="center" wrapText="1"/>
    </xf>
    <xf numFmtId="3" fontId="33" fillId="0" borderId="0" xfId="0" applyNumberFormat="1" applyFont="1" applyAlignment="1">
      <alignment horizontal="center" wrapText="1"/>
    </xf>
    <xf numFmtId="3" fontId="34" fillId="0" borderId="0" xfId="0" applyNumberFormat="1" applyFont="1"/>
    <xf numFmtId="0" fontId="0" fillId="0" borderId="0" xfId="0" applyAlignment="1">
      <alignment vertical="center"/>
    </xf>
    <xf numFmtId="0" fontId="0" fillId="0" borderId="0" xfId="0" applyFill="1" applyAlignment="1">
      <alignment vertical="center"/>
    </xf>
    <xf numFmtId="3" fontId="17" fillId="0" borderId="7" xfId="0" applyNumberFormat="1" applyFont="1" applyFill="1" applyBorder="1" applyAlignment="1">
      <alignment horizontal="center" vertical="center" wrapText="1"/>
    </xf>
    <xf numFmtId="0" fontId="18" fillId="0" borderId="0" xfId="0" applyFont="1"/>
    <xf numFmtId="0" fontId="17" fillId="0" borderId="0" xfId="0" applyFont="1" applyAlignment="1">
      <alignment horizontal="center"/>
    </xf>
    <xf numFmtId="1" fontId="17" fillId="0" borderId="0" xfId="0" applyNumberFormat="1" applyFont="1" applyAlignment="1">
      <alignment horizontal="center"/>
    </xf>
    <xf numFmtId="1" fontId="17" fillId="4" borderId="7" xfId="0" applyNumberFormat="1" applyFont="1" applyFill="1" applyBorder="1" applyAlignment="1">
      <alignment horizontal="center" vertical="center" wrapText="1"/>
    </xf>
    <xf numFmtId="1" fontId="17" fillId="9" borderId="9" xfId="1" applyNumberFormat="1" applyFont="1" applyFill="1" applyBorder="1" applyAlignment="1">
      <alignment horizontal="center" wrapText="1"/>
    </xf>
    <xf numFmtId="1" fontId="17" fillId="0" borderId="0" xfId="1" applyNumberFormat="1" applyFont="1" applyBorder="1" applyAlignment="1">
      <alignment horizontal="center" wrapText="1"/>
    </xf>
    <xf numFmtId="3" fontId="21" fillId="0" borderId="28" xfId="0" applyNumberFormat="1" applyFont="1" applyFill="1" applyBorder="1" applyAlignment="1">
      <alignment horizontal="center" vertical="center" wrapText="1"/>
    </xf>
    <xf numFmtId="3" fontId="28" fillId="0" borderId="28" xfId="0" applyNumberFormat="1" applyFont="1" applyFill="1" applyBorder="1" applyAlignment="1">
      <alignment horizontal="center" vertical="center" wrapText="1"/>
    </xf>
    <xf numFmtId="3" fontId="21" fillId="4" borderId="28" xfId="1" applyNumberFormat="1" applyFont="1" applyFill="1" applyBorder="1" applyAlignment="1">
      <alignment horizontal="center" vertical="center" wrapText="1"/>
    </xf>
    <xf numFmtId="3" fontId="21" fillId="4" borderId="28"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xf>
    <xf numFmtId="3" fontId="18" fillId="0" borderId="15"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6" xfId="0" applyFont="1" applyFill="1" applyBorder="1" applyAlignment="1">
      <alignment horizontal="center" vertical="center" wrapText="1"/>
    </xf>
    <xf numFmtId="1" fontId="17" fillId="0" borderId="17"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1" fontId="21" fillId="0" borderId="16" xfId="0" applyNumberFormat="1" applyFont="1" applyFill="1" applyBorder="1" applyAlignment="1">
      <alignment horizontal="center" vertical="center" wrapText="1"/>
    </xf>
    <xf numFmtId="3" fontId="21" fillId="0" borderId="16" xfId="0" applyNumberFormat="1" applyFont="1" applyFill="1" applyBorder="1" applyAlignment="1">
      <alignment horizontal="center" vertical="center" wrapText="1"/>
    </xf>
    <xf numFmtId="3" fontId="23" fillId="0" borderId="7" xfId="0" applyNumberFormat="1" applyFont="1" applyFill="1" applyBorder="1" applyAlignment="1">
      <alignment horizontal="center" vertical="center"/>
    </xf>
    <xf numFmtId="3" fontId="0" fillId="0" borderId="7" xfId="0" applyNumberFormat="1" applyFill="1" applyBorder="1" applyAlignment="1">
      <alignment horizontal="center" vertical="center"/>
    </xf>
    <xf numFmtId="3" fontId="17" fillId="0" borderId="7" xfId="0" applyNumberFormat="1" applyFont="1" applyFill="1" applyBorder="1" applyAlignment="1">
      <alignment horizontal="center" vertical="center"/>
    </xf>
    <xf numFmtId="167" fontId="18" fillId="0" borderId="0" xfId="1" applyNumberFormat="1" applyFont="1" applyFill="1" applyBorder="1" applyAlignment="1">
      <alignment horizontal="center" wrapText="1"/>
    </xf>
    <xf numFmtId="1" fontId="17" fillId="0" borderId="0" xfId="0" applyNumberFormat="1" applyFont="1" applyFill="1" applyBorder="1" applyAlignment="1">
      <alignment horizontal="center" vertical="center" wrapText="1"/>
    </xf>
    <xf numFmtId="167" fontId="33" fillId="0" borderId="0" xfId="0" applyNumberFormat="1" applyFont="1" applyFill="1" applyBorder="1" applyAlignment="1">
      <alignment horizontal="center" vertical="center" wrapText="1"/>
    </xf>
    <xf numFmtId="1" fontId="34" fillId="0" borderId="0" xfId="0" applyNumberFormat="1" applyFont="1" applyFill="1" applyBorder="1" applyAlignment="1">
      <alignment horizontal="center" vertical="center" wrapText="1"/>
    </xf>
    <xf numFmtId="0" fontId="18" fillId="9" borderId="13" xfId="0" applyFont="1" applyFill="1" applyBorder="1" applyAlignment="1">
      <alignment horizontal="right" vertical="center" wrapText="1"/>
    </xf>
    <xf numFmtId="0" fontId="17" fillId="0" borderId="3" xfId="0" applyFont="1" applyFill="1" applyBorder="1" applyAlignment="1">
      <alignment horizontal="center" vertical="center" wrapText="1"/>
    </xf>
    <xf numFmtId="165" fontId="17" fillId="0" borderId="7" xfId="0" applyNumberFormat="1" applyFont="1" applyFill="1" applyBorder="1" applyAlignment="1">
      <alignment horizontal="center" vertical="center" wrapText="1"/>
    </xf>
    <xf numFmtId="3" fontId="21" fillId="9" borderId="28" xfId="0" applyNumberFormat="1" applyFont="1" applyFill="1" applyBorder="1" applyAlignment="1">
      <alignment horizontal="center" vertical="center" wrapText="1"/>
    </xf>
    <xf numFmtId="3" fontId="0" fillId="0" borderId="7" xfId="0" applyNumberFormat="1" applyFill="1" applyBorder="1" applyAlignment="1">
      <alignment horizontal="center"/>
    </xf>
    <xf numFmtId="3" fontId="0" fillId="0" borderId="0" xfId="0" applyNumberFormat="1" applyAlignment="1">
      <alignment horizontal="center"/>
    </xf>
    <xf numFmtId="3" fontId="17" fillId="0" borderId="0" xfId="0" applyNumberFormat="1" applyFont="1" applyAlignment="1">
      <alignment horizontal="center"/>
    </xf>
    <xf numFmtId="3" fontId="17" fillId="0" borderId="7" xfId="0" applyNumberFormat="1" applyFont="1" applyFill="1" applyBorder="1" applyAlignment="1">
      <alignment horizontal="center"/>
    </xf>
    <xf numFmtId="0" fontId="18" fillId="9" borderId="13" xfId="0" applyFont="1" applyFill="1" applyBorder="1" applyAlignment="1">
      <alignment horizontal="right" vertical="center"/>
    </xf>
    <xf numFmtId="0" fontId="18" fillId="4" borderId="13" xfId="0" applyFont="1" applyFill="1" applyBorder="1" applyAlignment="1">
      <alignment horizontal="right" vertical="center"/>
    </xf>
    <xf numFmtId="165" fontId="17" fillId="0" borderId="7" xfId="0" applyNumberFormat="1" applyFont="1" applyFill="1" applyBorder="1" applyAlignment="1">
      <alignment horizontal="center" vertical="center"/>
    </xf>
    <xf numFmtId="165" fontId="18" fillId="4" borderId="7" xfId="0" applyNumberFormat="1" applyFont="1" applyFill="1" applyBorder="1" applyAlignment="1">
      <alignment horizontal="center" vertical="center"/>
    </xf>
    <xf numFmtId="165" fontId="18" fillId="21" borderId="7" xfId="0" applyNumberFormat="1" applyFont="1" applyFill="1" applyBorder="1" applyAlignment="1">
      <alignment horizontal="center" vertical="center" wrapText="1"/>
    </xf>
    <xf numFmtId="165" fontId="18" fillId="21" borderId="7" xfId="0" applyNumberFormat="1" applyFont="1" applyFill="1" applyBorder="1" applyAlignment="1">
      <alignment horizontal="center" vertical="center"/>
    </xf>
    <xf numFmtId="165" fontId="18" fillId="9" borderId="7" xfId="0" applyNumberFormat="1" applyFont="1" applyFill="1" applyBorder="1" applyAlignment="1">
      <alignment horizontal="center" vertical="center"/>
    </xf>
    <xf numFmtId="165" fontId="22" fillId="20" borderId="7" xfId="0" applyNumberFormat="1" applyFont="1" applyFill="1" applyBorder="1" applyAlignment="1">
      <alignment horizontal="center" vertical="center"/>
    </xf>
    <xf numFmtId="169" fontId="0" fillId="0" borderId="0" xfId="0" applyNumberFormat="1" applyAlignment="1">
      <alignment horizontal="center"/>
    </xf>
    <xf numFmtId="0" fontId="18" fillId="0" borderId="12" xfId="0" applyFont="1" applyFill="1" applyBorder="1" applyAlignment="1">
      <alignment horizontal="center" vertical="center" wrapText="1"/>
    </xf>
    <xf numFmtId="165" fontId="18" fillId="0" borderId="15" xfId="0"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1" fontId="18" fillId="0" borderId="0" xfId="1" applyNumberFormat="1" applyFont="1" applyBorder="1" applyAlignment="1">
      <alignment horizontal="center" vertical="center" wrapText="1"/>
    </xf>
    <xf numFmtId="3" fontId="18" fillId="0" borderId="0" xfId="0" applyNumberFormat="1" applyFont="1" applyBorder="1" applyAlignment="1">
      <alignment horizontal="center"/>
    </xf>
    <xf numFmtId="3" fontId="21" fillId="9" borderId="32" xfId="0" applyNumberFormat="1" applyFont="1" applyFill="1" applyBorder="1" applyAlignment="1">
      <alignment horizontal="center" vertical="center" wrapText="1"/>
    </xf>
    <xf numFmtId="3" fontId="21" fillId="4" borderId="32" xfId="0" applyNumberFormat="1" applyFont="1" applyFill="1" applyBorder="1" applyAlignment="1">
      <alignment horizontal="center" vertical="center" wrapText="1"/>
    </xf>
    <xf numFmtId="3" fontId="0" fillId="0" borderId="32" xfId="0" applyNumberFormat="1" applyFill="1" applyBorder="1" applyAlignment="1">
      <alignment horizontal="center" vertical="center"/>
    </xf>
    <xf numFmtId="3" fontId="21" fillId="0" borderId="32" xfId="0" applyNumberFormat="1" applyFont="1" applyFill="1" applyBorder="1" applyAlignment="1">
      <alignment horizontal="center" vertical="center" wrapText="1"/>
    </xf>
    <xf numFmtId="165" fontId="39" fillId="9" borderId="33" xfId="1" applyNumberFormat="1" applyFont="1" applyFill="1" applyBorder="1" applyAlignment="1">
      <alignment horizontal="center" vertical="center" wrapText="1"/>
    </xf>
    <xf numFmtId="167" fontId="39" fillId="9" borderId="33" xfId="1" applyNumberFormat="1" applyFont="1" applyFill="1" applyBorder="1" applyAlignment="1">
      <alignment horizontal="center" vertical="center" wrapText="1"/>
    </xf>
    <xf numFmtId="167" fontId="39" fillId="9" borderId="34" xfId="1" applyNumberFormat="1" applyFont="1" applyFill="1" applyBorder="1" applyAlignment="1">
      <alignment horizontal="center" vertical="center" wrapText="1"/>
    </xf>
    <xf numFmtId="167" fontId="39" fillId="9" borderId="35" xfId="1" applyNumberFormat="1" applyFont="1" applyFill="1" applyBorder="1" applyAlignment="1">
      <alignment horizontal="center" vertical="center" wrapText="1"/>
    </xf>
    <xf numFmtId="0" fontId="0" fillId="5" borderId="4" xfId="0" applyFill="1" applyBorder="1" applyAlignment="1">
      <alignment horizontal="center" vertical="center" wrapText="1"/>
    </xf>
    <xf numFmtId="3" fontId="27" fillId="4" borderId="28" xfId="0" applyNumberFormat="1" applyFont="1" applyFill="1" applyBorder="1" applyAlignment="1">
      <alignment horizontal="center" vertical="center" wrapText="1"/>
    </xf>
    <xf numFmtId="0" fontId="18" fillId="9" borderId="43" xfId="0" applyFont="1" applyFill="1" applyBorder="1" applyAlignment="1">
      <alignment horizontal="justify" vertical="center" wrapText="1"/>
    </xf>
    <xf numFmtId="0" fontId="18" fillId="9" borderId="44" xfId="0" applyFont="1" applyFill="1" applyBorder="1" applyAlignment="1">
      <alignment horizontal="justify" vertical="center" wrapText="1"/>
    </xf>
    <xf numFmtId="3" fontId="21" fillId="9" borderId="42" xfId="0" applyNumberFormat="1" applyFont="1" applyFill="1" applyBorder="1" applyAlignment="1">
      <alignment horizontal="center" vertical="center" wrapText="1"/>
    </xf>
    <xf numFmtId="3" fontId="32" fillId="0" borderId="28" xfId="0" applyNumberFormat="1" applyFont="1" applyFill="1" applyBorder="1" applyAlignment="1">
      <alignment horizontal="center" vertical="center" wrapText="1"/>
    </xf>
    <xf numFmtId="3" fontId="0" fillId="5" borderId="0" xfId="0" applyNumberFormat="1" applyFill="1" applyBorder="1" applyAlignment="1">
      <alignment horizontal="center" vertical="center"/>
    </xf>
    <xf numFmtId="3" fontId="0" fillId="5" borderId="19" xfId="0" applyNumberFormat="1" applyFill="1" applyBorder="1" applyAlignment="1">
      <alignment horizontal="center" vertical="center"/>
    </xf>
    <xf numFmtId="3" fontId="0" fillId="5" borderId="2" xfId="0" applyNumberFormat="1" applyFill="1" applyBorder="1" applyAlignment="1">
      <alignment horizontal="center" vertical="center"/>
    </xf>
    <xf numFmtId="3" fontId="0" fillId="5" borderId="47" xfId="0" applyNumberFormat="1" applyFill="1" applyBorder="1" applyAlignment="1">
      <alignment horizontal="center" vertical="center"/>
    </xf>
    <xf numFmtId="169" fontId="0" fillId="5" borderId="16" xfId="0" applyNumberFormat="1" applyFill="1" applyBorder="1" applyAlignment="1">
      <alignment horizontal="center"/>
    </xf>
    <xf numFmtId="169" fontId="0" fillId="5" borderId="18" xfId="0" applyNumberFormat="1" applyFill="1" applyBorder="1" applyAlignment="1">
      <alignment horizontal="center"/>
    </xf>
    <xf numFmtId="169" fontId="0" fillId="5" borderId="2" xfId="0" applyNumberFormat="1" applyFill="1" applyBorder="1" applyAlignment="1">
      <alignment horizontal="center" vertical="center" wrapText="1"/>
    </xf>
    <xf numFmtId="169" fontId="18" fillId="5" borderId="1" xfId="0" applyNumberFormat="1" applyFont="1" applyFill="1" applyBorder="1" applyAlignment="1">
      <alignment horizontal="center" vertical="center" wrapText="1"/>
    </xf>
    <xf numFmtId="169" fontId="26" fillId="0" borderId="3" xfId="0" applyNumberFormat="1" applyFont="1" applyFill="1" applyBorder="1" applyAlignment="1">
      <alignment horizontal="center" vertical="center" wrapText="1"/>
    </xf>
    <xf numFmtId="169" fontId="18" fillId="9" borderId="3" xfId="0" applyNumberFormat="1" applyFont="1" applyFill="1" applyBorder="1" applyAlignment="1">
      <alignment horizontal="center" vertical="center" wrapText="1"/>
    </xf>
    <xf numFmtId="169" fontId="17" fillId="0" borderId="3" xfId="0" applyNumberFormat="1" applyFont="1" applyFill="1" applyBorder="1" applyAlignment="1">
      <alignment horizontal="center" vertical="center" wrapText="1"/>
    </xf>
    <xf numFmtId="169" fontId="18" fillId="4" borderId="3" xfId="0" applyNumberFormat="1" applyFont="1" applyFill="1" applyBorder="1" applyAlignment="1">
      <alignment horizontal="center" vertical="center" wrapText="1"/>
    </xf>
    <xf numFmtId="169" fontId="22" fillId="4" borderId="3" xfId="0" applyNumberFormat="1" applyFont="1" applyFill="1" applyBorder="1" applyAlignment="1">
      <alignment horizontal="center" vertical="center" wrapText="1"/>
    </xf>
    <xf numFmtId="169" fontId="18" fillId="9" borderId="46" xfId="0" applyNumberFormat="1" applyFont="1" applyFill="1" applyBorder="1" applyAlignment="1">
      <alignment horizontal="center" vertical="center" wrapText="1"/>
    </xf>
    <xf numFmtId="169" fontId="18" fillId="0" borderId="0" xfId="0" applyNumberFormat="1" applyFont="1" applyFill="1" applyBorder="1" applyAlignment="1">
      <alignment horizontal="center" vertical="center" wrapText="1"/>
    </xf>
    <xf numFmtId="169" fontId="18" fillId="0" borderId="0" xfId="1" applyNumberFormat="1" applyFont="1" applyBorder="1" applyAlignment="1">
      <alignment horizontal="center" wrapText="1"/>
    </xf>
    <xf numFmtId="169" fontId="0" fillId="5" borderId="0" xfId="0" applyNumberFormat="1" applyFill="1" applyBorder="1" applyAlignment="1">
      <alignment horizontal="center"/>
    </xf>
    <xf numFmtId="169" fontId="0" fillId="5" borderId="19" xfId="0" applyNumberFormat="1" applyFill="1" applyBorder="1" applyAlignment="1">
      <alignment horizontal="center"/>
    </xf>
    <xf numFmtId="169" fontId="0" fillId="5" borderId="2" xfId="0" applyNumberFormat="1" applyFill="1" applyBorder="1" applyAlignment="1">
      <alignment horizontal="center"/>
    </xf>
    <xf numFmtId="0" fontId="26" fillId="24" borderId="7" xfId="0" applyFont="1" applyFill="1" applyBorder="1" applyAlignment="1">
      <alignment horizontal="left" vertical="center"/>
    </xf>
    <xf numFmtId="0" fontId="26" fillId="24" borderId="23" xfId="0" applyFont="1" applyFill="1" applyBorder="1" applyAlignment="1">
      <alignment horizontal="left" vertical="center"/>
    </xf>
    <xf numFmtId="0" fontId="22" fillId="0" borderId="14" xfId="0" applyFont="1" applyFill="1" applyBorder="1" applyAlignment="1">
      <alignment horizontal="justify" vertical="center" wrapText="1"/>
    </xf>
    <xf numFmtId="0" fontId="22" fillId="0" borderId="27" xfId="0" applyFont="1" applyFill="1" applyBorder="1" applyAlignment="1">
      <alignment horizontal="justify" vertical="center" wrapText="1"/>
    </xf>
    <xf numFmtId="169" fontId="22" fillId="0" borderId="5" xfId="0" applyNumberFormat="1" applyFont="1" applyFill="1" applyBorder="1" applyAlignment="1">
      <alignment horizontal="center" vertical="center" wrapText="1"/>
    </xf>
    <xf numFmtId="3" fontId="27" fillId="0" borderId="26"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169" fontId="0" fillId="0" borderId="0" xfId="0" applyNumberFormat="1" applyFill="1" applyBorder="1" applyAlignment="1">
      <alignment horizontal="center"/>
    </xf>
    <xf numFmtId="3" fontId="0" fillId="0" borderId="0" xfId="0" applyNumberFormat="1" applyBorder="1" applyAlignment="1">
      <alignment horizontal="center" vertical="center"/>
    </xf>
    <xf numFmtId="169" fontId="0" fillId="0" borderId="0" xfId="0" applyNumberFormat="1" applyBorder="1" applyAlignment="1">
      <alignment horizontal="center"/>
    </xf>
    <xf numFmtId="3" fontId="18" fillId="0" borderId="0" xfId="1" applyNumberFormat="1" applyFont="1" applyFill="1" applyBorder="1" applyAlignment="1">
      <alignment horizontal="center" vertical="center" wrapText="1"/>
    </xf>
    <xf numFmtId="169" fontId="18" fillId="0" borderId="0" xfId="1" applyNumberFormat="1" applyFont="1" applyFill="1" applyBorder="1" applyAlignment="1">
      <alignment horizontal="center" vertical="center" wrapText="1"/>
    </xf>
    <xf numFmtId="3" fontId="21" fillId="5" borderId="30" xfId="0" applyNumberFormat="1" applyFont="1" applyFill="1" applyBorder="1" applyAlignment="1">
      <alignment horizontal="center" vertical="center" wrapText="1"/>
    </xf>
    <xf numFmtId="3" fontId="17" fillId="0" borderId="3" xfId="0" applyNumberFormat="1" applyFont="1" applyFill="1" applyBorder="1" applyAlignment="1">
      <alignment horizontal="center"/>
    </xf>
    <xf numFmtId="3" fontId="21" fillId="9" borderId="2"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xf>
    <xf numFmtId="3" fontId="21" fillId="0" borderId="2" xfId="0" applyNumberFormat="1" applyFont="1" applyFill="1" applyBorder="1" applyAlignment="1">
      <alignment horizontal="center" vertical="center" wrapText="1"/>
    </xf>
    <xf numFmtId="169" fontId="21" fillId="5" borderId="48" xfId="0" applyNumberFormat="1" applyFont="1" applyFill="1" applyBorder="1" applyAlignment="1">
      <alignment horizontal="center" vertical="center" wrapText="1"/>
    </xf>
    <xf numFmtId="169" fontId="0" fillId="0" borderId="32" xfId="0" applyNumberFormat="1" applyFill="1" applyBorder="1" applyAlignment="1">
      <alignment horizontal="center"/>
    </xf>
    <xf numFmtId="169" fontId="17" fillId="0" borderId="32" xfId="0" applyNumberFormat="1" applyFont="1" applyFill="1" applyBorder="1" applyAlignment="1">
      <alignment horizontal="center" vertical="center"/>
    </xf>
    <xf numFmtId="3" fontId="0" fillId="0" borderId="3" xfId="0" applyNumberFormat="1" applyFill="1" applyBorder="1" applyAlignment="1">
      <alignment horizontal="center" vertical="center"/>
    </xf>
    <xf numFmtId="3" fontId="23" fillId="0" borderId="3"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169" fontId="21" fillId="9" borderId="32" xfId="0" applyNumberFormat="1" applyFont="1" applyFill="1" applyBorder="1" applyAlignment="1">
      <alignment horizontal="center" vertical="center" wrapText="1"/>
    </xf>
    <xf numFmtId="169" fontId="21" fillId="4" borderId="32" xfId="0" applyNumberFormat="1" applyFont="1" applyFill="1" applyBorder="1" applyAlignment="1">
      <alignment horizontal="center" vertical="center" wrapText="1"/>
    </xf>
    <xf numFmtId="169" fontId="26" fillId="0" borderId="32" xfId="0" applyNumberFormat="1" applyFont="1" applyFill="1" applyBorder="1" applyAlignment="1">
      <alignment horizontal="center"/>
    </xf>
    <xf numFmtId="3" fontId="27" fillId="4" borderId="32" xfId="0" applyNumberFormat="1" applyFont="1" applyFill="1" applyBorder="1" applyAlignment="1">
      <alignment horizontal="center" vertical="center" wrapText="1"/>
    </xf>
    <xf numFmtId="169" fontId="0" fillId="0" borderId="49" xfId="0" applyNumberFormat="1" applyFill="1" applyBorder="1" applyAlignment="1">
      <alignment horizontal="center"/>
    </xf>
    <xf numFmtId="3" fontId="21" fillId="9" borderId="50"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wrapText="1"/>
    </xf>
    <xf numFmtId="3" fontId="18" fillId="19" borderId="46" xfId="0" applyNumberFormat="1" applyFont="1" applyFill="1" applyBorder="1" applyAlignment="1">
      <alignment horizontal="center" vertical="center"/>
    </xf>
    <xf numFmtId="3" fontId="21" fillId="5" borderId="48" xfId="0" applyNumberFormat="1" applyFont="1" applyFill="1" applyBorder="1" applyAlignment="1">
      <alignment horizontal="center" vertical="center" wrapText="1"/>
    </xf>
    <xf numFmtId="0" fontId="0" fillId="0" borderId="32" xfId="0" applyFill="1" applyBorder="1" applyAlignment="1">
      <alignment horizontal="center" vertical="center"/>
    </xf>
    <xf numFmtId="168" fontId="21" fillId="4" borderId="32" xfId="1" applyNumberFormat="1" applyFont="1" applyFill="1" applyBorder="1" applyAlignment="1">
      <alignment horizontal="center" vertical="center" wrapText="1"/>
    </xf>
    <xf numFmtId="3" fontId="21" fillId="5" borderId="7" xfId="0" applyNumberFormat="1" applyFont="1" applyFill="1" applyBorder="1" applyAlignment="1">
      <alignment horizontal="center" vertical="center" wrapText="1"/>
    </xf>
    <xf numFmtId="0" fontId="0" fillId="0" borderId="7" xfId="0" applyFill="1" applyBorder="1"/>
    <xf numFmtId="169" fontId="0" fillId="0" borderId="25" xfId="0" applyNumberFormat="1" applyBorder="1" applyAlignment="1">
      <alignment horizontal="center"/>
    </xf>
    <xf numFmtId="3" fontId="27" fillId="5" borderId="51" xfId="0" applyNumberFormat="1" applyFont="1" applyFill="1" applyBorder="1" applyAlignment="1">
      <alignment horizontal="center" vertical="center" wrapText="1"/>
    </xf>
    <xf numFmtId="3" fontId="27" fillId="5" borderId="40" xfId="0" applyNumberFormat="1" applyFont="1" applyFill="1" applyBorder="1" applyAlignment="1">
      <alignment horizontal="center" vertical="center" wrapText="1"/>
    </xf>
    <xf numFmtId="0" fontId="18" fillId="0" borderId="15"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18" fillId="0" borderId="29" xfId="0" applyFont="1" applyFill="1" applyBorder="1" applyAlignment="1">
      <alignment horizontal="justify" vertical="center" wrapText="1"/>
    </xf>
    <xf numFmtId="0" fontId="0" fillId="5" borderId="47" xfId="0" applyFill="1" applyBorder="1" applyAlignment="1"/>
    <xf numFmtId="3" fontId="38" fillId="21" borderId="7" xfId="2" applyNumberFormat="1" applyFont="1" applyFill="1" applyBorder="1" applyAlignment="1">
      <alignment horizontal="left" vertical="center"/>
    </xf>
    <xf numFmtId="3" fontId="38" fillId="24" borderId="7" xfId="2" applyNumberFormat="1" applyFont="1" applyFill="1" applyBorder="1" applyAlignment="1">
      <alignment horizontal="left" vertical="center"/>
    </xf>
    <xf numFmtId="3" fontId="18" fillId="0" borderId="0" xfId="1" applyNumberFormat="1" applyFont="1" applyBorder="1" applyAlignment="1">
      <alignment horizontal="center"/>
    </xf>
    <xf numFmtId="3" fontId="18" fillId="4" borderId="14" xfId="0" applyNumberFormat="1" applyFont="1" applyFill="1" applyBorder="1" applyAlignment="1">
      <alignment horizontal="center" vertical="center" wrapText="1"/>
    </xf>
    <xf numFmtId="3" fontId="18" fillId="4" borderId="7" xfId="0" applyNumberFormat="1" applyFont="1" applyFill="1" applyBorder="1" applyAlignment="1">
      <alignment horizontal="center" vertical="center"/>
    </xf>
    <xf numFmtId="3" fontId="0" fillId="5" borderId="2" xfId="0" applyNumberFormat="1" applyFill="1" applyBorder="1" applyAlignment="1">
      <alignment horizontal="center"/>
    </xf>
    <xf numFmtId="3" fontId="18" fillId="5" borderId="1" xfId="0" applyNumberFormat="1" applyFont="1" applyFill="1" applyBorder="1" applyAlignment="1">
      <alignment horizontal="center" vertical="center" wrapText="1"/>
    </xf>
    <xf numFmtId="0" fontId="17" fillId="0" borderId="7" xfId="0" applyFont="1" applyFill="1" applyBorder="1"/>
    <xf numFmtId="3" fontId="37" fillId="13" borderId="7" xfId="2" applyNumberFormat="1" applyFont="1" applyFill="1" applyBorder="1" applyAlignment="1">
      <alignment horizontal="left" vertical="center" wrapText="1"/>
    </xf>
    <xf numFmtId="1" fontId="32" fillId="0" borderId="7" xfId="0" applyNumberFormat="1" applyFont="1" applyFill="1" applyBorder="1" applyAlignment="1">
      <alignment horizontal="center" vertical="center" wrapText="1"/>
    </xf>
    <xf numFmtId="3" fontId="0" fillId="5" borderId="0" xfId="0" applyNumberFormat="1" applyFill="1" applyBorder="1"/>
    <xf numFmtId="3" fontId="0" fillId="5" borderId="19" xfId="0" applyNumberFormat="1" applyFill="1" applyBorder="1"/>
    <xf numFmtId="3" fontId="0" fillId="5" borderId="2" xfId="0" applyNumberFormat="1" applyFill="1" applyBorder="1" applyAlignment="1"/>
    <xf numFmtId="1" fontId="21" fillId="0" borderId="0" xfId="0" applyNumberFormat="1" applyFont="1" applyFill="1" applyBorder="1" applyAlignment="1">
      <alignment horizontal="center" vertical="center" wrapText="1"/>
    </xf>
    <xf numFmtId="1" fontId="18" fillId="0" borderId="0" xfId="1" applyNumberFormat="1" applyFont="1" applyFill="1" applyBorder="1" applyAlignment="1">
      <alignment horizontal="center" vertical="center" wrapText="1"/>
    </xf>
    <xf numFmtId="3" fontId="18" fillId="4" borderId="3" xfId="0" applyNumberFormat="1" applyFont="1" applyFill="1" applyBorder="1" applyAlignment="1">
      <alignment horizontal="center" vertical="center" wrapText="1"/>
    </xf>
    <xf numFmtId="3" fontId="27" fillId="5" borderId="52" xfId="0" applyNumberFormat="1" applyFont="1" applyFill="1" applyBorder="1" applyAlignment="1">
      <alignment horizontal="center" vertical="center" wrapText="1"/>
    </xf>
    <xf numFmtId="0" fontId="0" fillId="3" borderId="0" xfId="0" applyFill="1" applyAlignment="1">
      <alignment vertical="center" wrapText="1"/>
    </xf>
    <xf numFmtId="0" fontId="0" fillId="5" borderId="16" xfId="0" applyFill="1" applyBorder="1" applyAlignment="1">
      <alignment horizontal="center" vertical="center" wrapText="1"/>
    </xf>
    <xf numFmtId="0" fontId="0" fillId="3" borderId="0" xfId="0" applyFill="1" applyBorder="1" applyAlignment="1">
      <alignment vertical="center" wrapText="1"/>
    </xf>
    <xf numFmtId="3" fontId="0" fillId="3" borderId="0" xfId="0" applyNumberFormat="1" applyFill="1" applyBorder="1" applyAlignment="1">
      <alignment vertical="center" wrapText="1"/>
    </xf>
    <xf numFmtId="0" fontId="0" fillId="5" borderId="18" xfId="0" applyFill="1" applyBorder="1" applyAlignment="1">
      <alignment horizontal="center" vertical="center" wrapText="1"/>
    </xf>
    <xf numFmtId="0" fontId="0" fillId="5" borderId="47" xfId="0" applyFill="1" applyBorder="1" applyAlignment="1">
      <alignment vertical="center" wrapText="1"/>
    </xf>
    <xf numFmtId="0" fontId="0" fillId="5" borderId="0" xfId="0" applyFill="1" applyBorder="1" applyAlignment="1">
      <alignment horizontal="center" vertical="center" wrapText="1"/>
    </xf>
    <xf numFmtId="0" fontId="0" fillId="5" borderId="19" xfId="0" applyFill="1" applyBorder="1" applyAlignment="1">
      <alignment horizontal="center" vertical="center" wrapText="1"/>
    </xf>
    <xf numFmtId="0" fontId="17" fillId="18" borderId="12" xfId="0" applyFont="1" applyFill="1" applyBorder="1" applyAlignment="1">
      <alignment horizontal="left" vertical="center"/>
    </xf>
    <xf numFmtId="0" fontId="19" fillId="18" borderId="0" xfId="0" applyFont="1" applyFill="1" applyBorder="1" applyAlignment="1">
      <alignment horizontal="center"/>
    </xf>
    <xf numFmtId="0" fontId="17" fillId="18" borderId="12" xfId="0" applyFont="1" applyFill="1" applyBorder="1" applyAlignment="1">
      <alignment vertical="center"/>
    </xf>
    <xf numFmtId="0" fontId="19" fillId="18" borderId="17" xfId="0" applyFont="1" applyFill="1" applyBorder="1" applyAlignment="1">
      <alignment horizontal="center"/>
    </xf>
    <xf numFmtId="0" fontId="19" fillId="18" borderId="0" xfId="0" applyFont="1" applyFill="1" applyBorder="1" applyAlignment="1">
      <alignment horizontal="center" vertical="center" wrapText="1"/>
    </xf>
    <xf numFmtId="170" fontId="20" fillId="18" borderId="0" xfId="1" applyNumberFormat="1" applyFont="1" applyFill="1" applyBorder="1" applyAlignment="1">
      <alignment horizontal="center" vertical="center" wrapText="1"/>
    </xf>
    <xf numFmtId="0" fontId="17" fillId="18" borderId="0" xfId="0" applyFont="1" applyFill="1" applyBorder="1" applyAlignment="1">
      <alignment horizontal="left" vertical="center" wrapText="1"/>
    </xf>
    <xf numFmtId="166" fontId="18" fillId="18" borderId="0" xfId="1" applyNumberFormat="1" applyFont="1" applyFill="1" applyBorder="1" applyAlignment="1">
      <alignment horizontal="center" vertical="center" wrapText="1"/>
    </xf>
    <xf numFmtId="0" fontId="17" fillId="18" borderId="0" xfId="0" applyFont="1" applyFill="1" applyBorder="1" applyAlignment="1">
      <alignment horizontal="left" wrapText="1"/>
    </xf>
    <xf numFmtId="0" fontId="17" fillId="18" borderId="17" xfId="0" applyFont="1" applyFill="1" applyBorder="1" applyAlignment="1">
      <alignment horizontal="left" wrapText="1"/>
    </xf>
    <xf numFmtId="0" fontId="0" fillId="18" borderId="20" xfId="0" applyFill="1" applyBorder="1"/>
    <xf numFmtId="170" fontId="20" fillId="18" borderId="14" xfId="1" applyNumberFormat="1" applyFont="1" applyFill="1" applyBorder="1" applyAlignment="1">
      <alignment horizontal="center"/>
    </xf>
    <xf numFmtId="0" fontId="17" fillId="18" borderId="7" xfId="0" applyFont="1" applyFill="1" applyBorder="1" applyAlignment="1">
      <alignment horizontal="left" wrapText="1"/>
    </xf>
    <xf numFmtId="3" fontId="18" fillId="0" borderId="0" xfId="0" applyNumberFormat="1" applyFont="1" applyBorder="1" applyAlignment="1">
      <alignment horizontal="center" vertical="center" wrapText="1"/>
    </xf>
    <xf numFmtId="0" fontId="0" fillId="18" borderId="7" xfId="0" applyFill="1" applyBorder="1"/>
    <xf numFmtId="3" fontId="0" fillId="0" borderId="0" xfId="0" applyNumberFormat="1" applyFill="1"/>
    <xf numFmtId="3" fontId="17" fillId="0" borderId="7" xfId="0" applyNumberFormat="1" applyFont="1" applyFill="1" applyBorder="1"/>
    <xf numFmtId="3" fontId="0" fillId="0" borderId="7" xfId="0" applyNumberFormat="1" applyFill="1" applyBorder="1"/>
    <xf numFmtId="165" fontId="0" fillId="0" borderId="0" xfId="0" applyNumberFormat="1" applyFill="1"/>
    <xf numFmtId="3" fontId="20" fillId="18" borderId="7" xfId="1" applyNumberFormat="1" applyFont="1" applyFill="1" applyBorder="1" applyAlignment="1">
      <alignment horizontal="center" vertical="center" wrapText="1"/>
    </xf>
    <xf numFmtId="0" fontId="17" fillId="4" borderId="7" xfId="0" applyFont="1" applyFill="1" applyBorder="1" applyAlignment="1">
      <alignment horizontal="left" wrapText="1"/>
    </xf>
    <xf numFmtId="166" fontId="18" fillId="18" borderId="7" xfId="1" applyNumberFormat="1" applyFont="1" applyFill="1" applyBorder="1" applyAlignment="1">
      <alignment horizontal="center"/>
    </xf>
    <xf numFmtId="0" fontId="0" fillId="4" borderId="7" xfId="0" applyFill="1" applyBorder="1"/>
    <xf numFmtId="0" fontId="0" fillId="0" borderId="7" xfId="0" applyFill="1" applyBorder="1" applyAlignment="1">
      <alignment vertical="center"/>
    </xf>
    <xf numFmtId="3" fontId="0" fillId="0" borderId="0" xfId="0" applyNumberFormat="1" applyBorder="1"/>
    <xf numFmtId="0" fontId="17" fillId="18" borderId="7" xfId="0" applyFont="1" applyFill="1" applyBorder="1" applyAlignment="1">
      <alignment horizontal="left" vertical="center" wrapText="1"/>
    </xf>
    <xf numFmtId="0" fontId="0" fillId="5" borderId="0" xfId="0" applyFill="1" applyBorder="1" applyAlignment="1">
      <alignment vertical="center" wrapText="1"/>
    </xf>
    <xf numFmtId="3" fontId="0" fillId="3" borderId="0" xfId="0" applyNumberFormat="1" applyFill="1" applyAlignment="1">
      <alignment vertical="center" wrapText="1"/>
    </xf>
    <xf numFmtId="0" fontId="17" fillId="0" borderId="7" xfId="0" applyFont="1" applyFill="1" applyBorder="1" applyAlignment="1">
      <alignment vertical="center"/>
    </xf>
    <xf numFmtId="0" fontId="18" fillId="19" borderId="7" xfId="0" applyFont="1" applyFill="1" applyBorder="1" applyAlignment="1">
      <alignment vertical="center"/>
    </xf>
    <xf numFmtId="0" fontId="18" fillId="25" borderId="6" xfId="0" applyFont="1" applyFill="1" applyBorder="1" applyAlignment="1">
      <alignment horizontal="center" vertical="center" wrapText="1"/>
    </xf>
    <xf numFmtId="1" fontId="17" fillId="25" borderId="6" xfId="0" applyNumberFormat="1" applyFont="1" applyFill="1" applyBorder="1" applyAlignment="1">
      <alignment horizontal="center" vertical="center" wrapText="1"/>
    </xf>
    <xf numFmtId="3" fontId="25" fillId="25" borderId="6" xfId="0" applyNumberFormat="1" applyFont="1" applyFill="1" applyBorder="1" applyAlignment="1">
      <alignment horizontal="center" vertical="center" wrapText="1"/>
    </xf>
    <xf numFmtId="1" fontId="25" fillId="25" borderId="6" xfId="0" applyNumberFormat="1" applyFont="1" applyFill="1" applyBorder="1" applyAlignment="1">
      <alignment horizontal="center" vertical="center" wrapText="1"/>
    </xf>
    <xf numFmtId="3" fontId="25" fillId="25" borderId="45" xfId="0" applyNumberFormat="1" applyFont="1" applyFill="1" applyBorder="1" applyAlignment="1">
      <alignment horizontal="center" vertical="center" wrapText="1"/>
    </xf>
    <xf numFmtId="3" fontId="23" fillId="25" borderId="20" xfId="0" applyNumberFormat="1" applyFont="1" applyFill="1" applyBorder="1" applyAlignment="1">
      <alignment horizontal="center" vertical="center"/>
    </xf>
    <xf numFmtId="3" fontId="23" fillId="25" borderId="6" xfId="0" applyNumberFormat="1" applyFont="1" applyFill="1" applyBorder="1" applyAlignment="1">
      <alignment horizontal="center" vertical="center"/>
    </xf>
    <xf numFmtId="0" fontId="18" fillId="25" borderId="7" xfId="0" applyFont="1" applyFill="1" applyBorder="1" applyAlignment="1">
      <alignment horizontal="center" vertical="center"/>
    </xf>
    <xf numFmtId="3" fontId="23" fillId="25" borderId="7" xfId="0" applyNumberFormat="1" applyFont="1" applyFill="1" applyBorder="1"/>
    <xf numFmtId="3" fontId="23" fillId="23" borderId="7" xfId="0" applyNumberFormat="1" applyFont="1" applyFill="1" applyBorder="1" applyAlignment="1">
      <alignment horizontal="center" vertical="center"/>
    </xf>
    <xf numFmtId="3" fontId="0" fillId="23" borderId="7" xfId="0" applyNumberFormat="1" applyFill="1" applyBorder="1" applyAlignment="1">
      <alignment horizontal="center" vertical="center"/>
    </xf>
    <xf numFmtId="3" fontId="23" fillId="23" borderId="7" xfId="0" applyNumberFormat="1" applyFont="1" applyFill="1" applyBorder="1"/>
    <xf numFmtId="3" fontId="0" fillId="23" borderId="3" xfId="0" applyNumberFormat="1" applyFill="1" applyBorder="1" applyAlignment="1">
      <alignment horizontal="center" vertical="center"/>
    </xf>
    <xf numFmtId="3" fontId="0" fillId="0" borderId="2" xfId="0" applyNumberFormat="1" applyFill="1" applyBorder="1" applyAlignment="1">
      <alignment horizontal="center" vertical="center"/>
    </xf>
    <xf numFmtId="1" fontId="21" fillId="9" borderId="7" xfId="0" applyNumberFormat="1" applyFont="1" applyFill="1" applyBorder="1" applyAlignment="1">
      <alignment horizontal="center" vertical="center" wrapText="1"/>
    </xf>
    <xf numFmtId="1" fontId="21" fillId="5" borderId="14" xfId="0" applyNumberFormat="1" applyFont="1" applyFill="1" applyBorder="1" applyAlignment="1">
      <alignment horizontal="center" vertical="center" wrapText="1"/>
    </xf>
    <xf numFmtId="1" fontId="0" fillId="0" borderId="0" xfId="0" applyNumberFormat="1" applyBorder="1"/>
    <xf numFmtId="0" fontId="39" fillId="0" borderId="12" xfId="0" applyFont="1" applyBorder="1" applyAlignment="1">
      <alignment wrapText="1"/>
    </xf>
    <xf numFmtId="3" fontId="39" fillId="11" borderId="7" xfId="0" applyNumberFormat="1" applyFont="1" applyFill="1" applyBorder="1" applyAlignment="1">
      <alignment horizontal="center" vertical="center" wrapText="1"/>
    </xf>
    <xf numFmtId="0" fontId="36" fillId="0" borderId="0" xfId="0" applyFont="1"/>
    <xf numFmtId="3" fontId="36" fillId="0" borderId="0" xfId="0" applyNumberFormat="1" applyFont="1"/>
    <xf numFmtId="0" fontId="17" fillId="0" borderId="7" xfId="0" applyFont="1" applyFill="1" applyBorder="1" applyAlignment="1"/>
    <xf numFmtId="0" fontId="18" fillId="5" borderId="47" xfId="0" applyFont="1" applyFill="1" applyBorder="1" applyAlignment="1"/>
    <xf numFmtId="3" fontId="18" fillId="0" borderId="0" xfId="0" applyNumberFormat="1" applyFont="1" applyAlignment="1">
      <alignment horizontal="center"/>
    </xf>
    <xf numFmtId="0" fontId="18" fillId="2" borderId="12" xfId="0" applyFont="1" applyFill="1" applyBorder="1" applyAlignment="1">
      <alignment horizontal="center" vertical="center"/>
    </xf>
    <xf numFmtId="165" fontId="18" fillId="2" borderId="0" xfId="0" applyNumberFormat="1" applyFont="1" applyFill="1" applyBorder="1" applyAlignment="1">
      <alignment horizontal="center" vertical="center"/>
    </xf>
    <xf numFmtId="0" fontId="18" fillId="2" borderId="0" xfId="0" applyFont="1" applyFill="1" applyBorder="1" applyAlignment="1">
      <alignment horizontal="center" vertical="center"/>
    </xf>
    <xf numFmtId="165" fontId="18" fillId="2" borderId="0" xfId="0" applyNumberFormat="1" applyFont="1" applyFill="1" applyBorder="1" applyAlignment="1">
      <alignment horizontal="center"/>
    </xf>
    <xf numFmtId="169" fontId="18" fillId="25" borderId="5" xfId="0" applyNumberFormat="1" applyFont="1" applyFill="1" applyBorder="1" applyAlignment="1">
      <alignment horizontal="center" vertical="center" wrapText="1"/>
    </xf>
    <xf numFmtId="3" fontId="0" fillId="25" borderId="15" xfId="0" applyNumberFormat="1" applyFill="1" applyBorder="1" applyAlignment="1">
      <alignment horizontal="center" vertical="center"/>
    </xf>
    <xf numFmtId="169" fontId="0" fillId="25" borderId="45" xfId="0" applyNumberFormat="1" applyFill="1" applyBorder="1" applyAlignment="1">
      <alignment horizontal="center"/>
    </xf>
    <xf numFmtId="3" fontId="0" fillId="25" borderId="20" xfId="0" applyNumberFormat="1" applyFill="1" applyBorder="1" applyAlignment="1">
      <alignment horizontal="center" vertical="center"/>
    </xf>
    <xf numFmtId="3" fontId="0" fillId="25" borderId="6" xfId="0" applyNumberFormat="1" applyFill="1" applyBorder="1" applyAlignment="1">
      <alignment horizontal="center" vertical="center"/>
    </xf>
    <xf numFmtId="0" fontId="0" fillId="25" borderId="7" xfId="0" applyFill="1" applyBorder="1"/>
    <xf numFmtId="169" fontId="0" fillId="25" borderId="32" xfId="0" applyNumberFormat="1" applyFill="1" applyBorder="1" applyAlignment="1">
      <alignment horizontal="center"/>
    </xf>
    <xf numFmtId="3" fontId="0" fillId="25" borderId="3" xfId="0" applyNumberFormat="1" applyFill="1" applyBorder="1" applyAlignment="1">
      <alignment horizontal="center" vertical="center"/>
    </xf>
    <xf numFmtId="3" fontId="0" fillId="25" borderId="7" xfId="0" applyNumberFormat="1" applyFill="1" applyBorder="1" applyAlignment="1">
      <alignment horizontal="center" vertical="center"/>
    </xf>
    <xf numFmtId="169" fontId="24" fillId="23" borderId="3" xfId="0" applyNumberFormat="1" applyFont="1" applyFill="1" applyBorder="1" applyAlignment="1">
      <alignment horizontal="center" vertical="center" wrapText="1"/>
    </xf>
    <xf numFmtId="3" fontId="25" fillId="23" borderId="28" xfId="0" applyNumberFormat="1" applyFont="1" applyFill="1" applyBorder="1" applyAlignment="1">
      <alignment horizontal="center" vertical="center" wrapText="1"/>
    </xf>
    <xf numFmtId="169" fontId="23" fillId="23" borderId="32" xfId="0" applyNumberFormat="1" applyFont="1" applyFill="1" applyBorder="1" applyAlignment="1">
      <alignment horizontal="center"/>
    </xf>
    <xf numFmtId="3" fontId="23" fillId="23" borderId="3" xfId="0" applyNumberFormat="1" applyFont="1" applyFill="1" applyBorder="1" applyAlignment="1">
      <alignment horizontal="center" vertical="center"/>
    </xf>
    <xf numFmtId="169" fontId="18" fillId="23" borderId="3" xfId="0" applyNumberFormat="1" applyFont="1" applyFill="1" applyBorder="1" applyAlignment="1">
      <alignment horizontal="center" vertical="center" wrapText="1"/>
    </xf>
    <xf numFmtId="3" fontId="21" fillId="23" borderId="28" xfId="0" applyNumberFormat="1" applyFont="1" applyFill="1" applyBorder="1" applyAlignment="1">
      <alignment horizontal="center" vertical="center" wrapText="1"/>
    </xf>
    <xf numFmtId="169" fontId="0" fillId="23" borderId="32" xfId="0" applyNumberFormat="1" applyFill="1" applyBorder="1" applyAlignment="1">
      <alignment horizontal="center"/>
    </xf>
    <xf numFmtId="3" fontId="25" fillId="22" borderId="28" xfId="0" applyNumberFormat="1" applyFont="1" applyFill="1" applyBorder="1" applyAlignment="1">
      <alignment horizontal="center" vertical="center" wrapText="1"/>
    </xf>
    <xf numFmtId="3" fontId="23" fillId="22" borderId="7" xfId="0" applyNumberFormat="1" applyFont="1" applyFill="1" applyBorder="1" applyAlignment="1">
      <alignment horizontal="center" vertical="center"/>
    </xf>
    <xf numFmtId="169" fontId="23" fillId="22" borderId="32" xfId="0" applyNumberFormat="1" applyFont="1" applyFill="1" applyBorder="1" applyAlignment="1">
      <alignment horizontal="center"/>
    </xf>
    <xf numFmtId="3" fontId="23" fillId="22" borderId="3" xfId="0" applyNumberFormat="1" applyFont="1" applyFill="1" applyBorder="1" applyAlignment="1">
      <alignment horizontal="center" vertical="center"/>
    </xf>
    <xf numFmtId="169" fontId="18" fillId="22" borderId="3" xfId="0" applyNumberFormat="1" applyFont="1" applyFill="1" applyBorder="1" applyAlignment="1">
      <alignment horizontal="center" vertical="center" wrapText="1"/>
    </xf>
    <xf numFmtId="169" fontId="22" fillId="24" borderId="3" xfId="0" applyNumberFormat="1" applyFont="1" applyFill="1" applyBorder="1" applyAlignment="1">
      <alignment horizontal="center" vertical="center" wrapText="1"/>
    </xf>
    <xf numFmtId="3" fontId="27" fillId="24" borderId="28" xfId="0" applyNumberFormat="1" applyFont="1" applyFill="1" applyBorder="1" applyAlignment="1">
      <alignment horizontal="center" vertical="center" wrapText="1"/>
    </xf>
    <xf numFmtId="3" fontId="23" fillId="24" borderId="7" xfId="0" applyNumberFormat="1" applyFont="1" applyFill="1" applyBorder="1" applyAlignment="1">
      <alignment horizontal="center" vertical="center"/>
    </xf>
    <xf numFmtId="169" fontId="23" fillId="24" borderId="32" xfId="0" applyNumberFormat="1" applyFont="1" applyFill="1" applyBorder="1" applyAlignment="1">
      <alignment horizontal="center"/>
    </xf>
    <xf numFmtId="3" fontId="23" fillId="24" borderId="3" xfId="0" applyNumberFormat="1" applyFont="1" applyFill="1" applyBorder="1" applyAlignment="1">
      <alignment horizontal="center" vertical="center"/>
    </xf>
    <xf numFmtId="3" fontId="0" fillId="25" borderId="53" xfId="0" applyNumberFormat="1" applyFill="1" applyBorder="1" applyAlignment="1">
      <alignment horizontal="center" vertical="center"/>
    </xf>
    <xf numFmtId="3" fontId="0" fillId="25" borderId="54" xfId="0" applyNumberFormat="1" applyFill="1" applyBorder="1" applyAlignment="1">
      <alignment horizontal="center" vertical="center"/>
    </xf>
    <xf numFmtId="3" fontId="0" fillId="0" borderId="54" xfId="0" applyNumberFormat="1" applyFill="1" applyBorder="1" applyAlignment="1">
      <alignment horizontal="center" vertical="center"/>
    </xf>
    <xf numFmtId="3" fontId="23" fillId="23" borderId="54" xfId="0" applyNumberFormat="1" applyFont="1" applyFill="1" applyBorder="1" applyAlignment="1">
      <alignment horizontal="center" vertical="center"/>
    </xf>
    <xf numFmtId="3" fontId="0" fillId="23" borderId="54" xfId="0" applyNumberFormat="1" applyFill="1" applyBorder="1" applyAlignment="1">
      <alignment horizontal="center" vertical="center"/>
    </xf>
    <xf numFmtId="3" fontId="23" fillId="22" borderId="54" xfId="0" applyNumberFormat="1" applyFont="1" applyFill="1" applyBorder="1" applyAlignment="1">
      <alignment horizontal="center" vertical="center"/>
    </xf>
    <xf numFmtId="0" fontId="26" fillId="13" borderId="54" xfId="0" applyFont="1" applyFill="1" applyBorder="1" applyAlignment="1">
      <alignment horizontal="left" vertical="center"/>
    </xf>
    <xf numFmtId="3" fontId="23" fillId="24" borderId="54" xfId="0" applyNumberFormat="1" applyFont="1" applyFill="1" applyBorder="1" applyAlignment="1">
      <alignment horizontal="center" vertical="center"/>
    </xf>
    <xf numFmtId="3" fontId="0" fillId="0" borderId="55" xfId="0" applyNumberFormat="1" applyFill="1" applyBorder="1" applyAlignment="1">
      <alignment horizontal="center" vertical="center"/>
    </xf>
    <xf numFmtId="171" fontId="0" fillId="0" borderId="0" xfId="0" applyNumberFormat="1"/>
    <xf numFmtId="169" fontId="17" fillId="25" borderId="3" xfId="0" applyNumberFormat="1" applyFont="1" applyFill="1" applyBorder="1" applyAlignment="1">
      <alignment horizontal="center" vertical="center" wrapText="1"/>
    </xf>
    <xf numFmtId="3" fontId="21" fillId="25" borderId="28" xfId="0" applyNumberFormat="1" applyFont="1" applyFill="1" applyBorder="1" applyAlignment="1">
      <alignment horizontal="center" vertical="center" wrapText="1"/>
    </xf>
    <xf numFmtId="169" fontId="18" fillId="0" borderId="0" xfId="0" applyNumberFormat="1" applyFont="1" applyAlignment="1">
      <alignment horizontal="center"/>
    </xf>
    <xf numFmtId="3" fontId="18" fillId="0" borderId="0" xfId="0" applyNumberFormat="1" applyFont="1" applyAlignment="1">
      <alignment horizontal="center" vertical="center"/>
    </xf>
    <xf numFmtId="171" fontId="18" fillId="0" borderId="0" xfId="0" applyNumberFormat="1" applyFont="1" applyAlignment="1">
      <alignment horizontal="center"/>
    </xf>
    <xf numFmtId="0" fontId="18" fillId="0" borderId="0" xfId="0" applyFont="1" applyAlignment="1">
      <alignment horizontal="center"/>
    </xf>
    <xf numFmtId="0" fontId="33" fillId="0" borderId="12" xfId="0" applyFont="1" applyFill="1" applyBorder="1" applyAlignment="1">
      <alignment horizontal="center" vertical="center" wrapText="1"/>
    </xf>
    <xf numFmtId="165" fontId="18" fillId="0" borderId="0" xfId="1"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wrapText="1"/>
    </xf>
    <xf numFmtId="3" fontId="0" fillId="0" borderId="0" xfId="0" applyNumberFormat="1" applyFill="1" applyBorder="1"/>
    <xf numFmtId="0" fontId="33" fillId="0" borderId="0" xfId="0" applyFont="1" applyBorder="1"/>
    <xf numFmtId="165" fontId="17" fillId="0" borderId="0" xfId="0" applyNumberFormat="1" applyFont="1" applyBorder="1"/>
    <xf numFmtId="168" fontId="34" fillId="0" borderId="0" xfId="0" applyNumberFormat="1" applyFont="1" applyBorder="1" applyAlignment="1">
      <alignment wrapText="1"/>
    </xf>
    <xf numFmtId="0" fontId="34" fillId="0" borderId="0" xfId="0" applyFont="1" applyBorder="1" applyAlignment="1">
      <alignment wrapText="1"/>
    </xf>
    <xf numFmtId="0" fontId="34" fillId="0" borderId="0" xfId="0" applyFont="1" applyBorder="1" applyAlignment="1">
      <alignment horizontal="center"/>
    </xf>
    <xf numFmtId="3" fontId="21" fillId="0" borderId="54" xfId="0" applyNumberFormat="1" applyFont="1" applyFill="1" applyBorder="1" applyAlignment="1">
      <alignment horizontal="center" vertical="center" wrapText="1"/>
    </xf>
    <xf numFmtId="3" fontId="17" fillId="25" borderId="20" xfId="0" applyNumberFormat="1" applyFont="1" applyFill="1" applyBorder="1" applyAlignment="1">
      <alignment horizontal="center"/>
    </xf>
    <xf numFmtId="3" fontId="17" fillId="25" borderId="6" xfId="0" applyNumberFormat="1" applyFont="1" applyFill="1" applyBorder="1" applyAlignment="1">
      <alignment horizontal="center"/>
    </xf>
    <xf numFmtId="0" fontId="23" fillId="25" borderId="7" xfId="0" applyFont="1" applyFill="1" applyBorder="1"/>
    <xf numFmtId="3" fontId="17" fillId="25" borderId="7" xfId="0" applyNumberFormat="1" applyFont="1" applyFill="1" applyBorder="1" applyAlignment="1">
      <alignment horizontal="center"/>
    </xf>
    <xf numFmtId="3" fontId="0" fillId="25" borderId="7" xfId="0" applyNumberFormat="1" applyFill="1" applyBorder="1"/>
    <xf numFmtId="0" fontId="17" fillId="25" borderId="3" xfId="0" applyFont="1" applyFill="1" applyBorder="1" applyAlignment="1">
      <alignment horizontal="center" vertical="center" wrapText="1"/>
    </xf>
    <xf numFmtId="3" fontId="0" fillId="25" borderId="7" xfId="0" applyNumberFormat="1" applyFill="1" applyBorder="1" applyAlignment="1">
      <alignment horizontal="center"/>
    </xf>
    <xf numFmtId="3" fontId="17" fillId="25" borderId="3" xfId="0" applyNumberFormat="1" applyFont="1" applyFill="1" applyBorder="1" applyAlignment="1">
      <alignment horizontal="center"/>
    </xf>
    <xf numFmtId="0" fontId="0" fillId="25" borderId="3" xfId="0" applyFill="1" applyBorder="1" applyAlignment="1">
      <alignment horizontal="center"/>
    </xf>
    <xf numFmtId="3" fontId="17" fillId="23" borderId="3" xfId="0" applyNumberFormat="1" applyFont="1" applyFill="1" applyBorder="1" applyAlignment="1">
      <alignment horizontal="center"/>
    </xf>
    <xf numFmtId="3" fontId="17" fillId="23" borderId="7" xfId="0" applyNumberFormat="1" applyFont="1" applyFill="1" applyBorder="1" applyAlignment="1">
      <alignment horizontal="center"/>
    </xf>
    <xf numFmtId="0" fontId="23" fillId="23" borderId="7" xfId="0" applyFont="1" applyFill="1" applyBorder="1"/>
    <xf numFmtId="0" fontId="18" fillId="23" borderId="3" xfId="0" applyFont="1" applyFill="1" applyBorder="1" applyAlignment="1">
      <alignment horizontal="center" vertical="center" wrapText="1"/>
    </xf>
    <xf numFmtId="3" fontId="17" fillId="27" borderId="3" xfId="0" applyNumberFormat="1" applyFont="1" applyFill="1" applyBorder="1" applyAlignment="1">
      <alignment horizontal="center"/>
    </xf>
    <xf numFmtId="3" fontId="17" fillId="27" borderId="7" xfId="0" applyNumberFormat="1" applyFont="1" applyFill="1" applyBorder="1" applyAlignment="1">
      <alignment horizontal="center"/>
    </xf>
    <xf numFmtId="0" fontId="0" fillId="27" borderId="7" xfId="0" applyFill="1" applyBorder="1"/>
    <xf numFmtId="3" fontId="0" fillId="27" borderId="7" xfId="0" applyNumberFormat="1" applyFill="1" applyBorder="1"/>
    <xf numFmtId="3" fontId="0" fillId="27" borderId="7" xfId="0" applyNumberFormat="1" applyFill="1" applyBorder="1" applyAlignment="1">
      <alignment horizontal="center"/>
    </xf>
    <xf numFmtId="3" fontId="23" fillId="25" borderId="53" xfId="0" applyNumberFormat="1" applyFont="1" applyFill="1" applyBorder="1" applyAlignment="1">
      <alignment horizontal="center" vertical="center"/>
    </xf>
    <xf numFmtId="0" fontId="18" fillId="5" borderId="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5" borderId="47" xfId="0" applyFont="1" applyFill="1" applyBorder="1" applyAlignment="1">
      <alignment vertical="center" wrapText="1"/>
    </xf>
    <xf numFmtId="1" fontId="27" fillId="24" borderId="7" xfId="0" applyNumberFormat="1" applyFont="1" applyFill="1" applyBorder="1" applyAlignment="1">
      <alignment horizontal="center" vertical="center" wrapText="1"/>
    </xf>
    <xf numFmtId="3" fontId="0" fillId="0" borderId="28" xfId="0" applyNumberFormat="1" applyFill="1" applyBorder="1" applyAlignment="1">
      <alignment horizontal="center"/>
    </xf>
    <xf numFmtId="3" fontId="17" fillId="0" borderId="2" xfId="0" applyNumberFormat="1" applyFont="1" applyFill="1" applyBorder="1" applyAlignment="1">
      <alignment horizontal="center"/>
    </xf>
    <xf numFmtId="3" fontId="17" fillId="0" borderId="28" xfId="0" applyNumberFormat="1" applyFont="1" applyFill="1" applyBorder="1" applyAlignment="1">
      <alignment horizontal="center"/>
    </xf>
    <xf numFmtId="0" fontId="0" fillId="19" borderId="7" xfId="0" applyFill="1" applyBorder="1"/>
    <xf numFmtId="1" fontId="21" fillId="25" borderId="15" xfId="0" applyNumberFormat="1" applyFont="1" applyFill="1" applyBorder="1" applyAlignment="1">
      <alignment horizontal="center" vertical="center" wrapText="1"/>
    </xf>
    <xf numFmtId="1" fontId="0" fillId="25" borderId="7" xfId="0" applyNumberFormat="1" applyFill="1" applyBorder="1"/>
    <xf numFmtId="1" fontId="21" fillId="25" borderId="7" xfId="0" applyNumberFormat="1" applyFont="1" applyFill="1" applyBorder="1" applyAlignment="1">
      <alignment horizontal="center" vertical="center" wrapText="1"/>
    </xf>
    <xf numFmtId="1" fontId="25" fillId="23" borderId="7" xfId="0" applyNumberFormat="1" applyFont="1" applyFill="1" applyBorder="1" applyAlignment="1">
      <alignment horizontal="center" vertical="center" wrapText="1"/>
    </xf>
    <xf numFmtId="1" fontId="21" fillId="23" borderId="7" xfId="0" applyNumberFormat="1" applyFont="1" applyFill="1" applyBorder="1" applyAlignment="1">
      <alignment horizontal="center" vertical="center" wrapText="1"/>
    </xf>
    <xf numFmtId="1" fontId="25" fillId="22" borderId="7" xfId="0" applyNumberFormat="1" applyFont="1" applyFill="1" applyBorder="1" applyAlignment="1">
      <alignment horizontal="center" vertical="center" wrapText="1"/>
    </xf>
    <xf numFmtId="1" fontId="27" fillId="4" borderId="7" xfId="0" applyNumberFormat="1" applyFont="1" applyFill="1" applyBorder="1" applyAlignment="1">
      <alignment horizontal="center" vertical="center" wrapText="1"/>
    </xf>
    <xf numFmtId="1" fontId="27" fillId="0" borderId="14" xfId="0" applyNumberFormat="1" applyFont="1" applyFill="1" applyBorder="1" applyAlignment="1">
      <alignment horizontal="center" vertical="center" wrapText="1"/>
    </xf>
    <xf numFmtId="1" fontId="21" fillId="9" borderId="43" xfId="0" applyNumberFormat="1" applyFont="1" applyFill="1" applyBorder="1" applyAlignment="1">
      <alignment horizontal="center" vertical="center" wrapText="1"/>
    </xf>
    <xf numFmtId="1" fontId="33" fillId="11" borderId="7" xfId="0" applyNumberFormat="1" applyFont="1" applyFill="1" applyBorder="1" applyAlignment="1">
      <alignment horizontal="center" vertical="center" wrapText="1"/>
    </xf>
    <xf numFmtId="1" fontId="18" fillId="0" borderId="0" xfId="0" applyNumberFormat="1" applyFont="1" applyAlignment="1">
      <alignment horizontal="center"/>
    </xf>
    <xf numFmtId="3" fontId="0" fillId="0" borderId="28" xfId="0" applyNumberFormat="1" applyFill="1" applyBorder="1" applyAlignment="1">
      <alignment horizontal="center" vertical="center"/>
    </xf>
    <xf numFmtId="3" fontId="0" fillId="5" borderId="2" xfId="0" applyNumberFormat="1" applyFill="1" applyBorder="1" applyAlignment="1">
      <alignment horizontal="center" vertical="center" wrapText="1"/>
    </xf>
    <xf numFmtId="3" fontId="18" fillId="9" borderId="3" xfId="0" applyNumberFormat="1" applyFont="1" applyFill="1" applyBorder="1" applyAlignment="1">
      <alignment horizontal="center" vertical="center" wrapText="1"/>
    </xf>
    <xf numFmtId="3" fontId="17" fillId="25" borderId="3" xfId="0" applyNumberFormat="1" applyFont="1" applyFill="1" applyBorder="1" applyAlignment="1">
      <alignment horizontal="center" vertical="center" wrapText="1"/>
    </xf>
    <xf numFmtId="3" fontId="24" fillId="23" borderId="3"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3" fontId="26" fillId="13" borderId="7" xfId="0" applyNumberFormat="1" applyFont="1" applyFill="1" applyBorder="1" applyAlignment="1">
      <alignment horizontal="left" vertical="center"/>
    </xf>
    <xf numFmtId="3" fontId="18" fillId="0" borderId="0" xfId="0" applyNumberFormat="1" applyFont="1" applyFill="1" applyBorder="1" applyAlignment="1">
      <alignment horizontal="center" vertical="center" wrapText="1"/>
    </xf>
    <xf numFmtId="3" fontId="35" fillId="5" borderId="0" xfId="0" applyNumberFormat="1" applyFont="1" applyFill="1" applyBorder="1" applyAlignment="1">
      <alignment horizontal="center" vertical="center" wrapText="1"/>
    </xf>
    <xf numFmtId="3" fontId="0" fillId="5" borderId="4" xfId="0" applyNumberFormat="1" applyFill="1" applyBorder="1" applyAlignment="1">
      <alignment horizontal="center" vertical="center" wrapText="1"/>
    </xf>
    <xf numFmtId="3" fontId="24" fillId="25" borderId="20"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39" fillId="9" borderId="34" xfId="1" applyNumberFormat="1" applyFont="1" applyFill="1" applyBorder="1" applyAlignment="1">
      <alignment horizontal="center" vertical="center" wrapText="1"/>
    </xf>
    <xf numFmtId="3" fontId="18" fillId="0" borderId="0" xfId="1" applyNumberFormat="1" applyFont="1" applyBorder="1" applyAlignment="1">
      <alignment horizontal="center" vertical="center" wrapText="1"/>
    </xf>
    <xf numFmtId="3" fontId="0" fillId="0" borderId="0" xfId="0" applyNumberFormat="1" applyBorder="1" applyAlignment="1">
      <alignment horizontal="center"/>
    </xf>
    <xf numFmtId="3" fontId="0" fillId="5" borderId="0"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3" fontId="18" fillId="25" borderId="6" xfId="0" applyNumberFormat="1" applyFont="1" applyFill="1" applyBorder="1" applyAlignment="1">
      <alignment horizontal="center" vertical="center" wrapText="1"/>
    </xf>
    <xf numFmtId="3" fontId="18" fillId="9" borderId="9" xfId="1" applyNumberFormat="1" applyFont="1" applyFill="1" applyBorder="1" applyAlignment="1">
      <alignment horizontal="center" wrapText="1"/>
    </xf>
    <xf numFmtId="3" fontId="22" fillId="20" borderId="7" xfId="0" applyNumberFormat="1" applyFont="1" applyFill="1" applyBorder="1" applyAlignment="1">
      <alignment horizontal="center" vertical="center" wrapText="1"/>
    </xf>
    <xf numFmtId="3" fontId="22" fillId="21" borderId="7" xfId="0" applyNumberFormat="1" applyFont="1" applyFill="1" applyBorder="1" applyAlignment="1">
      <alignment horizontal="center" vertical="center"/>
    </xf>
    <xf numFmtId="3" fontId="18" fillId="9" borderId="7" xfId="0" applyNumberFormat="1" applyFont="1" applyFill="1" applyBorder="1" applyAlignment="1">
      <alignment horizontal="center" vertical="center"/>
    </xf>
    <xf numFmtId="3" fontId="32" fillId="0" borderId="7" xfId="0" applyNumberFormat="1" applyFont="1" applyFill="1" applyBorder="1" applyAlignment="1">
      <alignment horizontal="center" vertical="center"/>
    </xf>
    <xf numFmtId="3" fontId="22" fillId="4" borderId="7" xfId="0"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wrapText="1"/>
    </xf>
    <xf numFmtId="3" fontId="18" fillId="9" borderId="43" xfId="0" applyNumberFormat="1" applyFont="1" applyFill="1" applyBorder="1" applyAlignment="1">
      <alignment horizontal="center" vertical="center" wrapText="1"/>
    </xf>
    <xf numFmtId="3" fontId="18" fillId="0" borderId="0" xfId="0" applyNumberFormat="1" applyFont="1" applyFill="1" applyBorder="1" applyAlignment="1">
      <alignment horizontal="justify" vertical="center" wrapText="1"/>
    </xf>
    <xf numFmtId="3" fontId="18" fillId="2" borderId="0" xfId="0" applyNumberFormat="1" applyFont="1" applyFill="1" applyBorder="1" applyAlignment="1">
      <alignment horizontal="center" vertical="center"/>
    </xf>
    <xf numFmtId="171" fontId="0" fillId="0" borderId="0" xfId="0" applyNumberFormat="1" applyAlignment="1">
      <alignment horizontal="right"/>
    </xf>
    <xf numFmtId="3" fontId="39" fillId="0" borderId="0" xfId="1" applyNumberFormat="1" applyFont="1" applyBorder="1" applyAlignment="1">
      <alignment horizontal="center" wrapText="1"/>
    </xf>
    <xf numFmtId="3" fontId="0" fillId="0" borderId="25" xfId="0" applyNumberFormat="1" applyBorder="1" applyAlignment="1">
      <alignment horizontal="center"/>
    </xf>
    <xf numFmtId="1" fontId="0" fillId="0" borderId="7" xfId="0" applyNumberFormat="1" applyFill="1" applyBorder="1" applyAlignment="1">
      <alignment horizontal="center"/>
    </xf>
    <xf numFmtId="1" fontId="31" fillId="7" borderId="3" xfId="0" applyNumberFormat="1" applyFont="1" applyFill="1" applyBorder="1" applyAlignment="1">
      <alignment horizontal="left" vertical="center"/>
    </xf>
    <xf numFmtId="0" fontId="13" fillId="6" borderId="7" xfId="0" applyFont="1" applyFill="1" applyBorder="1" applyAlignment="1">
      <alignment horizontal="left" vertical="center"/>
    </xf>
    <xf numFmtId="169" fontId="13" fillId="0" borderId="3"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13" fillId="0" borderId="7" xfId="0" applyNumberFormat="1" applyFont="1" applyFill="1" applyBorder="1" applyAlignment="1">
      <alignment horizontal="center"/>
    </xf>
    <xf numFmtId="1" fontId="0" fillId="0" borderId="0" xfId="0" applyNumberFormat="1" applyAlignment="1">
      <alignment horizontal="center"/>
    </xf>
    <xf numFmtId="1" fontId="0" fillId="18" borderId="7" xfId="0" applyNumberFormat="1" applyFill="1" applyBorder="1" applyAlignment="1">
      <alignment horizontal="center"/>
    </xf>
    <xf numFmtId="1" fontId="23" fillId="23" borderId="7" xfId="0" applyNumberFormat="1" applyFont="1" applyFill="1" applyBorder="1" applyAlignment="1">
      <alignment horizontal="center"/>
    </xf>
    <xf numFmtId="1" fontId="0" fillId="0" borderId="0" xfId="0" applyNumberFormat="1" applyFill="1" applyAlignment="1">
      <alignment horizontal="center"/>
    </xf>
    <xf numFmtId="1" fontId="36" fillId="0" borderId="0" xfId="0" applyNumberFormat="1" applyFont="1" applyAlignment="1">
      <alignment horizontal="center"/>
    </xf>
    <xf numFmtId="0" fontId="13" fillId="0" borderId="7" xfId="0" applyFont="1" applyFill="1" applyBorder="1"/>
    <xf numFmtId="0" fontId="17" fillId="18" borderId="7" xfId="0" applyFont="1" applyFill="1" applyBorder="1" applyAlignment="1">
      <alignment horizontal="center" wrapText="1"/>
    </xf>
    <xf numFmtId="3" fontId="13" fillId="0" borderId="7" xfId="0" applyNumberFormat="1" applyFont="1" applyFill="1" applyBorder="1"/>
    <xf numFmtId="0" fontId="13" fillId="8" borderId="7" xfId="0" applyFont="1" applyFill="1" applyBorder="1" applyAlignment="1">
      <alignment horizontal="left" vertical="center"/>
    </xf>
    <xf numFmtId="3" fontId="13" fillId="23" borderId="3" xfId="0" applyNumberFormat="1" applyFont="1" applyFill="1" applyBorder="1" applyAlignment="1">
      <alignment horizontal="center" vertical="center" wrapText="1"/>
    </xf>
    <xf numFmtId="3" fontId="13" fillId="23" borderId="7" xfId="0" applyNumberFormat="1" applyFont="1" applyFill="1" applyBorder="1" applyAlignment="1">
      <alignment horizontal="center"/>
    </xf>
    <xf numFmtId="3" fontId="13" fillId="23" borderId="3" xfId="0" applyNumberFormat="1" applyFont="1" applyFill="1" applyBorder="1"/>
    <xf numFmtId="3" fontId="13" fillId="23" borderId="7" xfId="0" applyNumberFormat="1" applyFont="1" applyFill="1" applyBorder="1"/>
    <xf numFmtId="3" fontId="13" fillId="23" borderId="32" xfId="0" applyNumberFormat="1" applyFont="1" applyFill="1" applyBorder="1"/>
    <xf numFmtId="0" fontId="13" fillId="15" borderId="7" xfId="0" applyFont="1" applyFill="1" applyBorder="1" applyAlignment="1">
      <alignment horizontal="left" vertical="center"/>
    </xf>
    <xf numFmtId="3" fontId="13" fillId="15" borderId="7" xfId="0" applyNumberFormat="1" applyFont="1" applyFill="1" applyBorder="1" applyAlignment="1">
      <alignment horizontal="left" vertical="center"/>
    </xf>
    <xf numFmtId="1" fontId="13" fillId="15" borderId="7" xfId="0" applyNumberFormat="1" applyFont="1" applyFill="1" applyBorder="1" applyAlignment="1">
      <alignment horizontal="left" vertical="center"/>
    </xf>
    <xf numFmtId="3" fontId="13" fillId="0" borderId="14" xfId="0" applyNumberFormat="1" applyFont="1" applyFill="1" applyBorder="1" applyAlignment="1">
      <alignment horizontal="center"/>
    </xf>
    <xf numFmtId="3" fontId="13" fillId="0" borderId="5" xfId="0" applyNumberFormat="1" applyFont="1" applyFill="1" applyBorder="1"/>
    <xf numFmtId="3" fontId="13" fillId="0" borderId="14" xfId="0" applyNumberFormat="1" applyFont="1" applyFill="1" applyBorder="1"/>
    <xf numFmtId="3" fontId="13" fillId="0" borderId="49" xfId="0" applyNumberFormat="1" applyFont="1" applyFill="1" applyBorder="1"/>
    <xf numFmtId="3" fontId="13" fillId="0" borderId="0" xfId="0" applyNumberFormat="1" applyFont="1" applyAlignment="1">
      <alignment horizontal="center"/>
    </xf>
    <xf numFmtId="3" fontId="13" fillId="0" borderId="0" xfId="0" applyNumberFormat="1" applyFont="1"/>
    <xf numFmtId="3" fontId="39" fillId="9" borderId="36" xfId="1" applyNumberFormat="1" applyFont="1" applyFill="1" applyBorder="1" applyAlignment="1">
      <alignment horizontal="center" vertical="center" wrapText="1"/>
    </xf>
    <xf numFmtId="167" fontId="18" fillId="0" borderId="0" xfId="1" applyNumberFormat="1" applyFont="1" applyBorder="1" applyAlignment="1">
      <alignment horizontal="center" vertical="center" wrapText="1"/>
    </xf>
    <xf numFmtId="0" fontId="0" fillId="0" borderId="0" xfId="0" applyAlignment="1">
      <alignment horizontal="center" vertical="center"/>
    </xf>
    <xf numFmtId="3" fontId="0" fillId="0" borderId="0" xfId="0" applyNumberFormat="1" applyBorder="1" applyAlignment="1">
      <alignment vertical="center"/>
    </xf>
    <xf numFmtId="3" fontId="0" fillId="0" borderId="0" xfId="0" applyNumberFormat="1" applyAlignment="1">
      <alignment vertical="center"/>
    </xf>
    <xf numFmtId="167" fontId="18" fillId="0" borderId="0" xfId="1" applyNumberFormat="1" applyFont="1" applyFill="1" applyBorder="1" applyAlignment="1">
      <alignment horizontal="center" vertical="center" wrapText="1"/>
    </xf>
    <xf numFmtId="1" fontId="0" fillId="0" borderId="0" xfId="0" applyNumberFormat="1" applyAlignment="1">
      <alignment horizontal="center" vertical="center"/>
    </xf>
    <xf numFmtId="3" fontId="18" fillId="22" borderId="7" xfId="0" applyNumberFormat="1" applyFont="1" applyFill="1" applyBorder="1" applyAlignment="1">
      <alignment horizontal="center" vertical="center"/>
    </xf>
    <xf numFmtId="169" fontId="18" fillId="22" borderId="0" xfId="0" applyNumberFormat="1" applyFont="1" applyFill="1" applyBorder="1" applyAlignment="1">
      <alignment horizontal="center" vertical="center"/>
    </xf>
    <xf numFmtId="3" fontId="31" fillId="7" borderId="3" xfId="0" applyNumberFormat="1" applyFont="1" applyFill="1" applyBorder="1" applyAlignment="1">
      <alignment horizontal="center" vertical="center"/>
    </xf>
    <xf numFmtId="3" fontId="13" fillId="15" borderId="7" xfId="0" applyNumberFormat="1" applyFont="1" applyFill="1" applyBorder="1" applyAlignment="1">
      <alignment horizontal="center" vertical="center"/>
    </xf>
    <xf numFmtId="3" fontId="22" fillId="0" borderId="0" xfId="0" applyNumberFormat="1" applyFont="1" applyAlignment="1">
      <alignment horizontal="center"/>
    </xf>
    <xf numFmtId="0" fontId="0" fillId="18" borderId="0" xfId="0" applyFill="1" applyBorder="1" applyAlignment="1">
      <alignment vertical="center" wrapText="1"/>
    </xf>
    <xf numFmtId="3" fontId="0" fillId="0" borderId="14" xfId="0" applyNumberFormat="1" applyFill="1" applyBorder="1" applyAlignment="1">
      <alignment horizontal="center" vertical="center"/>
    </xf>
    <xf numFmtId="0" fontId="33" fillId="0" borderId="0" xfId="0" applyFont="1" applyFill="1" applyBorder="1" applyAlignment="1">
      <alignment horizontal="center" vertical="center" wrapText="1"/>
    </xf>
    <xf numFmtId="172" fontId="20" fillId="18" borderId="14" xfId="1" applyNumberFormat="1" applyFont="1" applyFill="1" applyBorder="1" applyAlignment="1">
      <alignment horizontal="center"/>
    </xf>
    <xf numFmtId="0" fontId="0" fillId="5" borderId="69" xfId="0" applyFill="1" applyBorder="1" applyAlignment="1">
      <alignment horizontal="center" vertical="center" wrapText="1"/>
    </xf>
    <xf numFmtId="0" fontId="18" fillId="18" borderId="12" xfId="0" applyFont="1" applyFill="1" applyBorder="1" applyAlignment="1">
      <alignment vertical="center" wrapText="1"/>
    </xf>
    <xf numFmtId="0" fontId="18" fillId="26" borderId="12" xfId="0" applyFont="1" applyFill="1" applyBorder="1" applyAlignment="1">
      <alignment vertical="center" wrapText="1"/>
    </xf>
    <xf numFmtId="0" fontId="20" fillId="18" borderId="12" xfId="0" applyFont="1" applyFill="1" applyBorder="1" applyAlignment="1">
      <alignment vertical="center" wrapText="1"/>
    </xf>
    <xf numFmtId="0" fontId="0" fillId="5" borderId="53" xfId="0" applyFill="1" applyBorder="1" applyAlignment="1">
      <alignment horizontal="center" vertical="center" wrapText="1"/>
    </xf>
    <xf numFmtId="0" fontId="18" fillId="18" borderId="12" xfId="0" applyFont="1" applyFill="1" applyBorder="1" applyAlignment="1">
      <alignment horizontal="center" vertical="center" wrapText="1"/>
    </xf>
    <xf numFmtId="0" fontId="0" fillId="5" borderId="56" xfId="0" applyFill="1" applyBorder="1" applyAlignment="1">
      <alignment vertical="center" wrapText="1"/>
    </xf>
    <xf numFmtId="0" fontId="18" fillId="4" borderId="31" xfId="0" applyFont="1" applyFill="1" applyBorder="1" applyAlignment="1">
      <alignment horizontal="center" vertical="center" wrapText="1"/>
    </xf>
    <xf numFmtId="0" fontId="18" fillId="4" borderId="13" xfId="0" applyFont="1" applyFill="1" applyBorder="1" applyAlignment="1">
      <alignment horizontal="right" vertical="center" wrapText="1"/>
    </xf>
    <xf numFmtId="0" fontId="22" fillId="8" borderId="13" xfId="0" applyFont="1" applyFill="1" applyBorder="1" applyAlignment="1">
      <alignment horizontal="left" vertical="center" wrapText="1"/>
    </xf>
    <xf numFmtId="0" fontId="0" fillId="0" borderId="0" xfId="0" applyFill="1" applyBorder="1"/>
    <xf numFmtId="0" fontId="18" fillId="9" borderId="71" xfId="0" applyFont="1" applyFill="1" applyBorder="1" applyAlignment="1">
      <alignment wrapText="1"/>
    </xf>
    <xf numFmtId="3" fontId="18" fillId="0" borderId="0" xfId="0" applyNumberFormat="1" applyFont="1" applyBorder="1" applyAlignment="1">
      <alignment horizontal="center" vertical="center"/>
    </xf>
    <xf numFmtId="3" fontId="0" fillId="0" borderId="69" xfId="0" applyNumberFormat="1" applyBorder="1" applyAlignment="1">
      <alignment horizontal="center" vertical="center"/>
    </xf>
    <xf numFmtId="0" fontId="18" fillId="22" borderId="0" xfId="0" applyFont="1" applyFill="1" applyBorder="1" applyAlignment="1">
      <alignment horizontal="center" vertical="center"/>
    </xf>
    <xf numFmtId="0" fontId="34" fillId="0" borderId="24" xfId="0" applyFont="1" applyBorder="1"/>
    <xf numFmtId="3" fontId="0" fillId="0" borderId="25" xfId="0" applyNumberFormat="1" applyBorder="1"/>
    <xf numFmtId="0" fontId="17" fillId="0" borderId="25" xfId="0" applyFont="1" applyBorder="1" applyAlignment="1">
      <alignment horizontal="center"/>
    </xf>
    <xf numFmtId="3" fontId="17" fillId="0" borderId="25" xfId="0" applyNumberFormat="1" applyFont="1" applyBorder="1" applyAlignment="1">
      <alignment horizontal="center"/>
    </xf>
    <xf numFmtId="1" fontId="17" fillId="0" borderId="25" xfId="0" applyNumberFormat="1" applyFont="1" applyBorder="1" applyAlignment="1">
      <alignment horizontal="center"/>
    </xf>
    <xf numFmtId="0" fontId="0" fillId="0" borderId="25" xfId="0" applyBorder="1" applyAlignment="1">
      <alignment horizontal="center"/>
    </xf>
    <xf numFmtId="3" fontId="0" fillId="0" borderId="25" xfId="0" applyNumberFormat="1" applyBorder="1" applyAlignment="1">
      <alignment horizontal="center" vertical="center"/>
    </xf>
    <xf numFmtId="3" fontId="18" fillId="0" borderId="25" xfId="0" applyNumberFormat="1" applyFont="1" applyBorder="1" applyAlignment="1">
      <alignment horizontal="center" vertical="center"/>
    </xf>
    <xf numFmtId="3" fontId="0" fillId="0" borderId="72" xfId="0" applyNumberFormat="1" applyBorder="1" applyAlignment="1">
      <alignment horizontal="center" vertical="center"/>
    </xf>
    <xf numFmtId="167" fontId="18" fillId="0" borderId="0" xfId="1" applyNumberFormat="1" applyFont="1" applyBorder="1" applyAlignment="1">
      <alignment wrapText="1"/>
    </xf>
    <xf numFmtId="167" fontId="18" fillId="0" borderId="25" xfId="1" applyNumberFormat="1" applyFont="1" applyBorder="1" applyAlignment="1">
      <alignment wrapText="1"/>
    </xf>
    <xf numFmtId="0" fontId="13" fillId="8" borderId="13" xfId="0" applyFont="1" applyFill="1" applyBorder="1" applyAlignment="1">
      <alignment horizontal="left" vertical="center"/>
    </xf>
    <xf numFmtId="0" fontId="0" fillId="25" borderId="0" xfId="0" applyFill="1" applyBorder="1"/>
    <xf numFmtId="3" fontId="17" fillId="0" borderId="0" xfId="0" applyNumberFormat="1" applyFont="1" applyBorder="1" applyAlignment="1">
      <alignment horizontal="center"/>
    </xf>
    <xf numFmtId="167" fontId="33" fillId="0" borderId="69" xfId="0" applyNumberFormat="1" applyFont="1" applyFill="1" applyBorder="1" applyAlignment="1">
      <alignment horizontal="center" vertical="center" wrapText="1"/>
    </xf>
    <xf numFmtId="0" fontId="34" fillId="0" borderId="12" xfId="0" applyFont="1" applyBorder="1"/>
    <xf numFmtId="0" fontId="33" fillId="0" borderId="24" xfId="0" applyFont="1" applyFill="1" applyBorder="1" applyAlignment="1">
      <alignment horizontal="center" vertical="center" wrapText="1"/>
    </xf>
    <xf numFmtId="165" fontId="18" fillId="0" borderId="25" xfId="1" applyNumberFormat="1" applyFont="1" applyFill="1" applyBorder="1" applyAlignment="1">
      <alignment horizontal="center" vertical="center" wrapText="1"/>
    </xf>
    <xf numFmtId="167" fontId="18" fillId="0" borderId="25" xfId="1" applyNumberFormat="1" applyFont="1" applyFill="1" applyBorder="1" applyAlignment="1">
      <alignment horizontal="center" wrapText="1"/>
    </xf>
    <xf numFmtId="0" fontId="0" fillId="0" borderId="25" xfId="0" applyFill="1" applyBorder="1"/>
    <xf numFmtId="1" fontId="18" fillId="0" borderId="25" xfId="1" applyNumberFormat="1" applyFont="1" applyFill="1" applyBorder="1" applyAlignment="1">
      <alignment horizontal="center" vertical="center" wrapText="1"/>
    </xf>
    <xf numFmtId="3" fontId="18" fillId="0" borderId="25" xfId="1" applyNumberFormat="1" applyFont="1" applyFill="1" applyBorder="1" applyAlignment="1">
      <alignment horizontal="center" vertical="center" wrapText="1"/>
    </xf>
    <xf numFmtId="3" fontId="33" fillId="0" borderId="25" xfId="0" applyNumberFormat="1" applyFont="1" applyFill="1" applyBorder="1" applyAlignment="1">
      <alignment horizontal="center" vertical="center" wrapText="1"/>
    </xf>
    <xf numFmtId="167" fontId="33" fillId="0" borderId="72" xfId="0" applyNumberFormat="1" applyFont="1" applyFill="1" applyBorder="1" applyAlignment="1">
      <alignment horizontal="center" vertical="center" wrapText="1"/>
    </xf>
    <xf numFmtId="3" fontId="22" fillId="20" borderId="28" xfId="0" applyNumberFormat="1" applyFont="1" applyFill="1" applyBorder="1" applyAlignment="1">
      <alignment horizontal="center" vertical="center" wrapText="1"/>
    </xf>
    <xf numFmtId="0" fontId="13" fillId="6" borderId="7" xfId="0" applyFont="1" applyFill="1" applyBorder="1" applyAlignment="1">
      <alignment horizontal="center" vertical="center" wrapText="1"/>
    </xf>
    <xf numFmtId="3" fontId="0" fillId="5" borderId="69" xfId="0" applyNumberFormat="1" applyFill="1" applyBorder="1" applyAlignment="1">
      <alignment horizontal="center" vertical="center"/>
    </xf>
    <xf numFmtId="3" fontId="0" fillId="5" borderId="53" xfId="0" applyNumberFormat="1" applyFill="1" applyBorder="1" applyAlignment="1">
      <alignment horizontal="center" vertical="center"/>
    </xf>
    <xf numFmtId="3" fontId="0" fillId="5" borderId="56" xfId="0" applyNumberFormat="1" applyFill="1" applyBorder="1" applyAlignment="1">
      <alignment horizontal="center" vertical="center"/>
    </xf>
    <xf numFmtId="0" fontId="22" fillId="6" borderId="13" xfId="0" applyFont="1" applyFill="1" applyBorder="1" applyAlignment="1">
      <alignment horizontal="center" vertical="center" wrapText="1"/>
    </xf>
    <xf numFmtId="165" fontId="18" fillId="0" borderId="12" xfId="0" applyNumberFormat="1" applyFont="1" applyFill="1" applyBorder="1" applyAlignment="1">
      <alignment horizontal="justify" vertical="center" wrapText="1"/>
    </xf>
    <xf numFmtId="0" fontId="33" fillId="0" borderId="24" xfId="0" applyFont="1" applyBorder="1" applyAlignment="1">
      <alignment horizontal="right" wrapText="1"/>
    </xf>
    <xf numFmtId="3" fontId="33" fillId="0" borderId="25" xfId="0" applyNumberFormat="1" applyFont="1" applyBorder="1" applyAlignment="1">
      <alignment horizontal="center" wrapText="1"/>
    </xf>
    <xf numFmtId="0" fontId="33" fillId="0" borderId="25" xfId="0" applyFont="1" applyBorder="1" applyAlignment="1">
      <alignment horizontal="right"/>
    </xf>
    <xf numFmtId="0" fontId="33" fillId="0" borderId="25" xfId="0" applyFont="1" applyBorder="1" applyAlignment="1">
      <alignment horizontal="left"/>
    </xf>
    <xf numFmtId="0" fontId="22" fillId="10" borderId="13" xfId="0" applyFont="1" applyFill="1" applyBorder="1" applyAlignment="1">
      <alignment horizontal="left" vertical="center" wrapText="1"/>
    </xf>
    <xf numFmtId="0" fontId="22" fillId="14" borderId="13" xfId="0" applyFont="1" applyFill="1" applyBorder="1" applyAlignment="1">
      <alignment horizontal="left" vertical="center" wrapText="1"/>
    </xf>
    <xf numFmtId="0" fontId="18" fillId="25" borderId="20" xfId="0" applyFont="1" applyFill="1" applyBorder="1" applyAlignment="1">
      <alignment horizontal="center" vertical="center" wrapText="1"/>
    </xf>
    <xf numFmtId="0" fontId="22" fillId="6" borderId="70" xfId="0" applyFont="1" applyFill="1" applyBorder="1" applyAlignment="1">
      <alignment horizontal="left" vertical="center"/>
    </xf>
    <xf numFmtId="1" fontId="17" fillId="0" borderId="7" xfId="0" applyNumberFormat="1" applyFont="1" applyFill="1" applyBorder="1" applyAlignment="1">
      <alignment horizontal="center" vertical="center"/>
    </xf>
    <xf numFmtId="1" fontId="28" fillId="0" borderId="7" xfId="0" applyNumberFormat="1" applyFont="1" applyFill="1" applyBorder="1" applyAlignment="1">
      <alignment horizontal="center" vertical="center"/>
    </xf>
    <xf numFmtId="3" fontId="28" fillId="0" borderId="28" xfId="0" applyNumberFormat="1" applyFont="1" applyFill="1" applyBorder="1" applyAlignment="1">
      <alignment horizontal="center" vertical="center"/>
    </xf>
    <xf numFmtId="3" fontId="0" fillId="0" borderId="7" xfId="0" applyNumberFormat="1" applyFill="1" applyBorder="1" applyAlignment="1"/>
    <xf numFmtId="0" fontId="0" fillId="0" borderId="0" xfId="0" applyFill="1" applyAlignment="1"/>
    <xf numFmtId="3" fontId="31" fillId="7" borderId="3" xfId="0" applyNumberFormat="1" applyFont="1" applyFill="1" applyBorder="1" applyAlignment="1">
      <alignment horizontal="left" vertical="center" wrapText="1"/>
    </xf>
    <xf numFmtId="0" fontId="13" fillId="15" borderId="3" xfId="0" applyFont="1" applyFill="1" applyBorder="1" applyAlignment="1">
      <alignment horizontal="left" vertical="center"/>
    </xf>
    <xf numFmtId="3" fontId="0" fillId="5" borderId="69" xfId="0" applyNumberFormat="1" applyFill="1" applyBorder="1"/>
    <xf numFmtId="0" fontId="33" fillId="26" borderId="12" xfId="0" applyFont="1" applyFill="1" applyBorder="1" applyAlignment="1">
      <alignment vertical="center"/>
    </xf>
    <xf numFmtId="3" fontId="0" fillId="5" borderId="53" xfId="0" applyNumberFormat="1" applyFill="1" applyBorder="1"/>
    <xf numFmtId="3" fontId="0" fillId="5" borderId="56" xfId="0" applyNumberFormat="1" applyFill="1" applyBorder="1" applyAlignment="1"/>
    <xf numFmtId="3" fontId="29" fillId="7" borderId="13" xfId="0" applyNumberFormat="1" applyFont="1" applyFill="1" applyBorder="1" applyAlignment="1">
      <alignment horizontal="center" vertical="center" wrapText="1"/>
    </xf>
    <xf numFmtId="3" fontId="31" fillId="7" borderId="54" xfId="0" applyNumberFormat="1" applyFont="1" applyFill="1" applyBorder="1" applyAlignment="1">
      <alignment horizontal="left" vertical="center"/>
    </xf>
    <xf numFmtId="0" fontId="22" fillId="15" borderId="13" xfId="0" applyFont="1" applyFill="1" applyBorder="1" applyAlignment="1">
      <alignment horizontal="left" vertical="center" wrapText="1"/>
    </xf>
    <xf numFmtId="3" fontId="13" fillId="15" borderId="32" xfId="0" applyNumberFormat="1" applyFont="1" applyFill="1" applyBorder="1" applyAlignment="1">
      <alignment horizontal="left" vertical="center"/>
    </xf>
    <xf numFmtId="0" fontId="18" fillId="0" borderId="12" xfId="0" applyFont="1" applyFill="1" applyBorder="1" applyAlignment="1">
      <alignment horizontal="right" vertical="center" wrapText="1"/>
    </xf>
    <xf numFmtId="3" fontId="13" fillId="0" borderId="0" xfId="0" applyNumberFormat="1" applyFont="1" applyBorder="1" applyAlignment="1">
      <alignment horizontal="center"/>
    </xf>
    <xf numFmtId="1" fontId="0" fillId="0" borderId="0" xfId="0" applyNumberFormat="1" applyBorder="1" applyAlignment="1">
      <alignment horizontal="center"/>
    </xf>
    <xf numFmtId="3" fontId="13" fillId="0" borderId="0" xfId="0" applyNumberFormat="1" applyFont="1" applyBorder="1"/>
    <xf numFmtId="3" fontId="13" fillId="0" borderId="69" xfId="0" applyNumberFormat="1" applyFont="1" applyBorder="1"/>
    <xf numFmtId="3" fontId="39" fillId="11" borderId="32" xfId="0" applyNumberFormat="1" applyFont="1" applyFill="1" applyBorder="1" applyAlignment="1">
      <alignment horizontal="center" vertical="center" wrapText="1"/>
    </xf>
    <xf numFmtId="3" fontId="13" fillId="0" borderId="25" xfId="0" applyNumberFormat="1" applyFont="1" applyBorder="1" applyAlignment="1">
      <alignment horizontal="center"/>
    </xf>
    <xf numFmtId="1" fontId="0" fillId="0" borderId="25" xfId="0" applyNumberFormat="1" applyBorder="1" applyAlignment="1">
      <alignment horizontal="center"/>
    </xf>
    <xf numFmtId="3" fontId="13" fillId="0" borderId="25" xfId="0" applyNumberFormat="1" applyFont="1" applyBorder="1"/>
    <xf numFmtId="3" fontId="13" fillId="0" borderId="72" xfId="0" applyNumberFormat="1" applyFont="1" applyBorder="1"/>
    <xf numFmtId="0" fontId="28" fillId="0" borderId="0" xfId="0" applyFont="1"/>
    <xf numFmtId="0" fontId="28" fillId="0" borderId="0" xfId="0" applyFont="1" applyFill="1"/>
    <xf numFmtId="0" fontId="28" fillId="18" borderId="12" xfId="0" applyFont="1" applyFill="1" applyBorder="1" applyAlignment="1">
      <alignment horizontal="left" vertical="center"/>
    </xf>
    <xf numFmtId="0" fontId="56" fillId="18" borderId="0" xfId="0" applyFont="1" applyFill="1" applyBorder="1" applyAlignment="1">
      <alignment horizontal="center"/>
    </xf>
    <xf numFmtId="0" fontId="56" fillId="18" borderId="17" xfId="0" applyFont="1" applyFill="1" applyBorder="1" applyAlignment="1">
      <alignment horizontal="center"/>
    </xf>
    <xf numFmtId="0" fontId="28" fillId="18" borderId="12" xfId="0" applyFont="1" applyFill="1" applyBorder="1" applyAlignment="1">
      <alignment vertical="center"/>
    </xf>
    <xf numFmtId="0" fontId="21" fillId="0" borderId="12" xfId="0" applyFont="1" applyBorder="1" applyAlignment="1">
      <alignment vertical="center"/>
    </xf>
    <xf numFmtId="0" fontId="28" fillId="4" borderId="0" xfId="0" applyFont="1" applyFill="1" applyBorder="1" applyAlignment="1">
      <alignment horizontal="left" wrapText="1"/>
    </xf>
    <xf numFmtId="0" fontId="28" fillId="4" borderId="17" xfId="0" applyFont="1" applyFill="1" applyBorder="1" applyAlignment="1">
      <alignment horizontal="left" wrapText="1"/>
    </xf>
    <xf numFmtId="0" fontId="57" fillId="4" borderId="13" xfId="0" applyFont="1" applyFill="1" applyBorder="1" applyAlignment="1">
      <alignment vertical="center"/>
    </xf>
    <xf numFmtId="0" fontId="21" fillId="4" borderId="21" xfId="0" applyFont="1" applyFill="1" applyBorder="1" applyAlignment="1">
      <alignment horizontal="center" wrapText="1"/>
    </xf>
    <xf numFmtId="166" fontId="21" fillId="18" borderId="0" xfId="1" applyNumberFormat="1" applyFont="1" applyFill="1" applyBorder="1" applyAlignment="1">
      <alignment horizontal="center"/>
    </xf>
    <xf numFmtId="0" fontId="28" fillId="4" borderId="19" xfId="0" applyFont="1" applyFill="1" applyBorder="1" applyAlignment="1"/>
    <xf numFmtId="0" fontId="28" fillId="4" borderId="20" xfId="0" applyFont="1" applyFill="1" applyBorder="1" applyAlignment="1"/>
    <xf numFmtId="0" fontId="28" fillId="0" borderId="0" xfId="0" applyFont="1" applyAlignment="1"/>
    <xf numFmtId="0" fontId="21" fillId="0" borderId="0" xfId="0" applyFont="1"/>
    <xf numFmtId="0" fontId="21" fillId="13" borderId="13" xfId="0" applyFont="1" applyFill="1" applyBorder="1" applyAlignment="1">
      <alignment horizontal="center" vertical="center" wrapText="1"/>
    </xf>
    <xf numFmtId="3" fontId="32" fillId="28" borderId="7" xfId="0" applyNumberFormat="1" applyFont="1" applyFill="1" applyBorder="1" applyAlignment="1">
      <alignment horizontal="center" vertical="center"/>
    </xf>
    <xf numFmtId="3" fontId="32" fillId="28" borderId="32" xfId="0" applyNumberFormat="1" applyFont="1" applyFill="1" applyBorder="1" applyAlignment="1">
      <alignment horizontal="center" vertical="center"/>
    </xf>
    <xf numFmtId="0" fontId="25" fillId="0" borderId="0" xfId="0" applyFont="1" applyFill="1"/>
    <xf numFmtId="0" fontId="21" fillId="4" borderId="13" xfId="0" applyFont="1" applyFill="1" applyBorder="1" applyAlignment="1">
      <alignment horizontal="right" vertical="center"/>
    </xf>
    <xf numFmtId="0" fontId="21" fillId="4" borderId="7" xfId="0" applyFont="1" applyFill="1" applyBorder="1" applyAlignment="1">
      <alignment horizontal="left" vertical="center"/>
    </xf>
    <xf numFmtId="3" fontId="32" fillId="21" borderId="7" xfId="0" applyNumberFormat="1" applyFont="1" applyFill="1" applyBorder="1" applyAlignment="1">
      <alignment horizontal="center" vertical="center"/>
    </xf>
    <xf numFmtId="3" fontId="32" fillId="21" borderId="32" xfId="0" applyNumberFormat="1" applyFont="1" applyFill="1" applyBorder="1" applyAlignment="1">
      <alignment horizontal="center" vertical="center"/>
    </xf>
    <xf numFmtId="0" fontId="32" fillId="21" borderId="13" xfId="0" applyFont="1" applyFill="1" applyBorder="1" applyAlignment="1">
      <alignment horizontal="left" vertical="center"/>
    </xf>
    <xf numFmtId="3" fontId="32" fillId="24" borderId="7" xfId="0" applyNumberFormat="1" applyFont="1" applyFill="1" applyBorder="1" applyAlignment="1">
      <alignment horizontal="center" vertical="center"/>
    </xf>
    <xf numFmtId="3" fontId="32" fillId="24" borderId="32" xfId="0" applyNumberFormat="1" applyFont="1" applyFill="1" applyBorder="1" applyAlignment="1">
      <alignment horizontal="center" vertical="center"/>
    </xf>
    <xf numFmtId="0" fontId="32" fillId="24" borderId="13" xfId="0" applyFont="1" applyFill="1" applyBorder="1" applyAlignment="1">
      <alignment horizontal="left" vertical="center"/>
    </xf>
    <xf numFmtId="0" fontId="27" fillId="6" borderId="13" xfId="0" applyFont="1" applyFill="1" applyBorder="1" applyAlignment="1">
      <alignment horizontal="center" vertical="center" wrapText="1"/>
    </xf>
    <xf numFmtId="0" fontId="32" fillId="6" borderId="13" xfId="0" applyFont="1" applyFill="1" applyBorder="1" applyAlignment="1">
      <alignment horizontal="left" vertical="center"/>
    </xf>
    <xf numFmtId="0" fontId="21" fillId="4" borderId="13" xfId="0" applyFont="1" applyFill="1" applyBorder="1" applyAlignment="1">
      <alignment horizontal="center" vertical="center" wrapText="1"/>
    </xf>
    <xf numFmtId="0" fontId="28" fillId="16" borderId="0" xfId="0" applyFont="1" applyFill="1"/>
    <xf numFmtId="169" fontId="32" fillId="0" borderId="0" xfId="0" applyNumberFormat="1" applyFont="1" applyAlignment="1">
      <alignment horizontal="center"/>
    </xf>
    <xf numFmtId="9" fontId="28" fillId="16" borderId="0" xfId="0" applyNumberFormat="1" applyFont="1" applyFill="1"/>
    <xf numFmtId="0" fontId="21" fillId="16" borderId="0" xfId="0" applyFont="1" applyFill="1" applyAlignment="1">
      <alignment horizontal="right" wrapText="1"/>
    </xf>
    <xf numFmtId="0" fontId="21" fillId="16" borderId="0" xfId="0" applyFont="1" applyFill="1" applyAlignment="1">
      <alignment horizontal="right"/>
    </xf>
    <xf numFmtId="0" fontId="21" fillId="16" borderId="0" xfId="0" applyFont="1" applyFill="1" applyAlignment="1">
      <alignment horizontal="left"/>
    </xf>
    <xf numFmtId="0" fontId="28" fillId="16" borderId="0" xfId="0" applyFont="1" applyFill="1" applyAlignment="1">
      <alignment wrapText="1"/>
    </xf>
    <xf numFmtId="168" fontId="28" fillId="16" borderId="0" xfId="1" applyNumberFormat="1" applyFont="1" applyFill="1"/>
    <xf numFmtId="0" fontId="28" fillId="16" borderId="0" xfId="0" applyFont="1" applyFill="1" applyAlignment="1">
      <alignment horizontal="left"/>
    </xf>
    <xf numFmtId="0" fontId="28" fillId="0" borderId="0" xfId="0" applyFont="1" applyAlignment="1">
      <alignment wrapText="1"/>
    </xf>
    <xf numFmtId="3" fontId="28" fillId="0" borderId="0" xfId="0" applyNumberFormat="1" applyFont="1"/>
    <xf numFmtId="168" fontId="28" fillId="0" borderId="0" xfId="1" applyNumberFormat="1" applyFont="1"/>
    <xf numFmtId="0" fontId="28" fillId="0" borderId="0" xfId="0" applyFont="1" applyAlignment="1">
      <alignment horizontal="left"/>
    </xf>
    <xf numFmtId="169" fontId="28" fillId="0" borderId="0" xfId="0" applyNumberFormat="1" applyFont="1" applyAlignment="1">
      <alignment horizontal="center"/>
    </xf>
    <xf numFmtId="0" fontId="21" fillId="2" borderId="7" xfId="0" applyFont="1" applyFill="1" applyBorder="1" applyAlignment="1">
      <alignment horizontal="center" vertical="center"/>
    </xf>
    <xf numFmtId="0" fontId="13" fillId="12" borderId="13"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0" fillId="25" borderId="41" xfId="0" applyFill="1" applyBorder="1" applyAlignment="1">
      <alignment horizontal="center" vertical="center"/>
    </xf>
    <xf numFmtId="0" fontId="0" fillId="25" borderId="32" xfId="0" applyFill="1" applyBorder="1"/>
    <xf numFmtId="0" fontId="0" fillId="27" borderId="41" xfId="0" applyFill="1" applyBorder="1" applyAlignment="1">
      <alignment horizontal="center"/>
    </xf>
    <xf numFmtId="3" fontId="18" fillId="22" borderId="28" xfId="0" applyNumberFormat="1" applyFont="1" applyFill="1" applyBorder="1" applyAlignment="1">
      <alignment horizontal="center" vertical="center"/>
    </xf>
    <xf numFmtId="3" fontId="21" fillId="9" borderId="75" xfId="0" applyNumberFormat="1" applyFont="1" applyFill="1" applyBorder="1" applyAlignment="1">
      <alignment horizontal="center" vertical="center" wrapText="1"/>
    </xf>
    <xf numFmtId="3" fontId="0" fillId="0" borderId="75" xfId="0" applyNumberFormat="1" applyFill="1" applyBorder="1" applyAlignment="1">
      <alignment horizontal="center" vertical="center"/>
    </xf>
    <xf numFmtId="3" fontId="18" fillId="22" borderId="75" xfId="0" applyNumberFormat="1" applyFont="1" applyFill="1" applyBorder="1" applyAlignment="1">
      <alignment horizontal="center" vertical="center"/>
    </xf>
    <xf numFmtId="3" fontId="39" fillId="5" borderId="30" xfId="0" applyNumberFormat="1" applyFont="1" applyFill="1" applyBorder="1" applyAlignment="1">
      <alignment horizontal="center" vertical="center" wrapText="1"/>
    </xf>
    <xf numFmtId="3" fontId="39" fillId="5" borderId="1" xfId="0" applyNumberFormat="1" applyFont="1" applyFill="1" applyBorder="1" applyAlignment="1">
      <alignment horizontal="center" vertical="center" wrapText="1"/>
    </xf>
    <xf numFmtId="3" fontId="58" fillId="5" borderId="30" xfId="0" applyNumberFormat="1" applyFont="1" applyFill="1" applyBorder="1" applyAlignment="1">
      <alignment horizontal="center" vertical="center" wrapText="1"/>
    </xf>
    <xf numFmtId="3" fontId="58" fillId="5" borderId="1" xfId="0" applyNumberFormat="1" applyFont="1" applyFill="1" applyBorder="1" applyAlignment="1">
      <alignment horizontal="center" vertical="center" wrapText="1"/>
    </xf>
    <xf numFmtId="3" fontId="58" fillId="5" borderId="73" xfId="0" applyNumberFormat="1" applyFont="1" applyFill="1" applyBorder="1" applyAlignment="1">
      <alignment horizontal="center" vertical="center" wrapText="1"/>
    </xf>
    <xf numFmtId="0" fontId="39" fillId="5" borderId="1" xfId="0" applyFont="1" applyFill="1" applyBorder="1" applyAlignment="1">
      <alignment horizontal="center" vertical="center" wrapText="1"/>
    </xf>
    <xf numFmtId="1" fontId="39" fillId="5" borderId="1" xfId="0" applyNumberFormat="1" applyFont="1" applyFill="1" applyBorder="1" applyAlignment="1">
      <alignment horizontal="center" vertical="center" wrapText="1"/>
    </xf>
    <xf numFmtId="169" fontId="39" fillId="5" borderId="48" xfId="0" applyNumberFormat="1" applyFont="1" applyFill="1" applyBorder="1" applyAlignment="1">
      <alignment horizontal="center" vertical="center" wrapText="1"/>
    </xf>
    <xf numFmtId="0" fontId="18" fillId="4" borderId="12" xfId="0" applyFont="1" applyFill="1" applyBorder="1" applyAlignment="1">
      <alignment horizontal="center" vertical="center" wrapText="1"/>
    </xf>
    <xf numFmtId="0" fontId="0" fillId="4" borderId="0" xfId="0" applyFill="1" applyBorder="1"/>
    <xf numFmtId="0" fontId="0" fillId="4" borderId="17" xfId="0" applyFill="1" applyBorder="1"/>
    <xf numFmtId="0" fontId="22" fillId="6" borderId="70" xfId="0" applyFont="1" applyFill="1" applyBorder="1" applyAlignment="1">
      <alignment horizontal="center" vertical="center" wrapText="1"/>
    </xf>
    <xf numFmtId="165" fontId="22" fillId="20" borderId="6" xfId="0" applyNumberFormat="1" applyFont="1" applyFill="1" applyBorder="1" applyAlignment="1">
      <alignment horizontal="center" vertical="center" wrapText="1"/>
    </xf>
    <xf numFmtId="0" fontId="17" fillId="6" borderId="6" xfId="0" applyFont="1" applyFill="1" applyBorder="1" applyAlignment="1">
      <alignment horizontal="left" vertical="center" wrapText="1"/>
    </xf>
    <xf numFmtId="0" fontId="17" fillId="6" borderId="76" xfId="0" applyFont="1" applyFill="1" applyBorder="1" applyAlignment="1">
      <alignment horizontal="left" vertical="center" wrapText="1"/>
    </xf>
    <xf numFmtId="165" fontId="18" fillId="4" borderId="1" xfId="0" applyNumberFormat="1" applyFont="1" applyFill="1" applyBorder="1" applyAlignment="1">
      <alignment horizontal="center" vertical="center" wrapText="1"/>
    </xf>
    <xf numFmtId="0" fontId="18" fillId="18" borderId="12" xfId="0" applyFont="1" applyFill="1" applyBorder="1" applyAlignment="1">
      <alignment vertical="center"/>
    </xf>
    <xf numFmtId="0" fontId="0" fillId="5" borderId="56" xfId="0" applyFill="1" applyBorder="1" applyAlignment="1">
      <alignment horizontal="center" vertical="center"/>
    </xf>
    <xf numFmtId="0" fontId="23" fillId="25" borderId="74" xfId="0" applyFont="1" applyFill="1" applyBorder="1" applyAlignment="1">
      <alignment horizontal="center" vertical="center"/>
    </xf>
    <xf numFmtId="3" fontId="0" fillId="25" borderId="75" xfId="0" applyNumberFormat="1" applyFill="1" applyBorder="1" applyAlignment="1">
      <alignment horizontal="center" vertical="center"/>
    </xf>
    <xf numFmtId="0" fontId="0" fillId="25" borderId="75" xfId="0" applyFill="1" applyBorder="1" applyAlignment="1">
      <alignment horizontal="center" vertical="center"/>
    </xf>
    <xf numFmtId="0" fontId="23" fillId="23" borderId="75" xfId="0" applyFont="1" applyFill="1" applyBorder="1" applyAlignment="1">
      <alignment horizontal="center" vertical="center"/>
    </xf>
    <xf numFmtId="3" fontId="0" fillId="27" borderId="75" xfId="0" applyNumberFormat="1" applyFill="1" applyBorder="1" applyAlignment="1">
      <alignment horizontal="center" vertical="center"/>
    </xf>
    <xf numFmtId="0" fontId="0" fillId="0" borderId="69" xfId="0" applyBorder="1" applyAlignment="1">
      <alignment horizontal="center" vertical="center"/>
    </xf>
    <xf numFmtId="0" fontId="18" fillId="18" borderId="12" xfId="0" applyFont="1" applyFill="1" applyBorder="1" applyAlignment="1">
      <alignment horizontal="left" vertical="center" wrapText="1"/>
    </xf>
    <xf numFmtId="0" fontId="36" fillId="18" borderId="12" xfId="0" applyFont="1" applyFill="1" applyBorder="1" applyAlignment="1">
      <alignment vertical="center" wrapText="1"/>
    </xf>
    <xf numFmtId="3" fontId="39" fillId="5" borderId="57" xfId="0" applyNumberFormat="1" applyFont="1" applyFill="1" applyBorder="1" applyAlignment="1">
      <alignment horizontal="center" vertical="center" wrapText="1"/>
    </xf>
    <xf numFmtId="167" fontId="18" fillId="0" borderId="0" xfId="1" applyNumberFormat="1" applyFont="1" applyBorder="1" applyAlignment="1">
      <alignment horizontal="center" wrapText="1"/>
    </xf>
    <xf numFmtId="0" fontId="22" fillId="6" borderId="7" xfId="0" applyFont="1" applyFill="1" applyBorder="1" applyAlignment="1">
      <alignment horizontal="center" vertical="center" wrapText="1"/>
    </xf>
    <xf numFmtId="3" fontId="21" fillId="0" borderId="28" xfId="0" applyNumberFormat="1" applyFont="1" applyFill="1" applyBorder="1" applyAlignment="1">
      <alignment horizontal="center" vertical="center"/>
    </xf>
    <xf numFmtId="1" fontId="21" fillId="0" borderId="7" xfId="0" applyNumberFormat="1" applyFont="1" applyFill="1" applyBorder="1" applyAlignment="1">
      <alignment horizontal="center" vertical="center"/>
    </xf>
    <xf numFmtId="0" fontId="0" fillId="0" borderId="7" xfId="0" applyFill="1" applyBorder="1" applyAlignment="1"/>
    <xf numFmtId="0" fontId="22" fillId="13" borderId="13"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13" fillId="6" borderId="13" xfId="0" applyFont="1" applyFill="1" applyBorder="1" applyAlignment="1">
      <alignment horizontal="left" vertical="center" wrapText="1"/>
    </xf>
    <xf numFmtId="0" fontId="18" fillId="0" borderId="12" xfId="0" applyFont="1" applyFill="1" applyBorder="1" applyAlignment="1">
      <alignment wrapText="1"/>
    </xf>
    <xf numFmtId="0" fontId="26" fillId="13" borderId="3" xfId="0" applyFont="1" applyFill="1" applyBorder="1" applyAlignment="1">
      <alignment horizontal="center" vertical="center"/>
    </xf>
    <xf numFmtId="0" fontId="13" fillId="6" borderId="23" xfId="0" applyFont="1" applyFill="1" applyBorder="1" applyAlignment="1">
      <alignment horizontal="center" vertical="center" wrapText="1"/>
    </xf>
    <xf numFmtId="0" fontId="13" fillId="6" borderId="23" xfId="0" applyFont="1" applyFill="1" applyBorder="1" applyAlignment="1">
      <alignment horizontal="left" vertical="center"/>
    </xf>
    <xf numFmtId="0" fontId="33" fillId="0" borderId="12" xfId="0" applyFont="1" applyBorder="1"/>
    <xf numFmtId="0" fontId="33" fillId="0" borderId="24" xfId="0" applyFont="1" applyBorder="1"/>
    <xf numFmtId="1" fontId="13" fillId="0" borderId="23" xfId="0" applyNumberFormat="1" applyFont="1" applyFill="1" applyBorder="1" applyAlignment="1">
      <alignment horizontal="center"/>
    </xf>
    <xf numFmtId="1" fontId="23" fillId="23" borderId="23" xfId="0" applyNumberFormat="1" applyFont="1" applyFill="1" applyBorder="1" applyAlignment="1">
      <alignment horizontal="center"/>
    </xf>
    <xf numFmtId="3" fontId="13" fillId="15" borderId="3" xfId="0" applyNumberFormat="1" applyFont="1" applyFill="1" applyBorder="1" applyAlignment="1">
      <alignment horizontal="left" vertical="center"/>
    </xf>
    <xf numFmtId="0" fontId="27" fillId="21" borderId="13" xfId="0" applyFont="1" applyFill="1" applyBorder="1" applyAlignment="1">
      <alignment horizontal="center" vertical="center" wrapText="1"/>
    </xf>
    <xf numFmtId="0" fontId="27" fillId="24" borderId="13" xfId="0" applyFont="1" applyFill="1" applyBorder="1" applyAlignment="1">
      <alignment horizontal="center" vertical="center" wrapText="1"/>
    </xf>
    <xf numFmtId="3" fontId="13" fillId="0" borderId="3" xfId="0" applyNumberFormat="1" applyFont="1" applyFill="1" applyBorder="1" applyAlignment="1">
      <alignment horizontal="center" vertical="center"/>
    </xf>
    <xf numFmtId="3" fontId="13" fillId="0" borderId="7" xfId="0" applyNumberFormat="1" applyFont="1" applyFill="1" applyBorder="1" applyAlignment="1">
      <alignment horizontal="center" vertical="center"/>
    </xf>
    <xf numFmtId="0" fontId="24" fillId="0" borderId="0" xfId="0" applyFont="1" applyFill="1"/>
    <xf numFmtId="0" fontId="28" fillId="13" borderId="13" xfId="0" applyFont="1" applyFill="1" applyBorder="1" applyAlignment="1">
      <alignment horizontal="left" vertical="center"/>
    </xf>
    <xf numFmtId="0" fontId="39" fillId="9" borderId="24" xfId="0" applyFont="1" applyFill="1" applyBorder="1" applyAlignment="1">
      <alignment horizontal="center" vertical="center"/>
    </xf>
    <xf numFmtId="0" fontId="27" fillId="6" borderId="7" xfId="0" applyFont="1" applyFill="1" applyBorder="1" applyAlignment="1">
      <alignment horizontal="left" vertical="center" wrapText="1"/>
    </xf>
    <xf numFmtId="0" fontId="32" fillId="6" borderId="7" xfId="0" applyFont="1" applyFill="1" applyBorder="1" applyAlignment="1">
      <alignment horizontal="center" vertical="center" wrapText="1"/>
    </xf>
    <xf numFmtId="0" fontId="27" fillId="6" borderId="32" xfId="0" applyFont="1" applyFill="1" applyBorder="1" applyAlignment="1">
      <alignment horizontal="left" vertical="center" wrapText="1"/>
    </xf>
    <xf numFmtId="0" fontId="32" fillId="6" borderId="32" xfId="0" applyFont="1" applyFill="1" applyBorder="1" applyAlignment="1">
      <alignment horizontal="center" vertical="center" wrapText="1"/>
    </xf>
    <xf numFmtId="0" fontId="36" fillId="0" borderId="0" xfId="0" applyFont="1" applyAlignment="1">
      <alignment horizontal="center"/>
    </xf>
    <xf numFmtId="0" fontId="36" fillId="0" borderId="0" xfId="0" applyFont="1" applyFill="1" applyAlignment="1">
      <alignment horizontal="center"/>
    </xf>
    <xf numFmtId="0" fontId="36" fillId="0" borderId="0" xfId="0" applyFont="1" applyFill="1"/>
    <xf numFmtId="0" fontId="36" fillId="0" borderId="0" xfId="0" applyFont="1" applyAlignment="1"/>
    <xf numFmtId="0" fontId="36" fillId="16" borderId="0" xfId="0" applyFont="1" applyFill="1" applyAlignment="1">
      <alignment horizontal="center"/>
    </xf>
    <xf numFmtId="0" fontId="36" fillId="16" borderId="0" xfId="0" applyFont="1" applyFill="1"/>
    <xf numFmtId="169" fontId="36" fillId="0" borderId="0" xfId="0" applyNumberFormat="1" applyFont="1" applyAlignment="1">
      <alignment horizontal="center"/>
    </xf>
    <xf numFmtId="3" fontId="36" fillId="0" borderId="0" xfId="0" applyNumberFormat="1" applyFont="1" applyAlignment="1">
      <alignment horizontal="right"/>
    </xf>
    <xf numFmtId="3" fontId="36" fillId="0" borderId="0" xfId="0" applyNumberFormat="1" applyFont="1" applyFill="1" applyAlignment="1">
      <alignment horizontal="right"/>
    </xf>
    <xf numFmtId="0" fontId="0" fillId="0" borderId="0" xfId="0" applyFill="1" applyAlignment="1">
      <alignment horizontal="center"/>
    </xf>
    <xf numFmtId="165" fontId="24" fillId="0" borderId="0" xfId="0" applyNumberFormat="1" applyFont="1" applyFill="1" applyAlignment="1">
      <alignment horizontal="center"/>
    </xf>
    <xf numFmtId="0" fontId="36" fillId="0" borderId="0" xfId="0" applyFont="1" applyAlignment="1">
      <alignment horizontal="center" vertical="center"/>
    </xf>
    <xf numFmtId="167" fontId="18" fillId="0" borderId="0" xfId="1" applyNumberFormat="1" applyFont="1" applyBorder="1" applyAlignment="1">
      <alignment horizont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0" fontId="18" fillId="18" borderId="12" xfId="0" applyFont="1" applyFill="1" applyBorder="1" applyAlignment="1">
      <alignment horizontal="left" vertical="center"/>
    </xf>
    <xf numFmtId="3" fontId="22" fillId="0" borderId="7" xfId="0" applyNumberFormat="1" applyFont="1" applyFill="1" applyBorder="1" applyAlignment="1">
      <alignment horizontal="center" vertical="center"/>
    </xf>
    <xf numFmtId="0" fontId="0" fillId="0" borderId="3" xfId="0" applyFill="1" applyBorder="1" applyAlignment="1">
      <alignment horizontal="center"/>
    </xf>
    <xf numFmtId="1" fontId="0" fillId="0" borderId="7" xfId="0" applyNumberFormat="1" applyFill="1" applyBorder="1"/>
    <xf numFmtId="0" fontId="26" fillId="0" borderId="7" xfId="0" applyFont="1" applyFill="1" applyBorder="1" applyAlignment="1">
      <alignment horizontal="left" vertical="center"/>
    </xf>
    <xf numFmtId="0" fontId="13" fillId="6" borderId="13" xfId="0" applyFont="1" applyFill="1" applyBorder="1" applyAlignment="1">
      <alignment horizontal="left" vertical="center"/>
    </xf>
    <xf numFmtId="0" fontId="13" fillId="6" borderId="23" xfId="0" applyFont="1" applyFill="1" applyBorder="1" applyAlignment="1">
      <alignment horizontal="center" vertical="center"/>
    </xf>
    <xf numFmtId="0" fontId="17" fillId="0" borderId="7" xfId="0" applyFont="1" applyFill="1" applyBorder="1" applyAlignment="1">
      <alignment horizontal="left" vertical="center"/>
    </xf>
    <xf numFmtId="169" fontId="18" fillId="23" borderId="3" xfId="0" applyNumberFormat="1" applyFont="1" applyFill="1" applyBorder="1" applyAlignment="1">
      <alignment horizontal="center" vertical="center"/>
    </xf>
    <xf numFmtId="3" fontId="21" fillId="23" borderId="28" xfId="0" applyNumberFormat="1" applyFont="1" applyFill="1" applyBorder="1" applyAlignment="1">
      <alignment horizontal="center" vertical="center"/>
    </xf>
    <xf numFmtId="1" fontId="21" fillId="23" borderId="7" xfId="0" applyNumberFormat="1" applyFont="1" applyFill="1" applyBorder="1" applyAlignment="1">
      <alignment horizontal="center" vertical="center"/>
    </xf>
    <xf numFmtId="169" fontId="17" fillId="0" borderId="3" xfId="0" applyNumberFormat="1" applyFont="1" applyFill="1" applyBorder="1" applyAlignment="1">
      <alignment horizontal="center" vertical="center"/>
    </xf>
    <xf numFmtId="3" fontId="32" fillId="0" borderId="28" xfId="0" applyNumberFormat="1" applyFont="1" applyFill="1" applyBorder="1" applyAlignment="1">
      <alignment horizontal="center" vertical="center"/>
    </xf>
    <xf numFmtId="1" fontId="32" fillId="0" borderId="7" xfId="0" applyNumberFormat="1" applyFont="1" applyFill="1" applyBorder="1" applyAlignment="1">
      <alignment horizontal="center" vertical="center"/>
    </xf>
    <xf numFmtId="169" fontId="23" fillId="0" borderId="32" xfId="0" applyNumberFormat="1" applyFont="1" applyFill="1" applyBorder="1" applyAlignment="1">
      <alignment horizontal="center"/>
    </xf>
    <xf numFmtId="0" fontId="17" fillId="10" borderId="13" xfId="0" applyFont="1" applyFill="1" applyBorder="1" applyAlignment="1">
      <alignment horizontal="left" vertical="center"/>
    </xf>
    <xf numFmtId="1" fontId="25" fillId="0" borderId="7" xfId="0" applyNumberFormat="1" applyFont="1" applyFill="1" applyBorder="1" applyAlignment="1">
      <alignment horizontal="center" vertical="center"/>
    </xf>
    <xf numFmtId="0" fontId="23" fillId="0" borderId="0" xfId="0" applyFont="1" applyFill="1" applyAlignment="1"/>
    <xf numFmtId="0" fontId="26" fillId="0" borderId="3" xfId="0" applyFont="1" applyFill="1" applyBorder="1" applyAlignment="1">
      <alignment horizontal="center" vertical="center"/>
    </xf>
    <xf numFmtId="3" fontId="26" fillId="0" borderId="3" xfId="0" applyNumberFormat="1" applyFont="1" applyFill="1" applyBorder="1" applyAlignment="1">
      <alignment horizontal="left" vertical="center"/>
    </xf>
    <xf numFmtId="3" fontId="26" fillId="0" borderId="28" xfId="0" applyNumberFormat="1" applyFont="1" applyFill="1" applyBorder="1" applyAlignment="1">
      <alignment horizontal="center" vertical="center"/>
    </xf>
    <xf numFmtId="0" fontId="17" fillId="14" borderId="13" xfId="0" applyFont="1" applyFill="1" applyBorder="1" applyAlignment="1">
      <alignment horizontal="left" vertical="center"/>
    </xf>
    <xf numFmtId="169" fontId="26" fillId="0" borderId="3" xfId="0" applyNumberFormat="1" applyFont="1" applyFill="1" applyBorder="1" applyAlignment="1">
      <alignment horizontal="center" vertical="center"/>
    </xf>
    <xf numFmtId="3" fontId="17" fillId="0" borderId="7" xfId="0" applyNumberFormat="1" applyFont="1" applyFill="1" applyBorder="1" applyAlignment="1"/>
    <xf numFmtId="3" fontId="24" fillId="0" borderId="0" xfId="0" applyNumberFormat="1" applyFont="1" applyFill="1" applyAlignment="1">
      <alignment horizontal="center"/>
    </xf>
    <xf numFmtId="3" fontId="24" fillId="0" borderId="0" xfId="0" applyNumberFormat="1" applyFont="1" applyAlignment="1">
      <alignment horizontal="center"/>
    </xf>
    <xf numFmtId="3" fontId="24" fillId="0" borderId="0" xfId="0" applyNumberFormat="1" applyFont="1" applyFill="1" applyAlignment="1">
      <alignment horizontal="center" vertical="center"/>
    </xf>
    <xf numFmtId="3" fontId="24" fillId="0" borderId="0" xfId="0" applyNumberFormat="1" applyFont="1" applyAlignment="1">
      <alignment horizontal="center" vertical="center"/>
    </xf>
    <xf numFmtId="0" fontId="17" fillId="24" borderId="13" xfId="0" applyFont="1" applyFill="1" applyBorder="1" applyAlignment="1">
      <alignment horizontal="left" vertical="center"/>
    </xf>
    <xf numFmtId="0" fontId="13" fillId="15" borderId="13" xfId="0" applyFont="1" applyFill="1" applyBorder="1" applyAlignment="1">
      <alignment horizontal="left" vertical="center"/>
    </xf>
    <xf numFmtId="3" fontId="13" fillId="0" borderId="3" xfId="0" applyNumberFormat="1" applyFont="1" applyFill="1" applyBorder="1" applyAlignment="1"/>
    <xf numFmtId="3" fontId="13" fillId="0" borderId="7" xfId="0" applyNumberFormat="1" applyFont="1" applyFill="1" applyBorder="1" applyAlignment="1"/>
    <xf numFmtId="3" fontId="13" fillId="0" borderId="32" xfId="0" applyNumberFormat="1" applyFont="1" applyFill="1" applyBorder="1" applyAlignment="1"/>
    <xf numFmtId="3" fontId="31" fillId="0" borderId="3" xfId="0" applyNumberFormat="1" applyFont="1" applyFill="1" applyBorder="1" applyAlignment="1">
      <alignment horizontal="left" vertical="center"/>
    </xf>
    <xf numFmtId="3" fontId="31" fillId="0" borderId="3" xfId="0" applyNumberFormat="1" applyFont="1" applyFill="1" applyBorder="1" applyAlignment="1">
      <alignment horizontal="center" vertical="center"/>
    </xf>
    <xf numFmtId="3" fontId="31" fillId="7" borderId="13" xfId="0" applyNumberFormat="1" applyFont="1" applyFill="1" applyBorder="1" applyAlignment="1">
      <alignment horizontal="left" vertical="center"/>
    </xf>
    <xf numFmtId="0" fontId="13" fillId="0" borderId="7" xfId="0" applyFont="1" applyFill="1" applyBorder="1" applyAlignment="1"/>
    <xf numFmtId="0" fontId="17" fillId="18" borderId="3" xfId="0" applyFont="1" applyFill="1" applyBorder="1" applyAlignment="1">
      <alignment horizontal="left" wrapText="1"/>
    </xf>
    <xf numFmtId="3" fontId="18" fillId="18" borderId="7" xfId="0" applyNumberFormat="1" applyFont="1" applyFill="1" applyBorder="1" applyAlignment="1">
      <alignment horizontal="center" vertical="center"/>
    </xf>
    <xf numFmtId="0" fontId="20" fillId="18" borderId="7" xfId="0" applyFont="1" applyFill="1" applyBorder="1" applyAlignment="1">
      <alignment vertical="center"/>
    </xf>
    <xf numFmtId="0" fontId="18" fillId="18" borderId="7" xfId="0" applyFont="1" applyFill="1" applyBorder="1" applyAlignment="1">
      <alignment horizontal="center" vertical="center" wrapText="1"/>
    </xf>
    <xf numFmtId="0" fontId="0" fillId="0" borderId="0" xfId="0" applyAlignment="1">
      <alignment horizontal="left"/>
    </xf>
    <xf numFmtId="3" fontId="21" fillId="9" borderId="7" xfId="0" applyNumberFormat="1" applyFont="1" applyFill="1" applyBorder="1" applyAlignment="1">
      <alignment horizontal="left" vertical="center" wrapText="1"/>
    </xf>
    <xf numFmtId="0" fontId="0" fillId="0" borderId="0" xfId="0" applyAlignment="1">
      <alignment horizontal="left" vertical="center"/>
    </xf>
    <xf numFmtId="0" fontId="36" fillId="0" borderId="0" xfId="0" applyFont="1" applyAlignment="1">
      <alignment horizontal="left"/>
    </xf>
    <xf numFmtId="3" fontId="20" fillId="18" borderId="7" xfId="1" applyNumberFormat="1" applyFont="1" applyFill="1" applyBorder="1" applyAlignment="1">
      <alignment horizontal="center" vertical="center"/>
    </xf>
    <xf numFmtId="3" fontId="18" fillId="9" borderId="7" xfId="0" applyNumberFormat="1" applyFont="1" applyFill="1" applyBorder="1" applyAlignment="1">
      <alignment horizontal="center" vertical="center" wrapText="1"/>
    </xf>
    <xf numFmtId="3" fontId="21" fillId="4" borderId="7" xfId="0" applyNumberFormat="1" applyFont="1" applyFill="1" applyBorder="1" applyAlignment="1">
      <alignment horizontal="left" vertical="center" wrapText="1"/>
    </xf>
    <xf numFmtId="3" fontId="25" fillId="0" borderId="0" xfId="0" applyNumberFormat="1" applyFont="1" applyFill="1" applyAlignment="1">
      <alignment horizontal="center"/>
    </xf>
    <xf numFmtId="169" fontId="39" fillId="5" borderId="78" xfId="0" applyNumberFormat="1" applyFont="1" applyFill="1" applyBorder="1" applyAlignment="1">
      <alignment horizontal="center" vertical="center" wrapText="1"/>
    </xf>
    <xf numFmtId="3" fontId="39" fillId="5" borderId="79" xfId="0" applyNumberFormat="1" applyFont="1" applyFill="1" applyBorder="1" applyAlignment="1">
      <alignment horizontal="center" vertical="center" wrapText="1"/>
    </xf>
    <xf numFmtId="0" fontId="36" fillId="0" borderId="13" xfId="0" applyFont="1" applyFill="1" applyBorder="1" applyAlignment="1">
      <alignment horizontal="center"/>
    </xf>
    <xf numFmtId="3" fontId="36" fillId="0" borderId="7" xfId="0" applyNumberFormat="1" applyFont="1" applyFill="1" applyBorder="1" applyAlignment="1">
      <alignment horizontal="right"/>
    </xf>
    <xf numFmtId="0" fontId="36" fillId="0" borderId="32" xfId="0" applyFont="1" applyFill="1" applyBorder="1"/>
    <xf numFmtId="3" fontId="36" fillId="0" borderId="32" xfId="0" applyNumberFormat="1" applyFont="1" applyFill="1" applyBorder="1"/>
    <xf numFmtId="3" fontId="21" fillId="4" borderId="13" xfId="0" applyNumberFormat="1" applyFont="1" applyFill="1" applyBorder="1" applyAlignment="1">
      <alignment horizontal="center" vertical="center" wrapText="1"/>
    </xf>
    <xf numFmtId="3" fontId="18" fillId="4" borderId="13" xfId="0" applyNumberFormat="1" applyFont="1" applyFill="1" applyBorder="1" applyAlignment="1">
      <alignment horizontal="center" vertical="center" wrapText="1"/>
    </xf>
    <xf numFmtId="0" fontId="36" fillId="0" borderId="81" xfId="0" applyFont="1" applyFill="1" applyBorder="1" applyAlignment="1">
      <alignment horizontal="center"/>
    </xf>
    <xf numFmtId="0" fontId="17" fillId="0" borderId="7" xfId="0" applyFont="1" applyFill="1" applyBorder="1" applyAlignment="1">
      <alignment horizontal="left"/>
    </xf>
    <xf numFmtId="0" fontId="0" fillId="0" borderId="7" xfId="0" applyFill="1" applyBorder="1" applyAlignment="1">
      <alignment horizontal="left"/>
    </xf>
    <xf numFmtId="169" fontId="27" fillId="5" borderId="78" xfId="0" applyNumberFormat="1" applyFont="1" applyFill="1" applyBorder="1" applyAlignment="1">
      <alignment horizontal="center" vertical="center" wrapText="1"/>
    </xf>
    <xf numFmtId="3" fontId="27" fillId="5" borderId="79" xfId="0" applyNumberFormat="1" applyFont="1" applyFill="1" applyBorder="1" applyAlignment="1">
      <alignment horizontal="center" vertical="center" wrapText="1"/>
    </xf>
    <xf numFmtId="3" fontId="21" fillId="5" borderId="79" xfId="0" applyNumberFormat="1" applyFont="1" applyFill="1" applyBorder="1" applyAlignment="1">
      <alignment horizontal="center" vertical="center" wrapText="1"/>
    </xf>
    <xf numFmtId="3" fontId="27" fillId="5" borderId="80" xfId="0" applyNumberFormat="1" applyFont="1" applyFill="1" applyBorder="1" applyAlignment="1">
      <alignment horizontal="center" vertical="center" wrapText="1"/>
    </xf>
    <xf numFmtId="0" fontId="17" fillId="0" borderId="13" xfId="0" applyFont="1" applyFill="1" applyBorder="1" applyAlignment="1">
      <alignment horizontal="center" vertical="center"/>
    </xf>
    <xf numFmtId="3" fontId="17" fillId="0" borderId="32" xfId="0" applyNumberFormat="1" applyFont="1" applyFill="1" applyBorder="1" applyAlignment="1">
      <alignment horizontal="center" vertical="center"/>
    </xf>
    <xf numFmtId="3" fontId="21" fillId="9" borderId="13" xfId="0" applyNumberFormat="1" applyFont="1" applyFill="1" applyBorder="1" applyAlignment="1">
      <alignment horizontal="center" vertical="center" wrapText="1"/>
    </xf>
    <xf numFmtId="0" fontId="17" fillId="0" borderId="13" xfId="0" applyFont="1" applyFill="1" applyBorder="1" applyAlignment="1">
      <alignment horizontal="center"/>
    </xf>
    <xf numFmtId="0" fontId="0" fillId="0" borderId="13" xfId="0" applyFill="1" applyBorder="1" applyAlignment="1">
      <alignment horizontal="center"/>
    </xf>
    <xf numFmtId="0" fontId="0" fillId="0" borderId="13" xfId="0" applyFill="1" applyBorder="1"/>
    <xf numFmtId="3" fontId="0" fillId="0" borderId="32" xfId="0" applyNumberFormat="1" applyFill="1" applyBorder="1"/>
    <xf numFmtId="0" fontId="0" fillId="0" borderId="82" xfId="0" applyBorder="1"/>
    <xf numFmtId="0" fontId="0" fillId="0" borderId="13" xfId="0" applyFill="1" applyBorder="1" applyAlignment="1">
      <alignment horizontal="center" vertical="center"/>
    </xf>
    <xf numFmtId="3" fontId="0" fillId="0" borderId="7" xfId="0" applyNumberFormat="1" applyFill="1" applyBorder="1" applyAlignment="1">
      <alignment vertical="center"/>
    </xf>
    <xf numFmtId="3" fontId="0" fillId="0" borderId="32" xfId="0" applyNumberFormat="1" applyFill="1" applyBorder="1" applyAlignment="1">
      <alignment vertical="center"/>
    </xf>
    <xf numFmtId="0" fontId="13" fillId="0" borderId="13" xfId="0" applyFont="1" applyFill="1" applyBorder="1" applyAlignment="1">
      <alignment horizontal="center"/>
    </xf>
    <xf numFmtId="0" fontId="13" fillId="0" borderId="13" xfId="0" applyFont="1" applyFill="1" applyBorder="1" applyAlignment="1">
      <alignment horizontal="center" vertical="center"/>
    </xf>
    <xf numFmtId="0" fontId="13" fillId="0" borderId="7" xfId="0" applyFont="1" applyFill="1" applyBorder="1" applyAlignment="1">
      <alignment vertical="center"/>
    </xf>
    <xf numFmtId="3" fontId="13" fillId="0" borderId="7" xfId="0" applyNumberFormat="1" applyFont="1" applyFill="1" applyBorder="1" applyAlignment="1">
      <alignment vertical="center"/>
    </xf>
    <xf numFmtId="3" fontId="27" fillId="4" borderId="13" xfId="0" applyNumberFormat="1" applyFont="1" applyFill="1" applyBorder="1" applyAlignment="1">
      <alignment horizontal="center" vertical="center" wrapText="1"/>
    </xf>
    <xf numFmtId="3" fontId="27" fillId="4" borderId="7" xfId="0" applyNumberFormat="1" applyFont="1" applyFill="1" applyBorder="1" applyAlignment="1">
      <alignment horizontal="center" vertical="center" wrapText="1"/>
    </xf>
    <xf numFmtId="0" fontId="0" fillId="0" borderId="81" xfId="0" applyBorder="1" applyAlignment="1">
      <alignment horizontal="center"/>
    </xf>
    <xf numFmtId="0" fontId="23" fillId="25" borderId="13" xfId="0" applyFont="1" applyFill="1" applyBorder="1" applyAlignment="1">
      <alignment horizontal="center"/>
    </xf>
    <xf numFmtId="0" fontId="23" fillId="25" borderId="32" xfId="0" applyFont="1" applyFill="1" applyBorder="1"/>
    <xf numFmtId="3" fontId="0" fillId="25" borderId="13" xfId="0" applyNumberFormat="1" applyFill="1" applyBorder="1" applyAlignment="1">
      <alignment horizontal="center"/>
    </xf>
    <xf numFmtId="3" fontId="0" fillId="0" borderId="13" xfId="0" applyNumberFormat="1" applyFill="1" applyBorder="1" applyAlignment="1">
      <alignment horizontal="center"/>
    </xf>
    <xf numFmtId="3" fontId="17" fillId="0" borderId="13" xfId="0" applyNumberFormat="1" applyFont="1" applyFill="1" applyBorder="1" applyAlignment="1">
      <alignment horizontal="center"/>
    </xf>
    <xf numFmtId="0" fontId="0" fillId="25" borderId="13" xfId="0" applyFill="1" applyBorder="1" applyAlignment="1">
      <alignment horizontal="center"/>
    </xf>
    <xf numFmtId="3" fontId="21" fillId="0" borderId="13" xfId="0" applyNumberFormat="1" applyFont="1" applyFill="1" applyBorder="1" applyAlignment="1">
      <alignment horizontal="center" vertical="center" wrapText="1"/>
    </xf>
    <xf numFmtId="3" fontId="28" fillId="0" borderId="13" xfId="0" applyNumberFormat="1" applyFont="1" applyFill="1" applyBorder="1" applyAlignment="1">
      <alignment horizontal="center" vertical="center" wrapText="1"/>
    </xf>
    <xf numFmtId="0" fontId="23" fillId="23" borderId="13" xfId="0" applyFont="1" applyFill="1" applyBorder="1" applyAlignment="1">
      <alignment horizontal="center"/>
    </xf>
    <xf numFmtId="0" fontId="23" fillId="23" borderId="32" xfId="0" applyFont="1" applyFill="1" applyBorder="1"/>
    <xf numFmtId="3" fontId="0" fillId="26" borderId="13" xfId="0" applyNumberFormat="1" applyFill="1" applyBorder="1" applyAlignment="1">
      <alignment horizontal="center"/>
    </xf>
    <xf numFmtId="0" fontId="0" fillId="0" borderId="7" xfId="0" applyFont="1" applyFill="1" applyBorder="1"/>
    <xf numFmtId="3" fontId="0" fillId="27" borderId="13" xfId="0" applyNumberFormat="1" applyFill="1" applyBorder="1" applyAlignment="1">
      <alignment horizontal="center"/>
    </xf>
    <xf numFmtId="0" fontId="0" fillId="27" borderId="32" xfId="0" applyFill="1" applyBorder="1"/>
    <xf numFmtId="0" fontId="0" fillId="0" borderId="32" xfId="0" applyFill="1" applyBorder="1"/>
    <xf numFmtId="3" fontId="23" fillId="25" borderId="13" xfId="0" applyNumberFormat="1" applyFont="1" applyFill="1" applyBorder="1" applyAlignment="1">
      <alignment horizontal="center" vertical="center"/>
    </xf>
    <xf numFmtId="0" fontId="23" fillId="0" borderId="32" xfId="0" applyFont="1" applyFill="1" applyBorder="1"/>
    <xf numFmtId="3" fontId="0" fillId="0" borderId="13" xfId="0" applyNumberFormat="1" applyFill="1" applyBorder="1" applyAlignment="1">
      <alignment horizontal="center" vertical="center"/>
    </xf>
    <xf numFmtId="3" fontId="21" fillId="19" borderId="13" xfId="1" applyNumberFormat="1" applyFont="1" applyFill="1" applyBorder="1" applyAlignment="1">
      <alignment horizontal="center" vertical="center" wrapText="1"/>
    </xf>
    <xf numFmtId="3" fontId="18" fillId="19" borderId="81" xfId="0" applyNumberFormat="1" applyFont="1" applyFill="1" applyBorder="1" applyAlignment="1">
      <alignment horizontal="center" vertical="center"/>
    </xf>
    <xf numFmtId="0" fontId="18" fillId="19" borderId="82" xfId="0" applyFont="1" applyFill="1" applyBorder="1" applyAlignment="1">
      <alignment vertical="center"/>
    </xf>
    <xf numFmtId="3" fontId="18" fillId="19" borderId="82" xfId="0" applyNumberFormat="1" applyFont="1" applyFill="1" applyBorder="1" applyAlignment="1">
      <alignment horizontal="center" vertical="center"/>
    </xf>
    <xf numFmtId="3" fontId="18" fillId="19" borderId="83" xfId="0" applyNumberFormat="1" applyFont="1" applyFill="1" applyBorder="1" applyAlignment="1">
      <alignment horizontal="center" vertical="center"/>
    </xf>
    <xf numFmtId="3" fontId="60" fillId="23" borderId="83" xfId="1" applyNumberFormat="1" applyFont="1" applyFill="1" applyBorder="1" applyAlignment="1">
      <alignment horizontal="center" vertical="center" wrapText="1"/>
    </xf>
    <xf numFmtId="0" fontId="24" fillId="0" borderId="0" xfId="0" applyFont="1" applyAlignment="1">
      <alignment horizontal="center"/>
    </xf>
    <xf numFmtId="0" fontId="24" fillId="0" borderId="0" xfId="0" applyFont="1" applyFill="1" applyAlignment="1">
      <alignment horizontal="center"/>
    </xf>
    <xf numFmtId="0" fontId="24" fillId="0" borderId="0" xfId="0" applyFont="1" applyAlignment="1">
      <alignment horizontal="center" vertical="center"/>
    </xf>
    <xf numFmtId="1" fontId="0" fillId="5" borderId="0" xfId="0" applyNumberFormat="1" applyFill="1" applyBorder="1" applyAlignment="1">
      <alignment horizontal="center" vertical="center" wrapText="1"/>
    </xf>
    <xf numFmtId="1" fontId="0" fillId="5" borderId="19" xfId="0" applyNumberFormat="1" applyFill="1" applyBorder="1" applyAlignment="1">
      <alignment horizontal="center" vertical="center" wrapText="1"/>
    </xf>
    <xf numFmtId="1" fontId="0" fillId="5" borderId="4" xfId="0" applyNumberFormat="1" applyFill="1" applyBorder="1" applyAlignment="1">
      <alignment horizontal="center" vertical="center" wrapText="1"/>
    </xf>
    <xf numFmtId="3" fontId="0" fillId="5" borderId="4" xfId="0" applyNumberFormat="1" applyFill="1" applyBorder="1" applyAlignment="1">
      <alignment vertical="center" wrapText="1"/>
    </xf>
    <xf numFmtId="3" fontId="0" fillId="5" borderId="47" xfId="0" applyNumberFormat="1" applyFill="1" applyBorder="1" applyAlignment="1">
      <alignment vertical="center" wrapText="1"/>
    </xf>
    <xf numFmtId="169" fontId="0" fillId="5" borderId="16" xfId="0" applyNumberFormat="1" applyFill="1" applyBorder="1" applyAlignment="1">
      <alignment horizontal="center" vertical="center" wrapText="1"/>
    </xf>
    <xf numFmtId="169" fontId="0" fillId="5" borderId="18" xfId="0" applyNumberFormat="1" applyFill="1" applyBorder="1" applyAlignment="1">
      <alignment horizontal="center" vertical="center" wrapText="1"/>
    </xf>
    <xf numFmtId="169" fontId="0" fillId="5" borderId="4" xfId="0" applyNumberFormat="1" applyFill="1" applyBorder="1" applyAlignment="1">
      <alignment horizontal="center" vertical="center" wrapText="1"/>
    </xf>
    <xf numFmtId="169" fontId="36" fillId="6" borderId="6" xfId="0" applyNumberFormat="1" applyFont="1" applyFill="1" applyBorder="1" applyAlignment="1">
      <alignment horizontal="left" vertical="center" wrapText="1"/>
    </xf>
    <xf numFmtId="169" fontId="17" fillId="0" borderId="7" xfId="0" applyNumberFormat="1" applyFont="1" applyFill="1" applyBorder="1" applyAlignment="1">
      <alignment horizontal="center" vertical="center"/>
    </xf>
    <xf numFmtId="169" fontId="18" fillId="4" borderId="7" xfId="0" applyNumberFormat="1" applyFont="1" applyFill="1" applyBorder="1" applyAlignment="1">
      <alignment horizontal="justify" vertical="center" wrapText="1"/>
    </xf>
    <xf numFmtId="169" fontId="18" fillId="9" borderId="84" xfId="1" applyNumberFormat="1" applyFont="1" applyFill="1" applyBorder="1" applyAlignment="1">
      <alignment horizontal="center" wrapText="1"/>
    </xf>
    <xf numFmtId="169" fontId="18" fillId="0" borderId="0" xfId="1" applyNumberFormat="1" applyFont="1" applyBorder="1" applyAlignment="1">
      <alignment wrapText="1"/>
    </xf>
    <xf numFmtId="169" fontId="39" fillId="0" borderId="0" xfId="0" applyNumberFormat="1" applyFont="1" applyAlignment="1">
      <alignment horizontal="center" vertical="center"/>
    </xf>
    <xf numFmtId="169" fontId="36" fillId="0" borderId="0" xfId="0" applyNumberFormat="1" applyFont="1" applyAlignment="1">
      <alignment horizontal="center" vertical="center"/>
    </xf>
    <xf numFmtId="169" fontId="18" fillId="0" borderId="25" xfId="1" applyNumberFormat="1" applyFont="1" applyBorder="1" applyAlignment="1">
      <alignment wrapText="1"/>
    </xf>
    <xf numFmtId="169" fontId="0" fillId="0" borderId="0" xfId="0" applyNumberFormat="1"/>
    <xf numFmtId="169" fontId="35" fillId="5" borderId="16" xfId="0" applyNumberFormat="1" applyFont="1" applyFill="1" applyBorder="1" applyAlignment="1">
      <alignment horizontal="center" vertical="center" wrapText="1"/>
    </xf>
    <xf numFmtId="169" fontId="39" fillId="5" borderId="1" xfId="0" applyNumberFormat="1" applyFont="1" applyFill="1" applyBorder="1" applyAlignment="1">
      <alignment horizontal="center" vertical="center" wrapText="1"/>
    </xf>
    <xf numFmtId="169" fontId="17" fillId="6" borderId="19" xfId="0" applyNumberFormat="1" applyFont="1" applyFill="1" applyBorder="1" applyAlignment="1">
      <alignment horizontal="left" vertical="center" wrapText="1"/>
    </xf>
    <xf numFmtId="169" fontId="36" fillId="6" borderId="2" xfId="0" applyNumberFormat="1" applyFont="1" applyFill="1" applyBorder="1" applyAlignment="1">
      <alignment horizontal="left" vertical="center" wrapText="1"/>
    </xf>
    <xf numFmtId="169" fontId="17" fillId="9" borderId="2" xfId="0" applyNumberFormat="1" applyFont="1" applyFill="1" applyBorder="1" applyAlignment="1">
      <alignment horizontal="justify" vertical="center" wrapText="1"/>
    </xf>
    <xf numFmtId="169" fontId="17" fillId="9" borderId="2" xfId="0" applyNumberFormat="1" applyFont="1" applyFill="1" applyBorder="1" applyAlignment="1">
      <alignment horizontal="left" vertical="center"/>
    </xf>
    <xf numFmtId="169" fontId="36" fillId="23" borderId="2" xfId="0" applyNumberFormat="1" applyFont="1" applyFill="1" applyBorder="1" applyAlignment="1">
      <alignment horizontal="left" vertical="center" wrapText="1"/>
    </xf>
    <xf numFmtId="169" fontId="17" fillId="8" borderId="2" xfId="0" applyNumberFormat="1" applyFont="1" applyFill="1" applyBorder="1" applyAlignment="1">
      <alignment horizontal="left" vertical="center"/>
    </xf>
    <xf numFmtId="169" fontId="18" fillId="4" borderId="2" xfId="0" applyNumberFormat="1" applyFont="1" applyFill="1" applyBorder="1" applyAlignment="1">
      <alignment horizontal="left" vertical="center"/>
    </xf>
    <xf numFmtId="169" fontId="59" fillId="12" borderId="2" xfId="0" applyNumberFormat="1" applyFont="1" applyFill="1" applyBorder="1" applyAlignment="1">
      <alignment horizontal="left" vertical="center" wrapText="1"/>
    </xf>
    <xf numFmtId="169" fontId="18" fillId="9" borderId="2" xfId="0" applyNumberFormat="1" applyFont="1" applyFill="1" applyBorder="1" applyAlignment="1">
      <alignment horizontal="left" vertical="center"/>
    </xf>
    <xf numFmtId="169" fontId="39" fillId="9" borderId="25" xfId="1" applyNumberFormat="1" applyFont="1" applyFill="1" applyBorder="1" applyAlignment="1">
      <alignment horizontal="center" vertical="center" wrapText="1"/>
    </xf>
    <xf numFmtId="169" fontId="18" fillId="0" borderId="0" xfId="1" applyNumberFormat="1" applyFont="1" applyBorder="1" applyAlignment="1">
      <alignment horizontal="center" vertical="center" wrapText="1"/>
    </xf>
    <xf numFmtId="169" fontId="39" fillId="0" borderId="0" xfId="0" applyNumberFormat="1" applyFont="1" applyBorder="1" applyAlignment="1">
      <alignment horizontal="center" vertical="center"/>
    </xf>
    <xf numFmtId="169" fontId="36" fillId="0" borderId="0" xfId="0" applyNumberFormat="1" applyFont="1" applyBorder="1" applyAlignment="1">
      <alignment horizontal="center" vertical="center"/>
    </xf>
    <xf numFmtId="169" fontId="0" fillId="0" borderId="0" xfId="0" applyNumberFormat="1" applyFill="1" applyBorder="1"/>
    <xf numFmtId="169" fontId="0" fillId="0" borderId="25" xfId="0" applyNumberFormat="1" applyFill="1" applyBorder="1"/>
    <xf numFmtId="169" fontId="0" fillId="0" borderId="0" xfId="0" applyNumberFormat="1" applyFill="1"/>
    <xf numFmtId="169" fontId="0" fillId="0" borderId="0" xfId="0" applyNumberFormat="1" applyBorder="1"/>
    <xf numFmtId="169" fontId="34" fillId="0" borderId="0" xfId="0" applyNumberFormat="1" applyFont="1" applyBorder="1" applyAlignment="1">
      <alignment horizontal="center"/>
    </xf>
    <xf numFmtId="169" fontId="34" fillId="0" borderId="0" xfId="0" applyNumberFormat="1" applyFont="1"/>
    <xf numFmtId="169" fontId="13" fillId="0" borderId="2" xfId="0" applyNumberFormat="1" applyFont="1" applyFill="1" applyBorder="1" applyAlignment="1">
      <alignment horizontal="left" vertical="center"/>
    </xf>
    <xf numFmtId="1" fontId="35" fillId="5" borderId="0" xfId="0" applyNumberFormat="1" applyFont="1" applyFill="1" applyBorder="1" applyAlignment="1">
      <alignment horizontal="center" vertical="center" wrapText="1"/>
    </xf>
    <xf numFmtId="1" fontId="0" fillId="27" borderId="7" xfId="0" applyNumberFormat="1" applyFill="1" applyBorder="1"/>
    <xf numFmtId="1" fontId="18" fillId="0" borderId="0" xfId="1" applyNumberFormat="1" applyFont="1" applyBorder="1" applyAlignment="1">
      <alignment horizontal="center" wrapText="1"/>
    </xf>
    <xf numFmtId="1" fontId="39" fillId="9" borderId="36" xfId="1" applyNumberFormat="1" applyFont="1" applyFill="1" applyBorder="1" applyAlignment="1">
      <alignment horizontal="center" vertical="center" wrapText="1"/>
    </xf>
    <xf numFmtId="1" fontId="33" fillId="0" borderId="0" xfId="0" applyNumberFormat="1" applyFont="1" applyFill="1" applyBorder="1" applyAlignment="1">
      <alignment horizontal="center" vertical="center" wrapText="1"/>
    </xf>
    <xf numFmtId="169" fontId="13" fillId="6" borderId="4" xfId="0" applyNumberFormat="1" applyFont="1" applyFill="1" applyBorder="1" applyAlignment="1">
      <alignment horizontal="center" vertical="center" wrapText="1"/>
    </xf>
    <xf numFmtId="169" fontId="22" fillId="6" borderId="2" xfId="0" applyNumberFormat="1" applyFont="1" applyFill="1" applyBorder="1" applyAlignment="1">
      <alignment horizontal="center" vertical="center" wrapText="1"/>
    </xf>
    <xf numFmtId="169" fontId="18" fillId="8" borderId="2" xfId="0" applyNumberFormat="1" applyFont="1" applyFill="1" applyBorder="1" applyAlignment="1">
      <alignment horizontal="left" vertical="center" wrapText="1"/>
    </xf>
    <xf numFmtId="169" fontId="18" fillId="10" borderId="2" xfId="0" applyNumberFormat="1" applyFont="1" applyFill="1" applyBorder="1" applyAlignment="1">
      <alignment horizontal="left" vertical="center" wrapText="1"/>
    </xf>
    <xf numFmtId="169" fontId="22" fillId="13" borderId="2" xfId="0" applyNumberFormat="1" applyFont="1" applyFill="1" applyBorder="1" applyAlignment="1">
      <alignment horizontal="left" vertical="center" wrapText="1"/>
    </xf>
    <xf numFmtId="169" fontId="26" fillId="14" borderId="2" xfId="0" applyNumberFormat="1" applyFont="1" applyFill="1" applyBorder="1" applyAlignment="1">
      <alignment horizontal="left" vertical="center" wrapText="1"/>
    </xf>
    <xf numFmtId="169" fontId="22" fillId="14" borderId="2" xfId="0" applyNumberFormat="1" applyFont="1" applyFill="1" applyBorder="1" applyAlignment="1">
      <alignment horizontal="left" vertical="center" wrapText="1"/>
    </xf>
    <xf numFmtId="169" fontId="22" fillId="24" borderId="2" xfId="0" applyNumberFormat="1" applyFont="1" applyFill="1" applyBorder="1" applyAlignment="1">
      <alignment horizontal="left" vertical="center" wrapText="1"/>
    </xf>
    <xf numFmtId="169" fontId="22" fillId="4" borderId="2" xfId="0" applyNumberFormat="1" applyFont="1" applyFill="1" applyBorder="1" applyAlignment="1">
      <alignment horizontal="justify" vertical="center" wrapText="1"/>
    </xf>
    <xf numFmtId="169" fontId="22" fillId="0" borderId="4" xfId="0" applyNumberFormat="1" applyFont="1" applyFill="1" applyBorder="1" applyAlignment="1">
      <alignment horizontal="justify" vertical="center" wrapText="1"/>
    </xf>
    <xf numFmtId="169" fontId="18" fillId="9" borderId="47" xfId="0" applyNumberFormat="1" applyFont="1" applyFill="1" applyBorder="1" applyAlignment="1">
      <alignment horizontal="justify" vertical="center" wrapText="1"/>
    </xf>
    <xf numFmtId="169" fontId="18" fillId="0" borderId="0" xfId="0" applyNumberFormat="1" applyFont="1" applyFill="1" applyBorder="1" applyAlignment="1">
      <alignment horizontal="justify" vertical="center" wrapText="1"/>
    </xf>
    <xf numFmtId="169" fontId="36" fillId="0" borderId="0" xfId="0" applyNumberFormat="1" applyFont="1" applyBorder="1" applyAlignment="1">
      <alignment horizontal="center" vertical="top"/>
    </xf>
    <xf numFmtId="169" fontId="0" fillId="0" borderId="25" xfId="0" applyNumberFormat="1" applyBorder="1"/>
    <xf numFmtId="169" fontId="13" fillId="0" borderId="2" xfId="0" applyNumberFormat="1" applyFont="1" applyFill="1" applyBorder="1" applyAlignment="1">
      <alignment horizontal="center" vertical="center"/>
    </xf>
    <xf numFmtId="169" fontId="17" fillId="0" borderId="2" xfId="0" applyNumberFormat="1" applyFont="1" applyFill="1" applyBorder="1" applyAlignment="1">
      <alignment horizontal="left" vertical="center"/>
    </xf>
    <xf numFmtId="1" fontId="0" fillId="5" borderId="2" xfId="0" applyNumberFormat="1" applyFill="1" applyBorder="1" applyAlignment="1">
      <alignment horizontal="center" vertical="center" wrapText="1"/>
    </xf>
    <xf numFmtId="1" fontId="21" fillId="25" borderId="14" xfId="0" applyNumberFormat="1" applyFont="1" applyFill="1" applyBorder="1" applyAlignment="1">
      <alignment horizontal="center" vertical="center" wrapText="1"/>
    </xf>
    <xf numFmtId="3" fontId="21" fillId="25" borderId="26" xfId="0" applyNumberFormat="1" applyFont="1" applyFill="1" applyBorder="1" applyAlignment="1">
      <alignment horizontal="center" vertical="center" wrapText="1"/>
    </xf>
    <xf numFmtId="3" fontId="0" fillId="0" borderId="28" xfId="0" applyNumberFormat="1" applyFill="1" applyBorder="1"/>
    <xf numFmtId="3" fontId="26" fillId="0" borderId="7" xfId="0" applyNumberFormat="1" applyFont="1" applyFill="1" applyBorder="1" applyAlignment="1">
      <alignment horizontal="left" vertical="center"/>
    </xf>
    <xf numFmtId="1" fontId="0" fillId="5" borderId="0" xfId="0" applyNumberFormat="1" applyFill="1" applyBorder="1" applyAlignment="1">
      <alignment horizontal="center"/>
    </xf>
    <xf numFmtId="1" fontId="0" fillId="5" borderId="19" xfId="0" applyNumberFormat="1" applyFill="1" applyBorder="1" applyAlignment="1">
      <alignment horizontal="center"/>
    </xf>
    <xf numFmtId="1" fontId="26" fillId="13" borderId="7" xfId="0" applyNumberFormat="1" applyFont="1" applyFill="1" applyBorder="1" applyAlignment="1">
      <alignment horizontal="center" vertical="center"/>
    </xf>
    <xf numFmtId="1" fontId="0" fillId="5" borderId="0" xfId="0" applyNumberFormat="1" applyFill="1" applyBorder="1" applyAlignment="1">
      <alignment horizontal="center" vertical="center"/>
    </xf>
    <xf numFmtId="1" fontId="0" fillId="5" borderId="19" xfId="0" applyNumberFormat="1" applyFill="1" applyBorder="1" applyAlignment="1">
      <alignment horizontal="center" vertical="center"/>
    </xf>
    <xf numFmtId="1" fontId="0" fillId="25" borderId="7" xfId="0" applyNumberFormat="1" applyFill="1" applyBorder="1" applyAlignment="1">
      <alignment horizontal="center" vertical="center"/>
    </xf>
    <xf numFmtId="1" fontId="0" fillId="0" borderId="7" xfId="0" applyNumberFormat="1" applyFill="1" applyBorder="1" applyAlignment="1">
      <alignment horizontal="center" vertical="center"/>
    </xf>
    <xf numFmtId="1" fontId="0" fillId="0" borderId="0" xfId="0" applyNumberFormat="1" applyBorder="1" applyAlignment="1">
      <alignment horizontal="center" vertical="center"/>
    </xf>
    <xf numFmtId="1" fontId="0" fillId="0" borderId="25" xfId="0" applyNumberFormat="1" applyBorder="1" applyAlignment="1">
      <alignment horizontal="center" vertical="center"/>
    </xf>
    <xf numFmtId="1" fontId="18" fillId="0" borderId="0" xfId="0" applyNumberFormat="1" applyFont="1" applyAlignment="1">
      <alignment horizontal="center" vertical="center"/>
    </xf>
    <xf numFmtId="169" fontId="17" fillId="0" borderId="32" xfId="0" applyNumberFormat="1" applyFont="1" applyFill="1" applyBorder="1" applyAlignment="1">
      <alignment horizontal="center"/>
    </xf>
    <xf numFmtId="1" fontId="0" fillId="18" borderId="0" xfId="0" applyNumberFormat="1" applyFill="1" applyBorder="1"/>
    <xf numFmtId="1" fontId="0" fillId="5" borderId="16" xfId="0" applyNumberFormat="1" applyFill="1" applyBorder="1" applyAlignment="1">
      <alignment horizontal="center"/>
    </xf>
    <xf numFmtId="1" fontId="0" fillId="5" borderId="18" xfId="0" applyNumberFormat="1" applyFill="1" applyBorder="1" applyAlignment="1">
      <alignment horizontal="center"/>
    </xf>
    <xf numFmtId="1" fontId="31" fillId="7" borderId="3" xfId="0" applyNumberFormat="1" applyFont="1" applyFill="1" applyBorder="1" applyAlignment="1">
      <alignment horizontal="left" vertical="center" wrapText="1"/>
    </xf>
    <xf numFmtId="1" fontId="17" fillId="9" borderId="2" xfId="0" applyNumberFormat="1" applyFont="1" applyFill="1" applyBorder="1" applyAlignment="1">
      <alignment horizontal="left" vertical="center"/>
    </xf>
    <xf numFmtId="1" fontId="13" fillId="8" borderId="3" xfId="0" applyNumberFormat="1" applyFont="1" applyFill="1" applyBorder="1" applyAlignment="1">
      <alignment horizontal="left" vertical="center" wrapText="1"/>
    </xf>
    <xf numFmtId="1" fontId="18" fillId="4" borderId="2" xfId="0" applyNumberFormat="1" applyFont="1" applyFill="1" applyBorder="1" applyAlignment="1">
      <alignment horizontal="left" vertical="center"/>
    </xf>
    <xf numFmtId="1" fontId="18" fillId="9" borderId="2" xfId="0" applyNumberFormat="1" applyFont="1" applyFill="1" applyBorder="1" applyAlignment="1">
      <alignment horizontal="justify" vertical="center" wrapText="1"/>
    </xf>
    <xf numFmtId="1" fontId="18" fillId="0" borderId="0" xfId="0" applyNumberFormat="1" applyFont="1" applyFill="1" applyBorder="1" applyAlignment="1">
      <alignment horizontal="justify" vertical="center" wrapText="1"/>
    </xf>
    <xf numFmtId="1" fontId="39" fillId="0" borderId="0" xfId="0" applyNumberFormat="1" applyFont="1" applyBorder="1" applyAlignment="1">
      <alignment horizontal="center" vertical="center"/>
    </xf>
    <xf numFmtId="1" fontId="36" fillId="0" borderId="0" xfId="0" applyNumberFormat="1" applyFont="1" applyBorder="1" applyAlignment="1">
      <alignment horizontal="center" vertical="top"/>
    </xf>
    <xf numFmtId="1" fontId="34" fillId="0" borderId="25" xfId="0" applyNumberFormat="1" applyFont="1" applyBorder="1" applyAlignment="1">
      <alignment horizontal="center"/>
    </xf>
    <xf numFmtId="1" fontId="31" fillId="0" borderId="3" xfId="0" applyNumberFormat="1" applyFont="1" applyFill="1" applyBorder="1" applyAlignment="1">
      <alignment horizontal="center" vertical="center"/>
    </xf>
    <xf numFmtId="1" fontId="18" fillId="9" borderId="3" xfId="0" applyNumberFormat="1" applyFont="1" applyFill="1" applyBorder="1" applyAlignment="1">
      <alignment horizontal="center" vertical="center" wrapText="1"/>
    </xf>
    <xf numFmtId="1" fontId="13" fillId="23" borderId="3"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xf>
    <xf numFmtId="1" fontId="18" fillId="4" borderId="3" xfId="0" applyNumberFormat="1" applyFont="1" applyFill="1" applyBorder="1" applyAlignment="1">
      <alignment horizontal="center" vertical="center" wrapText="1"/>
    </xf>
    <xf numFmtId="1" fontId="18" fillId="0" borderId="17" xfId="0" applyNumberFormat="1"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1" fontId="39" fillId="0" borderId="0" xfId="1" applyNumberFormat="1" applyFont="1" applyBorder="1" applyAlignment="1">
      <alignment horizontal="center" wrapText="1"/>
    </xf>
    <xf numFmtId="1" fontId="13" fillId="0" borderId="3" xfId="0" applyNumberFormat="1" applyFont="1" applyFill="1" applyBorder="1" applyAlignment="1">
      <alignment horizontal="left" vertical="center"/>
    </xf>
    <xf numFmtId="1" fontId="13" fillId="15" borderId="7" xfId="0" applyNumberFormat="1" applyFont="1" applyFill="1" applyBorder="1" applyAlignment="1">
      <alignment horizontal="center" vertical="center"/>
    </xf>
    <xf numFmtId="0" fontId="13" fillId="15" borderId="7" xfId="0" applyFont="1" applyFill="1" applyBorder="1" applyAlignment="1">
      <alignment horizontal="center" vertical="center"/>
    </xf>
    <xf numFmtId="0" fontId="36" fillId="20" borderId="13" xfId="0" applyFont="1" applyFill="1" applyBorder="1" applyAlignment="1">
      <alignment horizontal="center"/>
    </xf>
    <xf numFmtId="3" fontId="36" fillId="20" borderId="7" xfId="0" applyNumberFormat="1" applyFont="1" applyFill="1" applyBorder="1" applyAlignment="1">
      <alignment horizontal="right"/>
    </xf>
    <xf numFmtId="0" fontId="36" fillId="20" borderId="32" xfId="0" applyFont="1" applyFill="1" applyBorder="1"/>
    <xf numFmtId="1" fontId="0" fillId="3" borderId="0" xfId="0" applyNumberFormat="1" applyFill="1" applyAlignment="1">
      <alignment horizontal="center" vertical="center" wrapText="1"/>
    </xf>
    <xf numFmtId="1" fontId="0" fillId="3" borderId="0" xfId="0" applyNumberFormat="1" applyFill="1" applyBorder="1" applyAlignment="1">
      <alignment horizontal="center" vertical="center" wrapText="1"/>
    </xf>
    <xf numFmtId="1" fontId="21" fillId="5" borderId="79" xfId="0" applyNumberFormat="1" applyFont="1" applyFill="1" applyBorder="1" applyAlignment="1">
      <alignment horizontal="center" vertical="center" wrapText="1"/>
    </xf>
    <xf numFmtId="1" fontId="18" fillId="25" borderId="7" xfId="0" applyNumberFormat="1" applyFont="1" applyFill="1" applyBorder="1" applyAlignment="1">
      <alignment horizontal="center" vertical="center"/>
    </xf>
    <xf numFmtId="1" fontId="18" fillId="19" borderId="7" xfId="0" applyNumberFormat="1" applyFont="1" applyFill="1" applyBorder="1" applyAlignment="1">
      <alignment horizontal="center" vertical="center"/>
    </xf>
    <xf numFmtId="1" fontId="18" fillId="19" borderId="82" xfId="0" applyNumberFormat="1" applyFont="1" applyFill="1" applyBorder="1" applyAlignment="1">
      <alignment horizontal="center" vertical="center"/>
    </xf>
    <xf numFmtId="1" fontId="27" fillId="5" borderId="79" xfId="0" applyNumberFormat="1" applyFont="1" applyFill="1" applyBorder="1" applyAlignment="1">
      <alignment horizontal="center" vertical="center" wrapText="1"/>
    </xf>
    <xf numFmtId="1" fontId="23" fillId="25" borderId="7" xfId="0" applyNumberFormat="1" applyFont="1" applyFill="1" applyBorder="1" applyAlignment="1">
      <alignment horizontal="center"/>
    </xf>
    <xf numFmtId="1" fontId="0" fillId="19" borderId="7" xfId="0" applyNumberFormat="1" applyFill="1" applyBorder="1" applyAlignment="1">
      <alignment horizontal="center"/>
    </xf>
    <xf numFmtId="1" fontId="0" fillId="25" borderId="7" xfId="0" applyNumberFormat="1" applyFill="1" applyBorder="1" applyAlignment="1">
      <alignment horizontal="center"/>
    </xf>
    <xf numFmtId="1" fontId="0" fillId="5" borderId="2" xfId="0" applyNumberFormat="1" applyFill="1" applyBorder="1" applyAlignment="1">
      <alignment horizontal="center"/>
    </xf>
    <xf numFmtId="1" fontId="26" fillId="0" borderId="7" xfId="0" applyNumberFormat="1" applyFont="1" applyFill="1" applyBorder="1" applyAlignment="1">
      <alignment horizontal="center" vertical="center"/>
    </xf>
    <xf numFmtId="49" fontId="17" fillId="0" borderId="7" xfId="0" applyNumberFormat="1" applyFont="1" applyFill="1" applyBorder="1" applyAlignment="1">
      <alignment horizontal="center"/>
    </xf>
    <xf numFmtId="1" fontId="0" fillId="0" borderId="82" xfId="0" applyNumberFormat="1" applyBorder="1"/>
    <xf numFmtId="1" fontId="0" fillId="0" borderId="0" xfId="0" applyNumberFormat="1" applyFill="1"/>
    <xf numFmtId="1" fontId="0" fillId="0" borderId="0" xfId="0" applyNumberFormat="1" applyAlignment="1">
      <alignment vertical="center"/>
    </xf>
    <xf numFmtId="1" fontId="13" fillId="15" borderId="23" xfId="0" applyNumberFormat="1" applyFont="1" applyFill="1" applyBorder="1" applyAlignment="1">
      <alignment horizontal="center" vertical="center"/>
    </xf>
    <xf numFmtId="1" fontId="36" fillId="0" borderId="0" xfId="0" applyNumberFormat="1" applyFont="1"/>
    <xf numFmtId="1" fontId="36" fillId="0" borderId="0" xfId="0" applyNumberFormat="1" applyFont="1" applyFill="1" applyAlignment="1">
      <alignment horizontal="center"/>
    </xf>
    <xf numFmtId="1" fontId="36" fillId="0" borderId="7" xfId="0" applyNumberFormat="1" applyFont="1" applyFill="1" applyBorder="1" applyAlignment="1">
      <alignment horizontal="center"/>
    </xf>
    <xf numFmtId="1" fontId="36" fillId="20" borderId="7" xfId="0" applyNumberFormat="1" applyFont="1" applyFill="1" applyBorder="1" applyAlignment="1">
      <alignment horizontal="center"/>
    </xf>
    <xf numFmtId="1" fontId="36" fillId="0" borderId="82" xfId="0" applyNumberFormat="1" applyFont="1" applyFill="1" applyBorder="1" applyAlignment="1">
      <alignment horizontal="center"/>
    </xf>
    <xf numFmtId="1" fontId="36" fillId="16" borderId="0" xfId="0" applyNumberFormat="1" applyFont="1" applyFill="1" applyAlignment="1">
      <alignment horizontal="center"/>
    </xf>
    <xf numFmtId="1" fontId="28" fillId="4" borderId="7" xfId="0" applyNumberFormat="1" applyFont="1" applyFill="1" applyBorder="1" applyAlignment="1">
      <alignment horizontal="center" vertical="center" wrapText="1"/>
    </xf>
    <xf numFmtId="1" fontId="36" fillId="5" borderId="79" xfId="0" applyNumberFormat="1" applyFont="1" applyFill="1" applyBorder="1" applyAlignment="1">
      <alignment horizontal="center" vertical="center" wrapText="1"/>
    </xf>
    <xf numFmtId="167" fontId="18" fillId="0" borderId="0" xfId="1" applyNumberFormat="1" applyFont="1" applyBorder="1" applyAlignment="1">
      <alignment horizont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36" fillId="0" borderId="0" xfId="0" applyNumberFormat="1" applyFont="1" applyFill="1"/>
    <xf numFmtId="3" fontId="36" fillId="0" borderId="0" xfId="0" applyNumberFormat="1" applyFont="1" applyAlignment="1"/>
    <xf numFmtId="3" fontId="36" fillId="0" borderId="7" xfId="0" applyNumberFormat="1" applyFont="1" applyFill="1" applyBorder="1"/>
    <xf numFmtId="3" fontId="39" fillId="0" borderId="7" xfId="0" applyNumberFormat="1" applyFont="1" applyFill="1" applyBorder="1"/>
    <xf numFmtId="3" fontId="36" fillId="20" borderId="7" xfId="0" applyNumberFormat="1" applyFont="1" applyFill="1" applyBorder="1"/>
    <xf numFmtId="3" fontId="36" fillId="0" borderId="82" xfId="0" applyNumberFormat="1" applyFont="1" applyFill="1" applyBorder="1"/>
    <xf numFmtId="3" fontId="36" fillId="16" borderId="0" xfId="0" applyNumberFormat="1" applyFont="1" applyFill="1"/>
    <xf numFmtId="3" fontId="36" fillId="0" borderId="0" xfId="0" applyNumberFormat="1" applyFont="1" applyAlignment="1">
      <alignment horizontal="center"/>
    </xf>
    <xf numFmtId="1" fontId="0" fillId="0" borderId="0" xfId="0" applyNumberFormat="1" applyAlignment="1">
      <alignment horizontal="left"/>
    </xf>
    <xf numFmtId="1" fontId="27" fillId="5" borderId="79" xfId="0" applyNumberFormat="1" applyFont="1" applyFill="1" applyBorder="1" applyAlignment="1">
      <alignment horizontal="left" vertical="center" wrapText="1"/>
    </xf>
    <xf numFmtId="1" fontId="17" fillId="0" borderId="7" xfId="0" applyNumberFormat="1" applyFont="1" applyFill="1" applyBorder="1" applyAlignment="1">
      <alignment horizontal="left" vertical="center"/>
    </xf>
    <xf numFmtId="1" fontId="21" fillId="9" borderId="7" xfId="0" applyNumberFormat="1" applyFont="1" applyFill="1" applyBorder="1" applyAlignment="1">
      <alignment horizontal="left" vertical="center" wrapText="1"/>
    </xf>
    <xf numFmtId="1" fontId="17" fillId="0" borderId="7" xfId="0" applyNumberFormat="1" applyFont="1" applyFill="1" applyBorder="1" applyAlignment="1">
      <alignment horizontal="left"/>
    </xf>
    <xf numFmtId="1" fontId="21" fillId="4" borderId="7" xfId="0" applyNumberFormat="1" applyFont="1" applyFill="1" applyBorder="1" applyAlignment="1">
      <alignment horizontal="left" vertical="center" wrapText="1"/>
    </xf>
    <xf numFmtId="1" fontId="0" fillId="0" borderId="7" xfId="0" applyNumberFormat="1" applyFill="1" applyBorder="1" applyAlignment="1">
      <alignment horizontal="left"/>
    </xf>
    <xf numFmtId="1" fontId="0" fillId="0" borderId="0" xfId="0" applyNumberFormat="1" applyAlignment="1">
      <alignment horizontal="left" vertical="center"/>
    </xf>
    <xf numFmtId="1" fontId="36" fillId="0" borderId="0" xfId="0" applyNumberFormat="1" applyFont="1" applyAlignment="1">
      <alignment horizontal="left"/>
    </xf>
    <xf numFmtId="3" fontId="31" fillId="0" borderId="3" xfId="0" applyNumberFormat="1" applyFont="1" applyFill="1" applyBorder="1" applyAlignment="1">
      <alignment horizontal="right" vertical="center"/>
    </xf>
    <xf numFmtId="0" fontId="28" fillId="0" borderId="32" xfId="0" applyFont="1" applyFill="1" applyBorder="1" applyAlignment="1">
      <alignment horizontal="center" vertical="center"/>
    </xf>
    <xf numFmtId="169" fontId="17" fillId="0" borderId="32" xfId="0" applyNumberFormat="1" applyFont="1" applyFill="1" applyBorder="1" applyAlignment="1">
      <alignment horizontal="left"/>
    </xf>
    <xf numFmtId="3" fontId="26" fillId="13" borderId="7" xfId="0" applyNumberFormat="1" applyFont="1" applyFill="1" applyBorder="1" applyAlignment="1">
      <alignment horizontal="center" vertical="center"/>
    </xf>
    <xf numFmtId="1" fontId="17" fillId="0" borderId="23" xfId="0" applyNumberFormat="1" applyFont="1" applyFill="1" applyBorder="1" applyAlignment="1">
      <alignment horizontal="center"/>
    </xf>
    <xf numFmtId="3" fontId="22" fillId="22" borderId="7" xfId="0" applyNumberFormat="1" applyFont="1" applyFill="1" applyBorder="1" applyAlignment="1">
      <alignment horizontal="center" vertical="center"/>
    </xf>
    <xf numFmtId="3" fontId="23" fillId="62" borderId="7" xfId="0" applyNumberFormat="1" applyFont="1" applyFill="1" applyBorder="1" applyAlignment="1">
      <alignment horizontal="center" vertical="center"/>
    </xf>
    <xf numFmtId="3" fontId="23" fillId="62" borderId="3" xfId="0" applyNumberFormat="1" applyFont="1" applyFill="1" applyBorder="1" applyAlignment="1">
      <alignment horizontal="center" vertical="center"/>
    </xf>
    <xf numFmtId="1" fontId="32" fillId="62" borderId="7" xfId="0" applyNumberFormat="1" applyFont="1" applyFill="1" applyBorder="1" applyAlignment="1">
      <alignment horizontal="center" vertical="center" wrapText="1"/>
    </xf>
    <xf numFmtId="3" fontId="32" fillId="62" borderId="28" xfId="0" applyNumberFormat="1" applyFont="1" applyFill="1" applyBorder="1" applyAlignment="1">
      <alignment horizontal="center" vertical="center" wrapText="1"/>
    </xf>
    <xf numFmtId="3" fontId="26" fillId="62" borderId="7" xfId="0" applyNumberFormat="1" applyFont="1" applyFill="1" applyBorder="1" applyAlignment="1">
      <alignment horizontal="center" vertical="center"/>
    </xf>
    <xf numFmtId="169" fontId="26" fillId="62" borderId="32" xfId="0" applyNumberFormat="1" applyFont="1" applyFill="1" applyBorder="1" applyAlignment="1">
      <alignment horizontal="center"/>
    </xf>
    <xf numFmtId="3" fontId="0" fillId="62" borderId="7" xfId="0" applyNumberFormat="1" applyFill="1" applyBorder="1" applyAlignment="1">
      <alignment horizontal="center" vertical="center"/>
    </xf>
    <xf numFmtId="3" fontId="0" fillId="62" borderId="54" xfId="0" applyNumberFormat="1" applyFill="1" applyBorder="1" applyAlignment="1">
      <alignment horizontal="center" vertical="center"/>
    </xf>
    <xf numFmtId="0" fontId="23" fillId="62" borderId="13" xfId="0" applyFont="1" applyFill="1" applyBorder="1" applyAlignment="1">
      <alignment horizontal="center"/>
    </xf>
    <xf numFmtId="0" fontId="23" fillId="62" borderId="7" xfId="0" applyFont="1" applyFill="1" applyBorder="1"/>
    <xf numFmtId="1" fontId="23" fillId="62" borderId="7" xfId="0" applyNumberFormat="1" applyFont="1" applyFill="1" applyBorder="1"/>
    <xf numFmtId="3" fontId="23" fillId="62" borderId="7" xfId="0" applyNumberFormat="1" applyFont="1" applyFill="1" applyBorder="1"/>
    <xf numFmtId="3" fontId="23" fillId="62" borderId="32" xfId="0" applyNumberFormat="1" applyFont="1" applyFill="1" applyBorder="1"/>
    <xf numFmtId="3" fontId="24" fillId="23" borderId="83" xfId="0" applyNumberFormat="1" applyFont="1" applyFill="1" applyBorder="1" applyAlignment="1">
      <alignment horizontal="center" vertical="center"/>
    </xf>
    <xf numFmtId="0" fontId="24" fillId="3" borderId="0" xfId="0" applyFont="1" applyFill="1" applyAlignment="1">
      <alignment horizontal="center" vertical="center" wrapText="1"/>
    </xf>
    <xf numFmtId="0" fontId="24" fillId="3" borderId="0" xfId="0" applyFont="1" applyFill="1" applyBorder="1" applyAlignment="1">
      <alignment horizontal="center" vertical="center" wrapText="1"/>
    </xf>
    <xf numFmtId="3" fontId="39" fillId="5" borderId="80" xfId="0" applyNumberFormat="1" applyFont="1" applyFill="1" applyBorder="1" applyAlignment="1">
      <alignment horizontal="center" vertical="center" wrapText="1"/>
    </xf>
    <xf numFmtId="3" fontId="21" fillId="23" borderId="46" xfId="0" applyNumberFormat="1" applyFont="1" applyFill="1" applyBorder="1" applyAlignment="1">
      <alignment horizontal="center" vertical="center" wrapText="1"/>
    </xf>
    <xf numFmtId="3" fontId="32" fillId="28" borderId="13" xfId="0" applyNumberFormat="1" applyFont="1" applyFill="1" applyBorder="1" applyAlignment="1">
      <alignment horizontal="center" vertical="center"/>
    </xf>
    <xf numFmtId="3" fontId="32" fillId="21" borderId="13" xfId="0" applyNumberFormat="1" applyFont="1" applyFill="1" applyBorder="1" applyAlignment="1">
      <alignment horizontal="center" vertical="center"/>
    </xf>
    <xf numFmtId="3" fontId="32" fillId="24" borderId="13" xfId="0" applyNumberFormat="1" applyFont="1" applyFill="1" applyBorder="1" applyAlignment="1">
      <alignment horizontal="center" vertical="center"/>
    </xf>
    <xf numFmtId="0" fontId="27" fillId="6" borderId="13" xfId="0" applyFont="1" applyFill="1" applyBorder="1" applyAlignment="1">
      <alignment horizontal="left" vertical="center" wrapText="1"/>
    </xf>
    <xf numFmtId="0" fontId="32" fillId="6" borderId="13" xfId="0" applyFont="1" applyFill="1" applyBorder="1" applyAlignment="1">
      <alignment horizontal="center" vertical="center" wrapText="1"/>
    </xf>
    <xf numFmtId="49" fontId="17" fillId="0" borderId="32" xfId="0" applyNumberFormat="1" applyFont="1" applyFill="1" applyBorder="1" applyAlignment="1">
      <alignment horizontal="center"/>
    </xf>
    <xf numFmtId="165" fontId="28" fillId="0" borderId="0" xfId="0" applyNumberFormat="1" applyFont="1"/>
    <xf numFmtId="167" fontId="18" fillId="0" borderId="0" xfId="1" applyNumberFormat="1" applyFont="1" applyBorder="1" applyAlignment="1">
      <alignment horizontal="center" wrapText="1"/>
    </xf>
    <xf numFmtId="0" fontId="0" fillId="5" borderId="0" xfId="0" applyFill="1" applyBorder="1" applyAlignment="1">
      <alignment horizontal="center"/>
    </xf>
    <xf numFmtId="0" fontId="0" fillId="5" borderId="19" xfId="0" applyFill="1" applyBorder="1" applyAlignment="1">
      <alignment horizontal="center"/>
    </xf>
    <xf numFmtId="0" fontId="17" fillId="5" borderId="0" xfId="0" applyFont="1" applyFill="1" applyBorder="1" applyAlignment="1">
      <alignment horizontal="center"/>
    </xf>
    <xf numFmtId="0" fontId="17" fillId="5" borderId="19" xfId="0" applyFont="1" applyFill="1" applyBorder="1" applyAlignment="1">
      <alignment horizontal="center"/>
    </xf>
    <xf numFmtId="167" fontId="17" fillId="5" borderId="2" xfId="0" applyNumberFormat="1" applyFont="1" applyFill="1" applyBorder="1" applyAlignment="1">
      <alignment horizontal="center" vertical="center" wrapText="1"/>
    </xf>
    <xf numFmtId="3" fontId="13" fillId="7" borderId="3" xfId="0" applyNumberFormat="1" applyFont="1" applyFill="1" applyBorder="1" applyAlignment="1">
      <alignment horizontal="center" vertical="center"/>
    </xf>
    <xf numFmtId="0" fontId="17" fillId="0" borderId="0" xfId="0" applyFont="1" applyBorder="1" applyAlignment="1">
      <alignment horizontal="center"/>
    </xf>
    <xf numFmtId="3" fontId="17" fillId="5" borderId="0" xfId="0" applyNumberFormat="1" applyFont="1" applyFill="1" applyBorder="1" applyAlignment="1">
      <alignment horizontal="center"/>
    </xf>
    <xf numFmtId="3" fontId="17" fillId="5" borderId="19" xfId="0" applyNumberFormat="1" applyFont="1" applyFill="1" applyBorder="1" applyAlignment="1">
      <alignment horizontal="center"/>
    </xf>
    <xf numFmtId="3" fontId="17" fillId="5" borderId="2" xfId="0" applyNumberFormat="1" applyFont="1" applyFill="1" applyBorder="1" applyAlignment="1">
      <alignment horizontal="center"/>
    </xf>
    <xf numFmtId="3" fontId="22" fillId="23" borderId="7" xfId="0" applyNumberFormat="1" applyFont="1" applyFill="1" applyBorder="1" applyAlignment="1">
      <alignment horizontal="center" vertical="center" wrapText="1"/>
    </xf>
    <xf numFmtId="3" fontId="18" fillId="5" borderId="14" xfId="0" applyNumberFormat="1" applyFont="1" applyFill="1" applyBorder="1" applyAlignment="1">
      <alignment horizontal="center" vertical="center" wrapText="1"/>
    </xf>
    <xf numFmtId="3" fontId="18" fillId="11" borderId="7"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3" fontId="22" fillId="5" borderId="51" xfId="0" applyNumberFormat="1" applyFont="1" applyFill="1" applyBorder="1" applyAlignment="1">
      <alignment horizontal="center" vertical="center" wrapText="1"/>
    </xf>
    <xf numFmtId="3" fontId="18" fillId="5" borderId="15" xfId="0" applyNumberFormat="1" applyFont="1" applyFill="1" applyBorder="1" applyAlignment="1">
      <alignment horizontal="center" vertical="center" wrapText="1"/>
    </xf>
    <xf numFmtId="1" fontId="17" fillId="5" borderId="0" xfId="0" applyNumberFormat="1" applyFont="1" applyFill="1" applyBorder="1" applyAlignment="1">
      <alignment horizontal="center"/>
    </xf>
    <xf numFmtId="1" fontId="17" fillId="5" borderId="19" xfId="0" applyNumberFormat="1" applyFont="1" applyFill="1" applyBorder="1" applyAlignment="1">
      <alignment horizontal="center"/>
    </xf>
    <xf numFmtId="1" fontId="17" fillId="5" borderId="2" xfId="0" applyNumberFormat="1" applyFont="1" applyFill="1" applyBorder="1" applyAlignment="1">
      <alignment horizontal="center" vertical="center" wrapText="1"/>
    </xf>
    <xf numFmtId="1" fontId="13" fillId="7" borderId="3" xfId="0" applyNumberFormat="1" applyFont="1" applyFill="1" applyBorder="1" applyAlignment="1">
      <alignment horizontal="center" vertical="center"/>
    </xf>
    <xf numFmtId="1" fontId="17" fillId="0" borderId="0" xfId="0" applyNumberFormat="1" applyFont="1" applyBorder="1" applyAlignment="1">
      <alignment horizontal="center"/>
    </xf>
    <xf numFmtId="1" fontId="17" fillId="5" borderId="2" xfId="0" applyNumberFormat="1" applyFont="1" applyFill="1" applyBorder="1" applyAlignment="1">
      <alignment horizontal="center"/>
    </xf>
    <xf numFmtId="1" fontId="13" fillId="0" borderId="7" xfId="0" applyNumberFormat="1" applyFont="1" applyFill="1" applyBorder="1" applyAlignment="1">
      <alignment horizontal="center" vertical="center"/>
    </xf>
    <xf numFmtId="1" fontId="18" fillId="9" borderId="7" xfId="0" applyNumberFormat="1" applyFont="1" applyFill="1" applyBorder="1" applyAlignment="1">
      <alignment horizontal="center" vertical="center" wrapText="1"/>
    </xf>
    <xf numFmtId="1" fontId="22" fillId="23" borderId="7" xfId="0" applyNumberFormat="1" applyFont="1" applyFill="1" applyBorder="1" applyAlignment="1">
      <alignment horizontal="center" vertical="center" wrapText="1"/>
    </xf>
    <xf numFmtId="1" fontId="22" fillId="0" borderId="7" xfId="0" applyNumberFormat="1" applyFont="1" applyFill="1" applyBorder="1" applyAlignment="1">
      <alignment horizontal="center" vertical="center"/>
    </xf>
    <xf numFmtId="1" fontId="18" fillId="4" borderId="7" xfId="0" applyNumberFormat="1" applyFont="1" applyFill="1" applyBorder="1" applyAlignment="1">
      <alignment horizontal="center" vertical="center" wrapText="1"/>
    </xf>
    <xf numFmtId="1" fontId="18" fillId="0" borderId="15" xfId="0" applyNumberFormat="1" applyFont="1" applyFill="1" applyBorder="1" applyAlignment="1">
      <alignment horizontal="center" vertical="center" wrapText="1"/>
    </xf>
    <xf numFmtId="1" fontId="18" fillId="0" borderId="0" xfId="1" applyNumberFormat="1" applyFont="1" applyBorder="1" applyAlignment="1">
      <alignment horizontal="center"/>
    </xf>
    <xf numFmtId="1" fontId="18" fillId="5" borderId="51" xfId="0" applyNumberFormat="1" applyFont="1" applyFill="1" applyBorder="1" applyAlignment="1">
      <alignment horizontal="center" vertical="center" wrapText="1"/>
    </xf>
    <xf numFmtId="1" fontId="18" fillId="0" borderId="14" xfId="0" applyNumberFormat="1" applyFont="1" applyFill="1" applyBorder="1" applyAlignment="1">
      <alignment horizontal="center" vertical="center" wrapText="1"/>
    </xf>
    <xf numFmtId="1" fontId="18" fillId="5" borderId="14" xfId="0" applyNumberFormat="1" applyFont="1" applyFill="1" applyBorder="1" applyAlignment="1">
      <alignment horizontal="center" vertical="center" wrapText="1"/>
    </xf>
    <xf numFmtId="1" fontId="18" fillId="11" borderId="7" xfId="0" applyNumberFormat="1" applyFont="1" applyFill="1" applyBorder="1" applyAlignment="1">
      <alignment horizontal="center" vertical="center" wrapText="1"/>
    </xf>
    <xf numFmtId="1" fontId="13" fillId="7" borderId="77" xfId="0" applyNumberFormat="1" applyFont="1" applyFill="1" applyBorder="1" applyAlignment="1">
      <alignment horizontal="center" vertical="center"/>
    </xf>
    <xf numFmtId="1" fontId="13" fillId="0" borderId="77" xfId="0" applyNumberFormat="1" applyFont="1" applyFill="1" applyBorder="1" applyAlignment="1">
      <alignment horizontal="center" vertical="center"/>
    </xf>
    <xf numFmtId="1" fontId="17" fillId="0" borderId="27" xfId="0" applyNumberFormat="1" applyFont="1" applyFill="1" applyBorder="1" applyAlignment="1">
      <alignment horizontal="center"/>
    </xf>
    <xf numFmtId="1" fontId="18" fillId="9" borderId="23" xfId="0" applyNumberFormat="1" applyFont="1" applyFill="1" applyBorder="1" applyAlignment="1">
      <alignment horizontal="center" vertical="center" wrapText="1"/>
    </xf>
    <xf numFmtId="1" fontId="18" fillId="4" borderId="23" xfId="0" applyNumberFormat="1" applyFont="1" applyFill="1" applyBorder="1" applyAlignment="1">
      <alignment horizontal="center" vertical="center" wrapText="1"/>
    </xf>
    <xf numFmtId="0" fontId="0" fillId="5" borderId="2" xfId="0" applyFill="1" applyBorder="1" applyAlignment="1">
      <alignment horizontal="center"/>
    </xf>
    <xf numFmtId="1" fontId="18" fillId="22" borderId="7" xfId="0" applyNumberFormat="1" applyFont="1" applyFill="1" applyBorder="1" applyAlignment="1">
      <alignment horizontal="center" vertical="center"/>
    </xf>
    <xf numFmtId="1" fontId="17" fillId="0" borderId="7" xfId="0" applyNumberFormat="1" applyFont="1" applyFill="1" applyBorder="1" applyAlignment="1">
      <alignment horizontal="center"/>
    </xf>
    <xf numFmtId="0" fontId="13" fillId="13" borderId="13" xfId="0" applyFont="1" applyFill="1" applyBorder="1" applyAlignment="1">
      <alignment horizontal="left" vertical="center"/>
    </xf>
    <xf numFmtId="0" fontId="13" fillId="13" borderId="7" xfId="0" applyFont="1" applyFill="1" applyBorder="1" applyAlignment="1">
      <alignment horizontal="left" vertical="center"/>
    </xf>
    <xf numFmtId="0" fontId="22" fillId="15" borderId="7" xfId="0" applyFont="1" applyFill="1" applyBorder="1" applyAlignment="1">
      <alignment horizontal="left" vertical="center" wrapText="1"/>
    </xf>
    <xf numFmtId="0" fontId="22" fillId="8" borderId="7" xfId="0" applyFont="1" applyFill="1" applyBorder="1" applyAlignment="1">
      <alignment horizontal="left" vertical="center" wrapText="1"/>
    </xf>
    <xf numFmtId="3" fontId="29" fillId="7" borderId="3" xfId="0" applyNumberFormat="1" applyFont="1" applyFill="1" applyBorder="1" applyAlignment="1">
      <alignment horizontal="left" vertical="center" wrapText="1"/>
    </xf>
    <xf numFmtId="3" fontId="21" fillId="63" borderId="7" xfId="0" applyNumberFormat="1" applyFont="1" applyFill="1" applyBorder="1" applyAlignment="1">
      <alignment horizontal="center" vertical="center" wrapText="1"/>
    </xf>
    <xf numFmtId="3" fontId="21" fillId="63" borderId="13" xfId="0" applyNumberFormat="1" applyFont="1" applyFill="1" applyBorder="1" applyAlignment="1">
      <alignment horizontal="center" vertical="center" wrapText="1"/>
    </xf>
    <xf numFmtId="1" fontId="28" fillId="63" borderId="7" xfId="0" applyNumberFormat="1" applyFont="1" applyFill="1" applyBorder="1" applyAlignment="1">
      <alignment horizontal="center" vertical="center" wrapText="1"/>
    </xf>
    <xf numFmtId="3" fontId="28" fillId="0" borderId="7" xfId="0" applyNumberFormat="1" applyFont="1" applyFill="1" applyBorder="1" applyAlignment="1">
      <alignment horizontal="center" vertical="center"/>
    </xf>
    <xf numFmtId="3" fontId="21" fillId="63" borderId="28" xfId="0" applyNumberFormat="1" applyFont="1" applyFill="1" applyBorder="1" applyAlignment="1">
      <alignment horizontal="center" vertical="center" wrapText="1"/>
    </xf>
    <xf numFmtId="0" fontId="36" fillId="6" borderId="7" xfId="0" applyFont="1" applyFill="1" applyBorder="1" applyAlignment="1">
      <alignment horizontal="left" vertical="top" wrapText="1"/>
    </xf>
    <xf numFmtId="0" fontId="39" fillId="6" borderId="7" xfId="0" applyFont="1" applyFill="1" applyBorder="1" applyAlignment="1">
      <alignment horizontal="left" vertical="center" wrapText="1"/>
    </xf>
    <xf numFmtId="0" fontId="39" fillId="6" borderId="7" xfId="0" applyFont="1" applyFill="1" applyBorder="1" applyAlignment="1">
      <alignment horizontal="left" vertical="top" wrapText="1"/>
    </xf>
    <xf numFmtId="0" fontId="39" fillId="12" borderId="7" xfId="0" applyFont="1" applyFill="1" applyBorder="1" applyAlignment="1">
      <alignment horizontal="left" vertical="top" wrapText="1"/>
    </xf>
    <xf numFmtId="0" fontId="61" fillId="12" borderId="7" xfId="0" applyFont="1" applyFill="1" applyBorder="1" applyAlignment="1">
      <alignment horizontal="left" vertical="top" wrapText="1"/>
    </xf>
    <xf numFmtId="0" fontId="39" fillId="23" borderId="7" xfId="0" applyFont="1" applyFill="1" applyBorder="1" applyAlignment="1">
      <alignment horizontal="left" vertical="center" wrapText="1"/>
    </xf>
    <xf numFmtId="0" fontId="39" fillId="23" borderId="7" xfId="0" applyFont="1" applyFill="1" applyBorder="1" applyAlignment="1">
      <alignment horizontal="left" vertical="top" wrapText="1"/>
    </xf>
    <xf numFmtId="3" fontId="21" fillId="64" borderId="28" xfId="0" applyNumberFormat="1" applyFont="1" applyFill="1" applyBorder="1" applyAlignment="1">
      <alignment horizontal="center" vertical="center" wrapText="1"/>
    </xf>
    <xf numFmtId="3" fontId="21" fillId="64" borderId="2" xfId="0" applyNumberFormat="1" applyFont="1" applyFill="1" applyBorder="1" applyAlignment="1">
      <alignment horizontal="center" vertical="center" wrapText="1"/>
    </xf>
    <xf numFmtId="3" fontId="37" fillId="13" borderId="7" xfId="2" applyNumberFormat="1" applyFont="1" applyFill="1" applyBorder="1" applyAlignment="1">
      <alignment horizontal="left" vertical="top" wrapText="1"/>
    </xf>
    <xf numFmtId="0" fontId="21" fillId="13" borderId="13" xfId="0" applyFont="1" applyFill="1" applyBorder="1" applyAlignment="1">
      <alignment horizontal="center" vertical="top" wrapText="1"/>
    </xf>
    <xf numFmtId="3" fontId="37" fillId="21" borderId="7" xfId="2" applyNumberFormat="1" applyFont="1" applyFill="1" applyBorder="1" applyAlignment="1">
      <alignment horizontal="left" vertical="top" wrapText="1"/>
    </xf>
    <xf numFmtId="3" fontId="37" fillId="24" borderId="7" xfId="2" applyNumberFormat="1" applyFont="1" applyFill="1" applyBorder="1" applyAlignment="1">
      <alignment horizontal="left" vertical="top" wrapText="1"/>
    </xf>
    <xf numFmtId="3" fontId="28" fillId="0" borderId="7" xfId="0" applyNumberFormat="1" applyFont="1" applyFill="1" applyBorder="1" applyAlignment="1">
      <alignment horizontal="left" vertical="center"/>
    </xf>
    <xf numFmtId="0" fontId="28" fillId="13" borderId="13" xfId="0" applyFont="1" applyFill="1" applyBorder="1" applyAlignment="1">
      <alignment horizontal="center" vertical="top" wrapText="1"/>
    </xf>
    <xf numFmtId="0" fontId="25" fillId="0" borderId="0" xfId="0" applyFont="1" applyFill="1" applyAlignment="1">
      <alignment vertical="center"/>
    </xf>
    <xf numFmtId="0" fontId="36" fillId="0" borderId="7" xfId="0" applyFont="1" applyFill="1" applyBorder="1" applyAlignment="1">
      <alignment vertical="center"/>
    </xf>
    <xf numFmtId="3" fontId="36" fillId="0" borderId="32" xfId="0" applyNumberFormat="1" applyFont="1" applyFill="1" applyBorder="1" applyAlignment="1">
      <alignment vertical="center"/>
    </xf>
    <xf numFmtId="3" fontId="25" fillId="0" borderId="0" xfId="0" applyNumberFormat="1" applyFont="1" applyFill="1" applyAlignment="1">
      <alignment horizontal="center" vertical="center"/>
    </xf>
    <xf numFmtId="0" fontId="22" fillId="6" borderId="7" xfId="0" applyFont="1" applyFill="1" applyBorder="1" applyAlignment="1">
      <alignment horizontal="left" vertical="top" wrapText="1"/>
    </xf>
    <xf numFmtId="0" fontId="22" fillId="6" borderId="7" xfId="0" applyFont="1" applyFill="1" applyBorder="1" applyAlignment="1">
      <alignment horizontal="center" vertical="top" wrapText="1"/>
    </xf>
    <xf numFmtId="0" fontId="22" fillId="6" borderId="23" xfId="0" applyFont="1" applyFill="1" applyBorder="1" applyAlignment="1">
      <alignment horizontal="center" vertical="top" wrapText="1"/>
    </xf>
    <xf numFmtId="0" fontId="18" fillId="8" borderId="7" xfId="0" applyFont="1" applyFill="1" applyBorder="1" applyAlignment="1">
      <alignment horizontal="left" vertical="top" wrapText="1"/>
    </xf>
    <xf numFmtId="0" fontId="18" fillId="8" borderId="23" xfId="0" applyFont="1" applyFill="1" applyBorder="1" applyAlignment="1">
      <alignment horizontal="left" vertical="top" wrapText="1"/>
    </xf>
    <xf numFmtId="0" fontId="18" fillId="10" borderId="7" xfId="0" applyFont="1" applyFill="1" applyBorder="1" applyAlignment="1">
      <alignment horizontal="left" vertical="top" wrapText="1"/>
    </xf>
    <xf numFmtId="0" fontId="18" fillId="10" borderId="23" xfId="0" applyFont="1" applyFill="1" applyBorder="1" applyAlignment="1">
      <alignment horizontal="left" vertical="top" wrapText="1"/>
    </xf>
    <xf numFmtId="0" fontId="22" fillId="13" borderId="7" xfId="0" applyFont="1" applyFill="1" applyBorder="1" applyAlignment="1">
      <alignment horizontal="left" vertical="top" wrapText="1"/>
    </xf>
    <xf numFmtId="0" fontId="22" fillId="13" borderId="23" xfId="0" applyFont="1" applyFill="1" applyBorder="1" applyAlignment="1">
      <alignment horizontal="left" vertical="top" wrapText="1"/>
    </xf>
    <xf numFmtId="0" fontId="22" fillId="14" borderId="7" xfId="0" applyFont="1" applyFill="1" applyBorder="1" applyAlignment="1">
      <alignment horizontal="left" vertical="top" wrapText="1"/>
    </xf>
    <xf numFmtId="0" fontId="22" fillId="14" borderId="23" xfId="0" applyFont="1" applyFill="1" applyBorder="1" applyAlignment="1">
      <alignment horizontal="left" vertical="top" wrapText="1"/>
    </xf>
    <xf numFmtId="0" fontId="22" fillId="24" borderId="7" xfId="0" applyFont="1" applyFill="1" applyBorder="1" applyAlignment="1">
      <alignment horizontal="left" vertical="top" wrapText="1"/>
    </xf>
    <xf numFmtId="0" fontId="22" fillId="24" borderId="23" xfId="0" applyFont="1" applyFill="1" applyBorder="1" applyAlignment="1">
      <alignment horizontal="left" vertical="top" wrapText="1"/>
    </xf>
    <xf numFmtId="0" fontId="28" fillId="0" borderId="0" xfId="0" applyFont="1" applyAlignment="1">
      <alignment horizontal="right"/>
    </xf>
    <xf numFmtId="0" fontId="0" fillId="5" borderId="0" xfId="0" applyFill="1" applyBorder="1" applyAlignment="1">
      <alignment horizontal="center"/>
    </xf>
    <xf numFmtId="0" fontId="0" fillId="5" borderId="19" xfId="0" applyFill="1" applyBorder="1" applyAlignment="1">
      <alignment horizontal="center"/>
    </xf>
    <xf numFmtId="169" fontId="17" fillId="0" borderId="2" xfId="0" applyNumberFormat="1" applyFont="1" applyFill="1" applyBorder="1" applyAlignment="1">
      <alignment horizontal="center" vertical="center"/>
    </xf>
    <xf numFmtId="3" fontId="0" fillId="64" borderId="54" xfId="0" applyNumberFormat="1" applyFill="1" applyBorder="1" applyAlignment="1">
      <alignment horizontal="center" vertical="center"/>
    </xf>
    <xf numFmtId="0" fontId="28" fillId="13" borderId="13" xfId="0" applyFont="1" applyFill="1" applyBorder="1" applyAlignment="1">
      <alignment horizontal="center" vertical="top"/>
    </xf>
    <xf numFmtId="1" fontId="36" fillId="0" borderId="7" xfId="0" applyNumberFormat="1" applyFont="1" applyFill="1" applyBorder="1" applyAlignment="1">
      <alignment horizontal="center" vertical="center"/>
    </xf>
    <xf numFmtId="0" fontId="27" fillId="6" borderId="7" xfId="0" applyFont="1" applyFill="1" applyBorder="1" applyAlignment="1">
      <alignment horizontal="center" vertical="center" wrapText="1"/>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0" fontId="36" fillId="0" borderId="0" xfId="0" applyFont="1" applyFill="1" applyAlignment="1">
      <alignment vertical="center"/>
    </xf>
    <xf numFmtId="0" fontId="36" fillId="0" borderId="0" xfId="0" applyFont="1" applyAlignment="1">
      <alignment vertical="center"/>
    </xf>
    <xf numFmtId="0" fontId="36" fillId="20" borderId="7" xfId="0" applyFont="1" applyFill="1" applyBorder="1" applyAlignment="1">
      <alignment vertical="center"/>
    </xf>
    <xf numFmtId="0" fontId="36" fillId="0" borderId="82" xfId="0" applyFont="1" applyFill="1" applyBorder="1" applyAlignment="1">
      <alignment vertical="center"/>
    </xf>
    <xf numFmtId="0" fontId="36" fillId="16" borderId="0" xfId="0" applyFont="1" applyFill="1" applyAlignment="1">
      <alignment vertical="center"/>
    </xf>
    <xf numFmtId="171" fontId="17" fillId="0" borderId="0" xfId="0" applyNumberFormat="1" applyFont="1" applyAlignment="1">
      <alignment horizontal="center"/>
    </xf>
    <xf numFmtId="49" fontId="0" fillId="0" borderId="0" xfId="0" applyNumberFormat="1" applyAlignment="1">
      <alignment horizontal="right"/>
    </xf>
    <xf numFmtId="49" fontId="17" fillId="0" borderId="0" xfId="0" applyNumberFormat="1" applyFont="1" applyAlignment="1">
      <alignment horizontal="right"/>
    </xf>
    <xf numFmtId="0" fontId="13" fillId="6" borderId="7" xfId="0" applyFont="1" applyFill="1" applyBorder="1" applyAlignment="1">
      <alignment horizontal="left" vertical="top"/>
    </xf>
    <xf numFmtId="3" fontId="23" fillId="0" borderId="0" xfId="0" applyNumberFormat="1" applyFont="1"/>
    <xf numFmtId="49" fontId="17" fillId="0" borderId="12" xfId="0" applyNumberFormat="1" applyFont="1" applyBorder="1" applyAlignment="1">
      <alignment horizontal="right"/>
    </xf>
    <xf numFmtId="0" fontId="17" fillId="0" borderId="2" xfId="0" applyFont="1" applyFill="1" applyBorder="1" applyAlignment="1">
      <alignment horizontal="center"/>
    </xf>
    <xf numFmtId="3" fontId="60" fillId="0" borderId="0" xfId="0" applyNumberFormat="1" applyFont="1" applyAlignment="1">
      <alignment horizontal="center" vertical="center"/>
    </xf>
    <xf numFmtId="3" fontId="60" fillId="23" borderId="9" xfId="1" applyNumberFormat="1" applyFont="1" applyFill="1" applyBorder="1" applyAlignment="1">
      <alignment horizontal="center" vertical="center" wrapText="1"/>
    </xf>
    <xf numFmtId="0" fontId="0" fillId="5" borderId="0" xfId="0" applyFill="1" applyBorder="1" applyAlignment="1">
      <alignment horizontal="center" vertical="center"/>
    </xf>
    <xf numFmtId="0" fontId="0" fillId="5" borderId="19" xfId="0" applyFill="1" applyBorder="1" applyAlignment="1">
      <alignment horizontal="center" vertical="center"/>
    </xf>
    <xf numFmtId="0" fontId="0" fillId="5" borderId="2" xfId="0" applyFill="1" applyBorder="1" applyAlignment="1">
      <alignment horizontal="center" vertical="center"/>
    </xf>
    <xf numFmtId="3" fontId="13" fillId="23" borderId="7" xfId="0" applyNumberFormat="1" applyFont="1" applyFill="1" applyBorder="1" applyAlignment="1">
      <alignment horizontal="center" vertical="center"/>
    </xf>
    <xf numFmtId="3" fontId="13" fillId="0" borderId="14" xfId="0" applyNumberFormat="1" applyFont="1" applyFill="1" applyBorder="1" applyAlignment="1">
      <alignment horizontal="center" vertical="center"/>
    </xf>
    <xf numFmtId="3" fontId="13" fillId="0" borderId="0" xfId="0" applyNumberFormat="1" applyFont="1" applyBorder="1" applyAlignment="1">
      <alignment horizontal="center" vertical="center"/>
    </xf>
    <xf numFmtId="3" fontId="13" fillId="0" borderId="25" xfId="0" applyNumberFormat="1" applyFont="1" applyBorder="1" applyAlignment="1">
      <alignment horizontal="center" vertical="center"/>
    </xf>
    <xf numFmtId="3" fontId="13" fillId="0" borderId="0" xfId="0" applyNumberFormat="1" applyFont="1" applyAlignment="1">
      <alignment horizontal="center" vertical="center"/>
    </xf>
    <xf numFmtId="0" fontId="13" fillId="0" borderId="2" xfId="0" applyFont="1" applyFill="1" applyBorder="1" applyAlignment="1">
      <alignment horizontal="center"/>
    </xf>
    <xf numFmtId="0" fontId="17" fillId="0" borderId="0" xfId="0" applyFont="1" applyFill="1"/>
    <xf numFmtId="3" fontId="20" fillId="18" borderId="28" xfId="1" applyNumberFormat="1" applyFont="1" applyFill="1" applyBorder="1" applyAlignment="1">
      <alignment horizontal="center" vertical="center" wrapText="1"/>
    </xf>
    <xf numFmtId="0" fontId="17" fillId="4" borderId="3" xfId="0" applyFont="1" applyFill="1" applyBorder="1" applyAlignment="1">
      <alignment horizontal="left" wrapText="1"/>
    </xf>
    <xf numFmtId="0" fontId="18" fillId="4" borderId="85" xfId="0" applyFont="1" applyFill="1" applyBorder="1" applyAlignment="1">
      <alignment horizontal="center" vertical="center" wrapText="1"/>
    </xf>
    <xf numFmtId="0" fontId="21" fillId="4" borderId="7" xfId="0" applyFont="1" applyFill="1" applyBorder="1" applyAlignment="1">
      <alignment horizontal="center" wrapText="1"/>
    </xf>
    <xf numFmtId="3" fontId="18" fillId="18" borderId="7" xfId="0" applyNumberFormat="1" applyFont="1" applyFill="1" applyBorder="1" applyAlignment="1">
      <alignment horizontal="center"/>
    </xf>
    <xf numFmtId="3" fontId="29" fillId="7" borderId="3" xfId="0" applyNumberFormat="1" applyFont="1" applyFill="1" applyBorder="1" applyAlignment="1">
      <alignment horizontal="left" vertical="top" wrapText="1"/>
    </xf>
    <xf numFmtId="0" fontId="21" fillId="4" borderId="0" xfId="0" applyFont="1" applyFill="1" applyBorder="1" applyAlignment="1">
      <alignment horizontal="center" vertical="center" wrapText="1"/>
    </xf>
    <xf numFmtId="3" fontId="36" fillId="0" borderId="7" xfId="0" applyNumberFormat="1" applyFont="1" applyFill="1" applyBorder="1" applyAlignment="1"/>
    <xf numFmtId="0" fontId="36" fillId="0" borderId="13" xfId="0" applyFont="1" applyFill="1" applyBorder="1" applyAlignment="1">
      <alignment horizontal="center" vertical="center"/>
    </xf>
    <xf numFmtId="3" fontId="36" fillId="0" borderId="7" xfId="0" applyNumberFormat="1" applyFont="1" applyFill="1" applyBorder="1" applyAlignment="1">
      <alignment horizontal="right" vertical="center"/>
    </xf>
    <xf numFmtId="3" fontId="23" fillId="0" borderId="2" xfId="0" applyNumberFormat="1" applyFont="1" applyFill="1" applyBorder="1" applyAlignment="1">
      <alignment horizontal="center" vertical="center"/>
    </xf>
    <xf numFmtId="3" fontId="23" fillId="0" borderId="28" xfId="0" applyNumberFormat="1" applyFont="1" applyFill="1" applyBorder="1" applyAlignment="1">
      <alignment horizontal="center" vertical="center"/>
    </xf>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169" fontId="28" fillId="0" borderId="32" xfId="0" applyNumberFormat="1" applyFont="1" applyFill="1" applyBorder="1" applyAlignment="1">
      <alignment horizontal="center" vertical="center" wrapText="1"/>
    </xf>
    <xf numFmtId="0" fontId="17" fillId="0" borderId="3" xfId="0" applyFont="1" applyFill="1" applyBorder="1" applyAlignment="1">
      <alignment horizontal="center"/>
    </xf>
    <xf numFmtId="3" fontId="31" fillId="7" borderId="32" xfId="0" applyNumberFormat="1" applyFont="1" applyFill="1" applyBorder="1" applyAlignment="1">
      <alignment horizontal="left" vertical="center"/>
    </xf>
    <xf numFmtId="0" fontId="13" fillId="8" borderId="32" xfId="0" applyFont="1" applyFill="1" applyBorder="1" applyAlignment="1">
      <alignment horizontal="left" vertical="center"/>
    </xf>
    <xf numFmtId="0" fontId="13" fillId="15" borderId="32" xfId="0" applyFont="1" applyFill="1" applyBorder="1" applyAlignment="1">
      <alignment horizontal="left" vertical="center"/>
    </xf>
    <xf numFmtId="1" fontId="13" fillId="15" borderId="3" xfId="0" applyNumberFormat="1" applyFont="1" applyFill="1" applyBorder="1" applyAlignment="1">
      <alignment horizontal="left" vertical="center" wrapText="1"/>
    </xf>
    <xf numFmtId="3" fontId="31" fillId="7" borderId="32" xfId="0" applyNumberFormat="1" applyFont="1" applyFill="1" applyBorder="1" applyAlignment="1">
      <alignment horizontal="left" vertical="center" wrapText="1"/>
    </xf>
    <xf numFmtId="3" fontId="21" fillId="0" borderId="7" xfId="0" applyNumberFormat="1" applyFont="1" applyFill="1" applyBorder="1" applyAlignment="1">
      <alignment horizontal="left" vertical="center" wrapText="1"/>
    </xf>
    <xf numFmtId="3" fontId="32"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xf>
    <xf numFmtId="1" fontId="0" fillId="0" borderId="7" xfId="0" applyNumberFormat="1" applyFill="1" applyBorder="1" applyAlignment="1">
      <alignment vertical="center"/>
    </xf>
    <xf numFmtId="0" fontId="13" fillId="0" borderId="7" xfId="0" applyFont="1" applyFill="1" applyBorder="1" applyAlignment="1" applyProtection="1">
      <alignment horizontal="left" vertical="center"/>
      <protection locked="0"/>
    </xf>
    <xf numFmtId="3" fontId="36" fillId="0" borderId="7" xfId="0" applyNumberFormat="1" applyFont="1" applyFill="1" applyBorder="1" applyAlignment="1">
      <alignment vertical="center"/>
    </xf>
    <xf numFmtId="0" fontId="23" fillId="23" borderId="13" xfId="0" applyFont="1" applyFill="1" applyBorder="1"/>
    <xf numFmtId="0" fontId="23" fillId="23" borderId="7" xfId="0" applyFont="1" applyFill="1" applyBorder="1" applyAlignment="1">
      <alignment horizontal="left"/>
    </xf>
    <xf numFmtId="1" fontId="23" fillId="23" borderId="7" xfId="0" applyNumberFormat="1" applyFont="1" applyFill="1" applyBorder="1" applyAlignment="1">
      <alignment horizontal="left"/>
    </xf>
    <xf numFmtId="1" fontId="23" fillId="23" borderId="7" xfId="0" applyNumberFormat="1" applyFont="1" applyFill="1" applyBorder="1"/>
    <xf numFmtId="3" fontId="23" fillId="23" borderId="32" xfId="0" applyNumberFormat="1" applyFont="1" applyFill="1" applyBorder="1"/>
    <xf numFmtId="3" fontId="31" fillId="7" borderId="13" xfId="0" applyNumberFormat="1" applyFont="1" applyFill="1" applyBorder="1" applyAlignment="1">
      <alignment horizontal="center" vertical="center"/>
    </xf>
    <xf numFmtId="3" fontId="31" fillId="7" borderId="54" xfId="0" applyNumberFormat="1" applyFont="1" applyFill="1" applyBorder="1" applyAlignment="1">
      <alignment horizontal="center" vertical="center"/>
    </xf>
    <xf numFmtId="0" fontId="10" fillId="0" borderId="0" xfId="50" applyFill="1" applyBorder="1"/>
    <xf numFmtId="3" fontId="13" fillId="15" borderId="13" xfId="0" applyNumberFormat="1" applyFont="1" applyFill="1" applyBorder="1" applyAlignment="1">
      <alignment horizontal="center" vertical="center"/>
    </xf>
    <xf numFmtId="3" fontId="13" fillId="15" borderId="32" xfId="0" applyNumberFormat="1" applyFont="1" applyFill="1" applyBorder="1" applyAlignment="1">
      <alignment horizontal="center" vertical="center"/>
    </xf>
    <xf numFmtId="0" fontId="39" fillId="9" borderId="71" xfId="0" applyFont="1" applyFill="1" applyBorder="1" applyAlignment="1">
      <alignment wrapText="1"/>
    </xf>
    <xf numFmtId="3" fontId="39" fillId="9" borderId="8" xfId="1" applyNumberFormat="1" applyFont="1" applyFill="1" applyBorder="1" applyAlignment="1">
      <alignment horizontal="center" wrapText="1"/>
    </xf>
    <xf numFmtId="167" fontId="39" fillId="9" borderId="8" xfId="1" applyNumberFormat="1" applyFont="1" applyFill="1" applyBorder="1" applyAlignment="1">
      <alignment horizontal="center" wrapText="1"/>
    </xf>
    <xf numFmtId="167" fontId="39" fillId="9" borderId="9" xfId="1" applyNumberFormat="1" applyFont="1" applyFill="1" applyBorder="1" applyAlignment="1">
      <alignment horizontal="center" wrapText="1"/>
    </xf>
    <xf numFmtId="167" fontId="39" fillId="9" borderId="10" xfId="1" applyNumberFormat="1" applyFont="1" applyFill="1" applyBorder="1" applyAlignment="1">
      <alignment horizontal="center" wrapText="1"/>
    </xf>
    <xf numFmtId="1" fontId="39" fillId="9" borderId="84" xfId="1" applyNumberFormat="1" applyFont="1" applyFill="1" applyBorder="1" applyAlignment="1">
      <alignment horizontal="center" wrapText="1"/>
    </xf>
    <xf numFmtId="1" fontId="39" fillId="9" borderId="9" xfId="1" applyNumberFormat="1" applyFont="1" applyFill="1" applyBorder="1" applyAlignment="1">
      <alignment horizontal="center" wrapText="1"/>
    </xf>
    <xf numFmtId="3" fontId="39" fillId="9" borderId="9" xfId="1" applyNumberFormat="1" applyFont="1" applyFill="1" applyBorder="1" applyAlignment="1">
      <alignment horizontal="center" wrapText="1"/>
    </xf>
    <xf numFmtId="1" fontId="39" fillId="9" borderId="8" xfId="1" applyNumberFormat="1" applyFont="1" applyFill="1" applyBorder="1" applyAlignment="1">
      <alignment horizontal="center" wrapText="1"/>
    </xf>
    <xf numFmtId="166" fontId="39" fillId="9" borderId="8" xfId="1" applyNumberFormat="1" applyFont="1" applyFill="1" applyBorder="1" applyAlignment="1">
      <alignment horizontal="center" wrapText="1"/>
    </xf>
    <xf numFmtId="1" fontId="39" fillId="9" borderId="43" xfId="1" applyNumberFormat="1" applyFont="1" applyFill="1" applyBorder="1" applyAlignment="1">
      <alignment horizontal="center" wrapText="1"/>
    </xf>
    <xf numFmtId="0" fontId="36" fillId="0" borderId="81" xfId="0" applyFont="1" applyBorder="1"/>
    <xf numFmtId="0" fontId="36" fillId="0" borderId="82" xfId="0" applyFont="1" applyBorder="1" applyAlignment="1">
      <alignment horizontal="left"/>
    </xf>
    <xf numFmtId="1" fontId="36" fillId="0" borderId="82" xfId="0" applyNumberFormat="1" applyFont="1" applyBorder="1" applyAlignment="1">
      <alignment horizontal="left"/>
    </xf>
    <xf numFmtId="1" fontId="36" fillId="0" borderId="82" xfId="0" applyNumberFormat="1" applyFont="1" applyBorder="1"/>
    <xf numFmtId="3" fontId="39" fillId="9" borderId="34" xfId="1" applyNumberFormat="1" applyFont="1" applyFill="1" applyBorder="1" applyAlignment="1">
      <alignment horizontal="center" wrapText="1"/>
    </xf>
    <xf numFmtId="3" fontId="39" fillId="9" borderId="72" xfId="1" applyNumberFormat="1" applyFont="1" applyFill="1" applyBorder="1" applyAlignment="1">
      <alignment horizontal="center" wrapText="1"/>
    </xf>
    <xf numFmtId="3" fontId="22" fillId="22" borderId="32" xfId="0" applyNumberFormat="1" applyFont="1" applyFill="1" applyBorder="1" applyAlignment="1">
      <alignment horizontal="center" vertical="center"/>
    </xf>
    <xf numFmtId="3" fontId="39" fillId="11" borderId="28" xfId="0" applyNumberFormat="1" applyFont="1" applyFill="1" applyBorder="1" applyAlignment="1">
      <alignment horizontal="center" vertical="center" wrapText="1"/>
    </xf>
    <xf numFmtId="3" fontId="39" fillId="11" borderId="75" xfId="0" applyNumberFormat="1" applyFont="1" applyFill="1" applyBorder="1" applyAlignment="1">
      <alignment horizontal="center" vertical="center" wrapText="1"/>
    </xf>
    <xf numFmtId="3" fontId="39" fillId="22" borderId="7" xfId="0" applyNumberFormat="1" applyFont="1" applyFill="1" applyBorder="1" applyAlignment="1">
      <alignment horizontal="center" vertical="center"/>
    </xf>
    <xf numFmtId="3" fontId="39" fillId="22" borderId="32" xfId="0" applyNumberFormat="1" applyFont="1" applyFill="1" applyBorder="1" applyAlignment="1">
      <alignment horizontal="center" vertical="center"/>
    </xf>
    <xf numFmtId="3" fontId="36" fillId="16" borderId="0" xfId="0" applyNumberFormat="1" applyFont="1" applyFill="1" applyAlignment="1">
      <alignment horizontal="center"/>
    </xf>
    <xf numFmtId="3" fontId="36" fillId="0" borderId="7" xfId="0" applyNumberFormat="1" applyFont="1" applyFill="1" applyBorder="1" applyAlignment="1">
      <alignment horizontal="left" vertical="center"/>
    </xf>
    <xf numFmtId="0" fontId="35" fillId="5" borderId="69" xfId="0" applyFont="1" applyFill="1" applyBorder="1" applyAlignment="1">
      <alignment horizontal="center" vertical="center" wrapText="1"/>
    </xf>
    <xf numFmtId="0" fontId="0" fillId="18" borderId="0" xfId="0" applyFill="1" applyBorder="1" applyAlignment="1">
      <alignment horizontal="center" vertical="center" wrapText="1"/>
    </xf>
    <xf numFmtId="0" fontId="3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3" fontId="39" fillId="0" borderId="0" xfId="0" applyNumberFormat="1" applyFont="1" applyFill="1" applyBorder="1" applyAlignment="1">
      <alignment horizontal="center" vertical="center" wrapText="1"/>
    </xf>
    <xf numFmtId="3" fontId="23" fillId="0" borderId="19" xfId="0" applyNumberFormat="1" applyFont="1" applyFill="1" applyBorder="1" applyAlignment="1">
      <alignment horizontal="center" vertical="center"/>
    </xf>
    <xf numFmtId="3" fontId="21" fillId="0" borderId="2" xfId="1" applyNumberFormat="1" applyFont="1" applyFill="1" applyBorder="1" applyAlignment="1">
      <alignment horizontal="center" vertical="center" wrapText="1"/>
    </xf>
    <xf numFmtId="3" fontId="39" fillId="0" borderId="4" xfId="0" applyNumberFormat="1" applyFont="1" applyFill="1" applyBorder="1" applyAlignment="1">
      <alignment horizontal="center" vertical="center"/>
    </xf>
    <xf numFmtId="3" fontId="39" fillId="0" borderId="0" xfId="0" applyNumberFormat="1" applyFont="1" applyFill="1" applyBorder="1" applyAlignment="1">
      <alignment horizontal="center" vertical="center"/>
    </xf>
    <xf numFmtId="3" fontId="0" fillId="0" borderId="0" xfId="0" applyNumberFormat="1" applyFill="1" applyAlignment="1">
      <alignment horizontal="center" vertical="center"/>
    </xf>
    <xf numFmtId="3" fontId="0" fillId="0" borderId="93" xfId="0" applyNumberFormat="1" applyFill="1" applyBorder="1" applyAlignment="1">
      <alignment horizontal="center" vertical="center"/>
    </xf>
    <xf numFmtId="3" fontId="0" fillId="0" borderId="94" xfId="0" applyNumberFormat="1" applyFill="1" applyBorder="1" applyAlignment="1">
      <alignment horizontal="center" vertical="center"/>
    </xf>
    <xf numFmtId="3" fontId="0" fillId="0" borderId="21" xfId="0" applyNumberForma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3" fontId="58" fillId="0" borderId="12" xfId="0" applyNumberFormat="1" applyFont="1" applyFill="1" applyBorder="1" applyAlignment="1">
      <alignment horizontal="center" vertical="center" wrapText="1"/>
    </xf>
    <xf numFmtId="0" fontId="23" fillId="0" borderId="21" xfId="0" applyFont="1" applyFill="1" applyBorder="1" applyAlignment="1">
      <alignment horizontal="center" vertical="center"/>
    </xf>
    <xf numFmtId="0" fontId="0" fillId="0" borderId="93" xfId="0" applyFill="1" applyBorder="1" applyAlignment="1">
      <alignment horizontal="center" vertical="center"/>
    </xf>
    <xf numFmtId="3" fontId="21" fillId="0" borderId="93" xfId="0" applyNumberFormat="1" applyFont="1" applyFill="1" applyBorder="1" applyAlignment="1">
      <alignment horizontal="center" vertical="center" wrapText="1"/>
    </xf>
    <xf numFmtId="0" fontId="23" fillId="0" borderId="93" xfId="0" applyFont="1" applyFill="1" applyBorder="1" applyAlignment="1">
      <alignment horizontal="center" vertical="center"/>
    </xf>
    <xf numFmtId="3" fontId="39" fillId="0" borderId="25" xfId="1" applyNumberFormat="1" applyFont="1" applyFill="1" applyBorder="1" applyAlignment="1">
      <alignment horizontal="center" vertical="center" wrapText="1"/>
    </xf>
    <xf numFmtId="3" fontId="18" fillId="0" borderId="0" xfId="0" applyNumberFormat="1" applyFont="1" applyFill="1" applyBorder="1" applyAlignment="1">
      <alignment horizontal="center" vertical="center"/>
    </xf>
    <xf numFmtId="0" fontId="0" fillId="0" borderId="0" xfId="0" applyFill="1" applyAlignment="1">
      <alignment horizontal="center" vertical="center"/>
    </xf>
    <xf numFmtId="3" fontId="17" fillId="5" borderId="2" xfId="0" applyNumberFormat="1" applyFont="1" applyFill="1" applyBorder="1" applyAlignment="1">
      <alignment horizontal="center" vertical="center" wrapText="1"/>
    </xf>
    <xf numFmtId="3" fontId="17" fillId="5" borderId="1" xfId="0" applyNumberFormat="1" applyFont="1" applyFill="1" applyBorder="1" applyAlignment="1">
      <alignment horizontal="center" vertical="center" wrapText="1"/>
    </xf>
    <xf numFmtId="3" fontId="17" fillId="25" borderId="5" xfId="0" applyNumberFormat="1" applyFont="1" applyFill="1" applyBorder="1" applyAlignment="1">
      <alignment horizontal="center" vertical="center" wrapText="1"/>
    </xf>
    <xf numFmtId="3" fontId="17" fillId="9" borderId="3" xfId="0" applyNumberFormat="1" applyFont="1" applyFill="1" applyBorder="1" applyAlignment="1">
      <alignment horizontal="center" vertical="center" wrapText="1"/>
    </xf>
    <xf numFmtId="3" fontId="23" fillId="23" borderId="3" xfId="0" applyNumberFormat="1" applyFont="1" applyFill="1" applyBorder="1" applyAlignment="1">
      <alignment horizontal="center" vertical="center" wrapText="1"/>
    </xf>
    <xf numFmtId="3" fontId="17" fillId="23" borderId="3" xfId="0" applyNumberFormat="1" applyFont="1" applyFill="1" applyBorder="1" applyAlignment="1">
      <alignment horizontal="center" vertical="center"/>
    </xf>
    <xf numFmtId="3" fontId="17" fillId="4" borderId="3" xfId="0" applyNumberFormat="1" applyFont="1" applyFill="1" applyBorder="1" applyAlignment="1">
      <alignment horizontal="center" vertical="center" wrapText="1"/>
    </xf>
    <xf numFmtId="3" fontId="17" fillId="23" borderId="3" xfId="0" applyNumberFormat="1" applyFont="1" applyFill="1" applyBorder="1" applyAlignment="1">
      <alignment horizontal="center" vertical="center" wrapText="1"/>
    </xf>
    <xf numFmtId="3" fontId="23" fillId="22" borderId="3" xfId="0" applyNumberFormat="1" applyFont="1" applyFill="1" applyBorder="1" applyAlignment="1">
      <alignment horizontal="center" vertical="center" wrapText="1"/>
    </xf>
    <xf numFmtId="3" fontId="13" fillId="13" borderId="7" xfId="0" applyNumberFormat="1" applyFont="1" applyFill="1" applyBorder="1" applyAlignment="1">
      <alignment horizontal="left" vertical="center"/>
    </xf>
    <xf numFmtId="3" fontId="13" fillId="0" borderId="3" xfId="0" applyNumberFormat="1" applyFont="1" applyFill="1" applyBorder="1" applyAlignment="1">
      <alignment horizontal="left" vertical="center"/>
    </xf>
    <xf numFmtId="169" fontId="13" fillId="14" borderId="2" xfId="0" applyNumberFormat="1" applyFont="1" applyFill="1" applyBorder="1" applyAlignment="1">
      <alignment horizontal="left" vertical="center" wrapText="1"/>
    </xf>
    <xf numFmtId="3" fontId="13" fillId="24" borderId="3" xfId="0" applyNumberFormat="1" applyFont="1" applyFill="1" applyBorder="1" applyAlignment="1">
      <alignment horizontal="center" vertical="center" wrapText="1"/>
    </xf>
    <xf numFmtId="3" fontId="13" fillId="4" borderId="3" xfId="0" applyNumberFormat="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3" fontId="17" fillId="9" borderId="46"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3" fontId="17" fillId="0" borderId="0" xfId="1" applyNumberFormat="1" applyFont="1" applyBorder="1" applyAlignment="1">
      <alignment horizontal="center" wrapText="1"/>
    </xf>
    <xf numFmtId="3" fontId="17" fillId="0" borderId="0" xfId="1" applyNumberFormat="1" applyFont="1" applyFill="1" applyBorder="1" applyAlignment="1">
      <alignment horizontal="center" vertical="center" wrapText="1"/>
    </xf>
    <xf numFmtId="3" fontId="36" fillId="0" borderId="13" xfId="0" applyNumberFormat="1" applyFont="1" applyFill="1" applyBorder="1" applyAlignment="1">
      <alignment horizontal="center" vertical="center" wrapText="1"/>
    </xf>
    <xf numFmtId="3" fontId="36" fillId="0" borderId="7" xfId="0" applyNumberFormat="1" applyFont="1" applyFill="1" applyBorder="1" applyAlignment="1">
      <alignment horizontal="center" vertical="center" wrapText="1"/>
    </xf>
    <xf numFmtId="0" fontId="28" fillId="13" borderId="13" xfId="0" applyFont="1" applyFill="1" applyBorder="1" applyAlignment="1">
      <alignment horizontal="left" vertical="center" wrapText="1"/>
    </xf>
    <xf numFmtId="0" fontId="22" fillId="15" borderId="7" xfId="0" applyFont="1" applyFill="1" applyBorder="1" applyAlignment="1">
      <alignment horizontal="left" vertical="top" wrapText="1"/>
    </xf>
    <xf numFmtId="3" fontId="39" fillId="0" borderId="69" xfId="0" applyNumberFormat="1" applyFont="1" applyFill="1" applyBorder="1" applyAlignment="1">
      <alignment horizontal="center" vertical="center" wrapText="1"/>
    </xf>
    <xf numFmtId="3" fontId="36" fillId="0" borderId="0" xfId="0" applyNumberFormat="1" applyFont="1" applyFill="1" applyBorder="1" applyAlignment="1">
      <alignment horizontal="center" vertical="center"/>
    </xf>
    <xf numFmtId="3" fontId="36" fillId="0" borderId="69" xfId="0" applyNumberFormat="1" applyFont="1" applyFill="1" applyBorder="1" applyAlignment="1">
      <alignment horizontal="center" vertical="center"/>
    </xf>
    <xf numFmtId="3" fontId="36" fillId="0" borderId="0" xfId="0" applyNumberFormat="1" applyFont="1" applyBorder="1" applyAlignment="1">
      <alignment horizontal="center" vertical="center"/>
    </xf>
    <xf numFmtId="3" fontId="36" fillId="0" borderId="69" xfId="0" applyNumberFormat="1" applyFont="1" applyBorder="1" applyAlignment="1">
      <alignment horizontal="center" vertical="center"/>
    </xf>
    <xf numFmtId="166" fontId="39" fillId="11" borderId="32" xfId="0" applyNumberFormat="1" applyFont="1" applyFill="1" applyBorder="1" applyAlignment="1">
      <alignment horizontal="center" vertical="center" wrapText="1"/>
    </xf>
    <xf numFmtId="3" fontId="17" fillId="0" borderId="7" xfId="0" applyNumberFormat="1" applyFont="1" applyFill="1" applyBorder="1" applyAlignment="1">
      <alignment horizontal="right"/>
    </xf>
    <xf numFmtId="167" fontId="21" fillId="16" borderId="98" xfId="1" applyNumberFormat="1" applyFont="1" applyFill="1" applyBorder="1" applyAlignment="1">
      <alignment horizontal="center" wrapText="1"/>
    </xf>
    <xf numFmtId="0" fontId="21" fillId="16" borderId="98" xfId="0" applyFont="1" applyFill="1" applyBorder="1" applyAlignment="1">
      <alignment wrapText="1"/>
    </xf>
    <xf numFmtId="0" fontId="21" fillId="10" borderId="98" xfId="0" applyFont="1" applyFill="1" applyBorder="1" applyAlignment="1">
      <alignment wrapText="1"/>
    </xf>
    <xf numFmtId="167" fontId="21" fillId="0" borderId="98" xfId="1" applyNumberFormat="1" applyFont="1" applyFill="1" applyBorder="1" applyAlignment="1">
      <alignment horizontal="center" wrapText="1"/>
    </xf>
    <xf numFmtId="0" fontId="21" fillId="11" borderId="98" xfId="0" applyFont="1" applyFill="1" applyBorder="1" applyAlignment="1">
      <alignment horizontal="center" vertical="center" wrapText="1"/>
    </xf>
    <xf numFmtId="10" fontId="21" fillId="0" borderId="98" xfId="1" applyNumberFormat="1" applyFont="1" applyFill="1" applyBorder="1" applyAlignment="1">
      <alignment horizontal="center" vertical="center" wrapText="1"/>
    </xf>
    <xf numFmtId="167" fontId="18" fillId="0" borderId="98" xfId="1" applyNumberFormat="1" applyFont="1" applyBorder="1" applyAlignment="1">
      <alignment wrapText="1"/>
    </xf>
    <xf numFmtId="0" fontId="21" fillId="0" borderId="98" xfId="0" applyFont="1" applyFill="1" applyBorder="1" applyAlignment="1">
      <alignment wrapText="1"/>
    </xf>
    <xf numFmtId="0" fontId="28" fillId="0" borderId="98" xfId="0" applyFont="1" applyFill="1" applyBorder="1"/>
    <xf numFmtId="167" fontId="21" fillId="16" borderId="98" xfId="1" applyNumberFormat="1" applyFont="1" applyFill="1" applyBorder="1" applyAlignment="1">
      <alignment horizontal="center" vertical="center" wrapText="1"/>
    </xf>
    <xf numFmtId="167" fontId="21" fillId="16" borderId="98" xfId="1" applyNumberFormat="1" applyFont="1" applyFill="1" applyBorder="1" applyAlignment="1">
      <alignment horizontal="left" wrapText="1"/>
    </xf>
    <xf numFmtId="167" fontId="21" fillId="16" borderId="98" xfId="1" applyNumberFormat="1" applyFont="1" applyFill="1" applyBorder="1" applyAlignment="1">
      <alignment horizontal="left"/>
    </xf>
    <xf numFmtId="167" fontId="28" fillId="16" borderId="98" xfId="1" applyNumberFormat="1" applyFont="1" applyFill="1" applyBorder="1" applyAlignment="1">
      <alignment horizontal="left" wrapText="1"/>
    </xf>
    <xf numFmtId="0" fontId="21" fillId="16" borderId="98" xfId="0" applyFont="1" applyFill="1" applyBorder="1"/>
    <xf numFmtId="0" fontId="28" fillId="16" borderId="98" xfId="0" applyFont="1" applyFill="1" applyBorder="1"/>
    <xf numFmtId="168" fontId="28" fillId="16" borderId="98" xfId="0" applyNumberFormat="1" applyFont="1" applyFill="1" applyBorder="1" applyAlignment="1">
      <alignment wrapText="1"/>
    </xf>
    <xf numFmtId="0" fontId="28" fillId="16" borderId="98" xfId="0" applyFont="1" applyFill="1" applyBorder="1" applyAlignment="1">
      <alignment wrapText="1"/>
    </xf>
    <xf numFmtId="0" fontId="28" fillId="16" borderId="98" xfId="0" applyFont="1" applyFill="1" applyBorder="1" applyAlignment="1">
      <alignment horizontal="center"/>
    </xf>
    <xf numFmtId="0" fontId="28" fillId="16" borderId="99" xfId="0" applyFont="1" applyFill="1" applyBorder="1"/>
    <xf numFmtId="0" fontId="36" fillId="16" borderId="99" xfId="0" applyFont="1" applyFill="1" applyBorder="1" applyAlignment="1">
      <alignment horizontal="center"/>
    </xf>
    <xf numFmtId="0" fontId="36" fillId="16" borderId="99" xfId="0" applyFont="1" applyFill="1" applyBorder="1" applyAlignment="1">
      <alignment vertical="center"/>
    </xf>
    <xf numFmtId="3" fontId="36" fillId="16" borderId="99" xfId="0" applyNumberFormat="1" applyFont="1" applyFill="1" applyBorder="1"/>
    <xf numFmtId="1" fontId="36" fillId="16" borderId="99" xfId="0" applyNumberFormat="1" applyFont="1" applyFill="1" applyBorder="1" applyAlignment="1">
      <alignment horizontal="center"/>
    </xf>
    <xf numFmtId="3" fontId="36" fillId="16" borderId="99" xfId="0" applyNumberFormat="1" applyFont="1" applyFill="1" applyBorder="1" applyAlignment="1">
      <alignment horizontal="right"/>
    </xf>
    <xf numFmtId="0" fontId="36" fillId="16" borderId="99" xfId="0" applyFont="1" applyFill="1" applyBorder="1"/>
    <xf numFmtId="0" fontId="28" fillId="0" borderId="99" xfId="0" applyFont="1" applyBorder="1"/>
    <xf numFmtId="0" fontId="36" fillId="0" borderId="99" xfId="0" applyFont="1" applyBorder="1" applyAlignment="1">
      <alignment horizontal="center"/>
    </xf>
    <xf numFmtId="0" fontId="36" fillId="0" borderId="99" xfId="0" applyFont="1" applyBorder="1" applyAlignment="1">
      <alignment vertical="center"/>
    </xf>
    <xf numFmtId="3" fontId="36" fillId="0" borderId="99" xfId="0" applyNumberFormat="1" applyFont="1" applyBorder="1"/>
    <xf numFmtId="1" fontId="36" fillId="0" borderId="99" xfId="0" applyNumberFormat="1" applyFont="1" applyBorder="1" applyAlignment="1">
      <alignment horizontal="center"/>
    </xf>
    <xf numFmtId="3" fontId="36" fillId="0" borderId="99" xfId="0" applyNumberFormat="1" applyFont="1" applyBorder="1" applyAlignment="1">
      <alignment horizontal="right"/>
    </xf>
    <xf numFmtId="0" fontId="36" fillId="0" borderId="99" xfId="0" applyFont="1" applyBorder="1"/>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36" fillId="0" borderId="28" xfId="0" applyNumberFormat="1" applyFont="1" applyFill="1" applyBorder="1" applyAlignment="1">
      <alignment horizontal="center" vertical="center" wrapText="1"/>
    </xf>
    <xf numFmtId="0" fontId="28" fillId="0" borderId="98" xfId="0" applyFont="1" applyFill="1" applyBorder="1" applyAlignment="1">
      <alignment vertical="center" wrapText="1"/>
    </xf>
    <xf numFmtId="0" fontId="28" fillId="0" borderId="0" xfId="0" applyFont="1" applyFill="1" applyAlignment="1">
      <alignment vertical="center" wrapText="1"/>
    </xf>
    <xf numFmtId="0" fontId="36" fillId="0" borderId="0" xfId="0" applyFont="1" applyFill="1" applyAlignment="1">
      <alignment horizontal="center" vertical="center" wrapText="1"/>
    </xf>
    <xf numFmtId="0" fontId="36" fillId="0" borderId="0" xfId="0" applyFont="1" applyFill="1" applyAlignment="1">
      <alignment vertical="center" wrapText="1"/>
    </xf>
    <xf numFmtId="3" fontId="36" fillId="0" borderId="0" xfId="0" applyNumberFormat="1" applyFont="1" applyFill="1" applyAlignment="1">
      <alignment vertical="center" wrapText="1"/>
    </xf>
    <xf numFmtId="1" fontId="36" fillId="0" borderId="0" xfId="0" applyNumberFormat="1" applyFont="1" applyFill="1" applyAlignment="1">
      <alignment horizontal="center" vertical="center" wrapText="1"/>
    </xf>
    <xf numFmtId="3" fontId="36" fillId="0" borderId="0" xfId="0" applyNumberFormat="1" applyFont="1" applyFill="1" applyAlignment="1">
      <alignment horizontal="right" vertical="center" wrapText="1"/>
    </xf>
    <xf numFmtId="3" fontId="25" fillId="0" borderId="0" xfId="0" applyNumberFormat="1" applyFont="1" applyFill="1" applyAlignment="1">
      <alignment horizontal="center" vertical="center" wrapText="1"/>
    </xf>
    <xf numFmtId="0" fontId="21" fillId="0" borderId="0" xfId="0" applyFont="1" applyFill="1"/>
    <xf numFmtId="3" fontId="21" fillId="0" borderId="0" xfId="0" applyNumberFormat="1" applyFont="1" applyFill="1"/>
    <xf numFmtId="3" fontId="0" fillId="0" borderId="0" xfId="0" applyNumberFormat="1" applyFill="1" applyAlignment="1"/>
    <xf numFmtId="3" fontId="17" fillId="0" borderId="0" xfId="0" applyNumberFormat="1" applyFont="1" applyFill="1" applyAlignment="1"/>
    <xf numFmtId="3" fontId="17" fillId="0" borderId="0" xfId="0" applyNumberFormat="1" applyFont="1" applyFill="1"/>
    <xf numFmtId="0" fontId="17" fillId="0" borderId="0" xfId="0" applyFont="1" applyAlignment="1">
      <alignment vertical="center"/>
    </xf>
    <xf numFmtId="3" fontId="13" fillId="0" borderId="0" xfId="0" applyNumberFormat="1" applyFont="1" applyFill="1"/>
    <xf numFmtId="168" fontId="0" fillId="0" borderId="0" xfId="1" applyNumberFormat="1" applyFont="1" applyFill="1"/>
    <xf numFmtId="3" fontId="0" fillId="5" borderId="0" xfId="0" applyNumberFormat="1" applyFill="1" applyBorder="1" applyAlignment="1">
      <alignment horizontal="center"/>
    </xf>
    <xf numFmtId="3" fontId="0" fillId="5" borderId="19" xfId="0" applyNumberFormat="1" applyFill="1" applyBorder="1" applyAlignment="1">
      <alignment horizontal="center"/>
    </xf>
    <xf numFmtId="3" fontId="0" fillId="25" borderId="32" xfId="0" applyNumberFormat="1" applyFill="1" applyBorder="1"/>
    <xf numFmtId="0" fontId="0" fillId="23" borderId="13" xfId="0" applyFill="1" applyBorder="1" applyAlignment="1">
      <alignment horizontal="center"/>
    </xf>
    <xf numFmtId="0" fontId="0" fillId="23" borderId="7" xfId="0" applyFill="1" applyBorder="1" applyAlignment="1"/>
    <xf numFmtId="1" fontId="0" fillId="23" borderId="7" xfId="0" applyNumberFormat="1" applyFill="1" applyBorder="1" applyAlignment="1"/>
    <xf numFmtId="3" fontId="0" fillId="23" borderId="7" xfId="0" applyNumberFormat="1" applyFill="1" applyBorder="1" applyAlignment="1"/>
    <xf numFmtId="3" fontId="0" fillId="23" borderId="32" xfId="0" applyNumberFormat="1" applyFill="1" applyBorder="1" applyAlignment="1"/>
    <xf numFmtId="1" fontId="36" fillId="0" borderId="0" xfId="0" applyNumberFormat="1" applyFont="1" applyFill="1" applyBorder="1" applyAlignment="1">
      <alignment horizontal="center"/>
    </xf>
    <xf numFmtId="0" fontId="17" fillId="9" borderId="28" xfId="0" applyFont="1" applyFill="1" applyBorder="1" applyAlignment="1">
      <alignment horizontal="left" vertical="center"/>
    </xf>
    <xf numFmtId="1" fontId="18" fillId="0" borderId="7" xfId="0" applyNumberFormat="1" applyFont="1" applyFill="1" applyBorder="1" applyAlignment="1">
      <alignment horizontal="center" vertical="center" wrapText="1"/>
    </xf>
    <xf numFmtId="3" fontId="18" fillId="0" borderId="7" xfId="0" applyNumberFormat="1" applyFont="1" applyFill="1" applyBorder="1" applyAlignment="1">
      <alignment horizontal="center" vertical="center" wrapText="1"/>
    </xf>
    <xf numFmtId="1" fontId="18" fillId="0" borderId="23" xfId="0" applyNumberFormat="1" applyFont="1" applyFill="1" applyBorder="1" applyAlignment="1">
      <alignment horizontal="center" vertical="center" wrapText="1"/>
    </xf>
    <xf numFmtId="3" fontId="62" fillId="65" borderId="7" xfId="2" applyNumberFormat="1" applyFont="1" applyFill="1" applyBorder="1" applyAlignment="1">
      <alignment horizontal="left" vertical="top" wrapText="1"/>
    </xf>
    <xf numFmtId="3" fontId="63" fillId="65" borderId="7" xfId="2" applyNumberFormat="1" applyFont="1" applyFill="1" applyBorder="1" applyAlignment="1">
      <alignment horizontal="left" vertical="top"/>
    </xf>
    <xf numFmtId="1" fontId="17" fillId="65" borderId="2" xfId="0" applyNumberFormat="1" applyFont="1" applyFill="1" applyBorder="1" applyAlignment="1">
      <alignment horizontal="left" vertical="center"/>
    </xf>
    <xf numFmtId="1" fontId="18" fillId="65" borderId="3" xfId="0" applyNumberFormat="1" applyFont="1" applyFill="1" applyBorder="1" applyAlignment="1">
      <alignment horizontal="center" vertical="center" wrapText="1"/>
    </xf>
    <xf numFmtId="3" fontId="18" fillId="65" borderId="3" xfId="0" applyNumberFormat="1" applyFont="1" applyFill="1" applyBorder="1" applyAlignment="1">
      <alignment horizontal="center" vertical="center" wrapText="1"/>
    </xf>
    <xf numFmtId="1" fontId="18" fillId="65" borderId="7" xfId="0" applyNumberFormat="1" applyFont="1" applyFill="1" applyBorder="1" applyAlignment="1">
      <alignment horizontal="center" vertical="center" wrapText="1"/>
    </xf>
    <xf numFmtId="3" fontId="18" fillId="65" borderId="7" xfId="0" applyNumberFormat="1" applyFont="1" applyFill="1" applyBorder="1" applyAlignment="1">
      <alignment horizontal="center" vertical="center" wrapText="1"/>
    </xf>
    <xf numFmtId="1" fontId="18" fillId="65" borderId="23" xfId="0" applyNumberFormat="1" applyFont="1" applyFill="1" applyBorder="1" applyAlignment="1">
      <alignment horizontal="center" vertical="center" wrapText="1"/>
    </xf>
    <xf numFmtId="3" fontId="21" fillId="65" borderId="3" xfId="0" applyNumberFormat="1" applyFont="1" applyFill="1" applyBorder="1" applyAlignment="1">
      <alignment horizontal="center" vertical="center" wrapText="1"/>
    </xf>
    <xf numFmtId="3" fontId="21" fillId="65" borderId="7" xfId="0" applyNumberFormat="1" applyFont="1" applyFill="1" applyBorder="1" applyAlignment="1">
      <alignment horizontal="center" vertical="center" wrapText="1"/>
    </xf>
    <xf numFmtId="3" fontId="21" fillId="65" borderId="13" xfId="0" applyNumberFormat="1" applyFont="1" applyFill="1" applyBorder="1" applyAlignment="1">
      <alignment horizontal="center" vertical="center" wrapText="1"/>
    </xf>
    <xf numFmtId="3" fontId="21" fillId="65" borderId="7" xfId="0" applyNumberFormat="1" applyFont="1" applyFill="1" applyBorder="1" applyAlignment="1">
      <alignment horizontal="left" vertical="center" wrapText="1"/>
    </xf>
    <xf numFmtId="1" fontId="21" fillId="65" borderId="7" xfId="0" applyNumberFormat="1" applyFont="1" applyFill="1" applyBorder="1" applyAlignment="1">
      <alignment horizontal="left" vertical="center" wrapText="1"/>
    </xf>
    <xf numFmtId="3" fontId="21" fillId="65" borderId="32" xfId="0" applyNumberFormat="1" applyFont="1" applyFill="1" applyBorder="1" applyAlignment="1">
      <alignment horizontal="center" vertical="center" wrapText="1"/>
    </xf>
    <xf numFmtId="0" fontId="22" fillId="8" borderId="32" xfId="0" applyFont="1" applyFill="1" applyBorder="1" applyAlignment="1">
      <alignment horizontal="left" vertical="center" wrapText="1"/>
    </xf>
    <xf numFmtId="1" fontId="17" fillId="0" borderId="3" xfId="0" applyNumberFormat="1" applyFont="1" applyFill="1" applyBorder="1" applyAlignment="1">
      <alignment horizontal="center" vertical="center" wrapText="1"/>
    </xf>
    <xf numFmtId="1" fontId="17" fillId="0" borderId="2" xfId="0" applyNumberFormat="1" applyFont="1" applyFill="1" applyBorder="1" applyAlignment="1">
      <alignment horizontal="center" vertical="center"/>
    </xf>
    <xf numFmtId="0" fontId="34" fillId="0" borderId="3" xfId="0" applyFont="1" applyFill="1" applyBorder="1" applyAlignment="1">
      <alignment horizontal="center" vertical="center"/>
    </xf>
    <xf numFmtId="3" fontId="39" fillId="5" borderId="0" xfId="0" applyNumberFormat="1" applyFont="1" applyFill="1" applyBorder="1" applyAlignment="1">
      <alignment horizontal="center" vertical="center" wrapText="1"/>
    </xf>
    <xf numFmtId="3" fontId="36" fillId="5" borderId="0" xfId="0" applyNumberFormat="1" applyFont="1" applyFill="1" applyBorder="1"/>
    <xf numFmtId="3" fontId="36" fillId="5" borderId="19" xfId="0" applyNumberFormat="1" applyFont="1" applyFill="1" applyBorder="1"/>
    <xf numFmtId="3" fontId="36" fillId="5" borderId="4" xfId="0" applyNumberFormat="1" applyFont="1" applyFill="1" applyBorder="1" applyAlignment="1"/>
    <xf numFmtId="3" fontId="60" fillId="25" borderId="18" xfId="0" applyNumberFormat="1" applyFont="1" applyFill="1" applyBorder="1" applyAlignment="1">
      <alignment horizontal="center" vertical="center" wrapText="1"/>
    </xf>
    <xf numFmtId="3" fontId="36" fillId="25" borderId="7" xfId="0" applyNumberFormat="1" applyFont="1" applyFill="1" applyBorder="1"/>
    <xf numFmtId="3" fontId="36" fillId="0" borderId="3" xfId="0" applyNumberFormat="1" applyFont="1" applyFill="1" applyBorder="1" applyAlignment="1">
      <alignment horizontal="center" vertical="center" wrapText="1"/>
    </xf>
    <xf numFmtId="3" fontId="39" fillId="9" borderId="28" xfId="0" applyNumberFormat="1" applyFont="1" applyFill="1" applyBorder="1" applyAlignment="1">
      <alignment horizontal="center" vertical="center" wrapText="1"/>
    </xf>
    <xf numFmtId="3" fontId="39" fillId="25" borderId="28" xfId="0" applyNumberFormat="1" applyFont="1" applyFill="1" applyBorder="1" applyAlignment="1">
      <alignment horizontal="center" vertical="center" wrapText="1"/>
    </xf>
    <xf numFmtId="3" fontId="39" fillId="0" borderId="28" xfId="0" applyNumberFormat="1" applyFont="1" applyFill="1" applyBorder="1" applyAlignment="1">
      <alignment horizontal="center" vertical="center" wrapText="1"/>
    </xf>
    <xf numFmtId="3" fontId="60" fillId="23" borderId="28" xfId="0" applyNumberFormat="1" applyFont="1" applyFill="1" applyBorder="1" applyAlignment="1">
      <alignment horizontal="center" vertical="center" wrapText="1"/>
    </xf>
    <xf numFmtId="3" fontId="39" fillId="4" borderId="28" xfId="0" applyNumberFormat="1" applyFont="1" applyFill="1" applyBorder="1" applyAlignment="1">
      <alignment horizontal="center" vertical="center" wrapText="1"/>
    </xf>
    <xf numFmtId="3" fontId="36" fillId="27" borderId="7" xfId="0" applyNumberFormat="1" applyFont="1" applyFill="1" applyBorder="1"/>
    <xf numFmtId="3" fontId="59" fillId="0" borderId="28" xfId="0" applyNumberFormat="1" applyFont="1" applyFill="1" applyBorder="1" applyAlignment="1">
      <alignment horizontal="center" vertical="center" wrapText="1"/>
    </xf>
    <xf numFmtId="3" fontId="39" fillId="0" borderId="16" xfId="0" applyNumberFormat="1" applyFont="1" applyFill="1" applyBorder="1" applyAlignment="1">
      <alignment horizontal="center" vertical="center" wrapText="1"/>
    </xf>
    <xf numFmtId="3" fontId="39" fillId="5" borderId="14" xfId="0" applyNumberFormat="1" applyFont="1" applyFill="1" applyBorder="1" applyAlignment="1">
      <alignment horizontal="center" vertical="center" wrapText="1"/>
    </xf>
    <xf numFmtId="3" fontId="39" fillId="0" borderId="25" xfId="0" applyNumberFormat="1" applyFont="1" applyFill="1" applyBorder="1" applyAlignment="1">
      <alignment horizontal="center" vertical="center" wrapText="1"/>
    </xf>
    <xf numFmtId="3" fontId="36" fillId="0" borderId="0" xfId="0" applyNumberFormat="1" applyFont="1" applyBorder="1"/>
    <xf numFmtId="1" fontId="39" fillId="5" borderId="0" xfId="0" applyNumberFormat="1" applyFont="1" applyFill="1" applyBorder="1" applyAlignment="1">
      <alignment horizontal="center" vertical="center" wrapText="1"/>
    </xf>
    <xf numFmtId="1" fontId="36" fillId="5" borderId="0" xfId="0" applyNumberFormat="1" applyFont="1" applyFill="1" applyBorder="1"/>
    <xf numFmtId="1" fontId="36" fillId="5" borderId="19" xfId="0" applyNumberFormat="1" applyFont="1" applyFill="1" applyBorder="1"/>
    <xf numFmtId="1" fontId="36" fillId="5" borderId="4" xfId="0" applyNumberFormat="1" applyFont="1" applyFill="1" applyBorder="1" applyAlignment="1">
      <alignment horizontal="center" vertical="center" wrapText="1"/>
    </xf>
    <xf numFmtId="1" fontId="60" fillId="25" borderId="6" xfId="0" applyNumberFormat="1" applyFont="1" applyFill="1" applyBorder="1" applyAlignment="1">
      <alignment horizontal="center" vertical="center" wrapText="1"/>
    </xf>
    <xf numFmtId="1" fontId="36" fillId="25" borderId="7" xfId="0" applyNumberFormat="1" applyFont="1" applyFill="1" applyBorder="1"/>
    <xf numFmtId="1" fontId="36" fillId="0" borderId="7" xfId="0" applyNumberFormat="1" applyFont="1" applyFill="1" applyBorder="1" applyAlignment="1">
      <alignment horizontal="center" vertical="center" wrapText="1"/>
    </xf>
    <xf numFmtId="1" fontId="39" fillId="9" borderId="7" xfId="0" applyNumberFormat="1" applyFont="1" applyFill="1" applyBorder="1" applyAlignment="1">
      <alignment horizontal="center" vertical="center" wrapText="1"/>
    </xf>
    <xf numFmtId="1" fontId="39" fillId="25" borderId="7" xfId="0" applyNumberFormat="1" applyFont="1" applyFill="1" applyBorder="1" applyAlignment="1">
      <alignment horizontal="center" vertical="center" wrapText="1"/>
    </xf>
    <xf numFmtId="1" fontId="61" fillId="0" borderId="7" xfId="0" applyNumberFormat="1" applyFont="1" applyFill="1" applyBorder="1" applyAlignment="1">
      <alignment horizontal="center" vertical="center" wrapText="1"/>
    </xf>
    <xf numFmtId="1" fontId="60" fillId="23" borderId="7" xfId="0" applyNumberFormat="1" applyFont="1" applyFill="1" applyBorder="1" applyAlignment="1">
      <alignment horizontal="center" vertical="center" wrapText="1"/>
    </xf>
    <xf numFmtId="1" fontId="39" fillId="4" borderId="7" xfId="0" applyNumberFormat="1" applyFont="1" applyFill="1" applyBorder="1" applyAlignment="1">
      <alignment horizontal="center" vertical="center" wrapText="1"/>
    </xf>
    <xf numFmtId="1" fontId="36" fillId="27" borderId="7" xfId="0" applyNumberFormat="1" applyFont="1" applyFill="1" applyBorder="1"/>
    <xf numFmtId="1" fontId="59" fillId="0" borderId="7" xfId="0" applyNumberFormat="1" applyFont="1" applyFill="1" applyBorder="1" applyAlignment="1">
      <alignment horizontal="center" vertical="center" wrapText="1"/>
    </xf>
    <xf numFmtId="1" fontId="39" fillId="0" borderId="15" xfId="0" applyNumberFormat="1" applyFont="1" applyFill="1" applyBorder="1" applyAlignment="1">
      <alignment horizontal="center" vertical="center" wrapText="1"/>
    </xf>
    <xf numFmtId="1" fontId="39" fillId="9" borderId="33" xfId="1" applyNumberFormat="1" applyFont="1" applyFill="1" applyBorder="1" applyAlignment="1">
      <alignment horizontal="center" vertical="center" wrapText="1"/>
    </xf>
    <xf numFmtId="1" fontId="59" fillId="0" borderId="17" xfId="0" applyNumberFormat="1"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1" fontId="39" fillId="0" borderId="25" xfId="0" applyNumberFormat="1" applyFont="1" applyFill="1" applyBorder="1" applyAlignment="1">
      <alignment horizontal="center" vertical="center" wrapText="1"/>
    </xf>
    <xf numFmtId="1" fontId="36" fillId="0" borderId="0" xfId="0" applyNumberFormat="1" applyFont="1" applyBorder="1"/>
    <xf numFmtId="1" fontId="39" fillId="5" borderId="39" xfId="0" applyNumberFormat="1" applyFont="1" applyFill="1" applyBorder="1" applyAlignment="1">
      <alignment horizontal="center" vertical="center" wrapText="1"/>
    </xf>
    <xf numFmtId="1" fontId="36" fillId="5" borderId="4" xfId="0" applyNumberFormat="1" applyFont="1" applyFill="1" applyBorder="1" applyAlignment="1"/>
    <xf numFmtId="3" fontId="36" fillId="5" borderId="47" xfId="0" applyNumberFormat="1" applyFont="1" applyFill="1" applyBorder="1" applyAlignment="1"/>
    <xf numFmtId="3" fontId="64" fillId="25" borderId="6" xfId="0" applyNumberFormat="1" applyFont="1" applyFill="1" applyBorder="1" applyAlignment="1">
      <alignment horizontal="center"/>
    </xf>
    <xf numFmtId="3" fontId="36" fillId="0" borderId="7" xfId="0" applyNumberFormat="1" applyFont="1" applyFill="1" applyBorder="1" applyAlignment="1">
      <alignment horizontal="center"/>
    </xf>
    <xf numFmtId="3" fontId="36" fillId="0" borderId="28" xfId="0" applyNumberFormat="1" applyFont="1" applyFill="1" applyBorder="1" applyAlignment="1">
      <alignment horizontal="center"/>
    </xf>
    <xf numFmtId="3" fontId="36" fillId="25" borderId="7" xfId="0" applyNumberFormat="1" applyFont="1" applyFill="1" applyBorder="1" applyAlignment="1">
      <alignment horizontal="center"/>
    </xf>
    <xf numFmtId="1" fontId="39" fillId="0" borderId="7" xfId="0" applyNumberFormat="1" applyFont="1" applyFill="1" applyBorder="1" applyAlignment="1">
      <alignment horizontal="center" vertical="center" wrapText="1"/>
    </xf>
    <xf numFmtId="3" fontId="64" fillId="23" borderId="7" xfId="0" applyNumberFormat="1" applyFont="1" applyFill="1" applyBorder="1" applyAlignment="1">
      <alignment horizontal="center"/>
    </xf>
    <xf numFmtId="3" fontId="36" fillId="0" borderId="7" xfId="0" applyNumberFormat="1" applyFont="1" applyFill="1" applyBorder="1" applyAlignment="1">
      <alignment horizontal="center" vertical="center"/>
    </xf>
    <xf numFmtId="3" fontId="36" fillId="0" borderId="28" xfId="0" applyNumberFormat="1" applyFont="1" applyFill="1" applyBorder="1" applyAlignment="1">
      <alignment horizontal="center" vertical="center"/>
    </xf>
    <xf numFmtId="3" fontId="36" fillId="0" borderId="0" xfId="0" applyNumberFormat="1" applyFont="1" applyBorder="1" applyAlignment="1">
      <alignment horizontal="center"/>
    </xf>
    <xf numFmtId="1" fontId="39" fillId="5" borderId="14" xfId="0" applyNumberFormat="1" applyFont="1" applyFill="1" applyBorder="1" applyAlignment="1">
      <alignment horizontal="center" vertical="center" wrapText="1"/>
    </xf>
    <xf numFmtId="3" fontId="39" fillId="5" borderId="15" xfId="0" applyNumberFormat="1" applyFont="1" applyFill="1" applyBorder="1" applyAlignment="1">
      <alignment horizontal="center" vertical="center" wrapText="1"/>
    </xf>
    <xf numFmtId="1" fontId="39" fillId="11" borderId="7" xfId="0" applyNumberFormat="1" applyFont="1" applyFill="1" applyBorder="1" applyAlignment="1">
      <alignment horizontal="center" vertical="center" wrapText="1"/>
    </xf>
    <xf numFmtId="1" fontId="36" fillId="5" borderId="0" xfId="0" applyNumberFormat="1" applyFont="1" applyFill="1" applyBorder="1" applyAlignment="1">
      <alignment horizontal="center"/>
    </xf>
    <xf numFmtId="169" fontId="36" fillId="5" borderId="16" xfId="0" applyNumberFormat="1" applyFont="1" applyFill="1" applyBorder="1" applyAlignment="1">
      <alignment horizontal="center"/>
    </xf>
    <xf numFmtId="3" fontId="36" fillId="5" borderId="0" xfId="0" applyNumberFormat="1" applyFont="1" applyFill="1" applyBorder="1" applyAlignment="1">
      <alignment horizontal="center"/>
    </xf>
    <xf numFmtId="1" fontId="36" fillId="5" borderId="0" xfId="0" applyNumberFormat="1" applyFont="1" applyFill="1" applyBorder="1" applyAlignment="1"/>
    <xf numFmtId="3" fontId="36" fillId="5" borderId="0" xfId="0" applyNumberFormat="1" applyFont="1" applyFill="1" applyBorder="1" applyAlignment="1"/>
    <xf numFmtId="1" fontId="59" fillId="5" borderId="0" xfId="0" applyNumberFormat="1" applyFont="1" applyFill="1" applyBorder="1" applyAlignment="1">
      <alignment horizontal="center"/>
    </xf>
    <xf numFmtId="1" fontId="36" fillId="5" borderId="16" xfId="0" applyNumberFormat="1" applyFont="1" applyFill="1" applyBorder="1" applyAlignment="1">
      <alignment horizontal="center"/>
    </xf>
    <xf numFmtId="1" fontId="36" fillId="5" borderId="18" xfId="0" applyNumberFormat="1" applyFont="1" applyFill="1" applyBorder="1" applyAlignment="1">
      <alignment horizontal="center"/>
    </xf>
    <xf numFmtId="169" fontId="36" fillId="5" borderId="18" xfId="0" applyNumberFormat="1" applyFont="1" applyFill="1" applyBorder="1" applyAlignment="1">
      <alignment horizontal="center"/>
    </xf>
    <xf numFmtId="3" fontId="36" fillId="5" borderId="19" xfId="0" applyNumberFormat="1" applyFont="1" applyFill="1" applyBorder="1" applyAlignment="1">
      <alignment horizontal="center"/>
    </xf>
    <xf numFmtId="1" fontId="59" fillId="5" borderId="19" xfId="0" applyNumberFormat="1" applyFont="1" applyFill="1" applyBorder="1" applyAlignment="1">
      <alignment horizontal="center"/>
    </xf>
    <xf numFmtId="1" fontId="36" fillId="5" borderId="2" xfId="0" applyNumberFormat="1" applyFont="1" applyFill="1" applyBorder="1" applyAlignment="1">
      <alignment horizontal="center" wrapText="1"/>
    </xf>
    <xf numFmtId="169" fontId="36" fillId="5" borderId="2" xfId="0" applyNumberFormat="1" applyFont="1" applyFill="1" applyBorder="1" applyAlignment="1">
      <alignment horizontal="center" wrapText="1"/>
    </xf>
    <xf numFmtId="3" fontId="36" fillId="5" borderId="2" xfId="0" applyNumberFormat="1" applyFont="1" applyFill="1" applyBorder="1" applyAlignment="1">
      <alignment horizontal="center" wrapText="1"/>
    </xf>
    <xf numFmtId="1" fontId="36" fillId="5" borderId="2" xfId="0" applyNumberFormat="1" applyFont="1" applyFill="1" applyBorder="1" applyAlignment="1"/>
    <xf numFmtId="3" fontId="36" fillId="5" borderId="2" xfId="0" applyNumberFormat="1" applyFont="1" applyFill="1" applyBorder="1" applyAlignment="1">
      <alignment horizontal="center"/>
    </xf>
    <xf numFmtId="1" fontId="59" fillId="5" borderId="2" xfId="0" applyNumberFormat="1" applyFont="1" applyFill="1" applyBorder="1" applyAlignment="1">
      <alignment horizontal="center"/>
    </xf>
    <xf numFmtId="1" fontId="39" fillId="5" borderId="51" xfId="0" applyNumberFormat="1" applyFont="1" applyFill="1" applyBorder="1" applyAlignment="1">
      <alignment horizontal="center" vertical="center" wrapText="1"/>
    </xf>
    <xf numFmtId="3" fontId="61" fillId="5" borderId="51" xfId="0" applyNumberFormat="1" applyFont="1" applyFill="1" applyBorder="1" applyAlignment="1">
      <alignment horizontal="center" vertical="center" wrapText="1"/>
    </xf>
    <xf numFmtId="1" fontId="61" fillId="5" borderId="52" xfId="0" applyNumberFormat="1" applyFont="1" applyFill="1" applyBorder="1" applyAlignment="1">
      <alignment horizontal="center" vertical="center" wrapText="1"/>
    </xf>
    <xf numFmtId="169" fontId="39" fillId="28" borderId="3" xfId="0" applyNumberFormat="1" applyFont="1" applyFill="1" applyBorder="1" applyAlignment="1">
      <alignment horizontal="center" vertical="center" wrapText="1"/>
    </xf>
    <xf numFmtId="3" fontId="39" fillId="28" borderId="3" xfId="0" applyNumberFormat="1" applyFont="1" applyFill="1" applyBorder="1" applyAlignment="1">
      <alignment horizontal="center" vertical="center" wrapText="1"/>
    </xf>
    <xf numFmtId="1" fontId="39" fillId="28" borderId="7" xfId="0" applyNumberFormat="1" applyFont="1" applyFill="1" applyBorder="1" applyAlignment="1">
      <alignment horizontal="center" vertical="center" wrapText="1"/>
    </xf>
    <xf numFmtId="3" fontId="39" fillId="28" borderId="7" xfId="0" applyNumberFormat="1" applyFont="1" applyFill="1" applyBorder="1" applyAlignment="1">
      <alignment horizontal="center" vertical="center" wrapText="1"/>
    </xf>
    <xf numFmtId="3" fontId="36" fillId="28" borderId="7" xfId="0" applyNumberFormat="1" applyFont="1" applyFill="1" applyBorder="1" applyAlignment="1">
      <alignment horizontal="center"/>
    </xf>
    <xf numFmtId="1" fontId="59" fillId="28" borderId="32" xfId="0" applyNumberFormat="1" applyFont="1" applyFill="1" applyBorder="1" applyAlignment="1">
      <alignment horizontal="center"/>
    </xf>
    <xf numFmtId="169" fontId="59" fillId="28" borderId="3" xfId="0" applyNumberFormat="1" applyFont="1" applyFill="1" applyBorder="1" applyAlignment="1">
      <alignment horizontal="center" vertical="center" wrapText="1"/>
    </xf>
    <xf numFmtId="3" fontId="59" fillId="28" borderId="3" xfId="0" applyNumberFormat="1" applyFont="1" applyFill="1" applyBorder="1" applyAlignment="1">
      <alignment horizontal="center" vertical="center" wrapText="1"/>
    </xf>
    <xf numFmtId="1" fontId="61" fillId="28" borderId="7" xfId="0" applyNumberFormat="1" applyFont="1" applyFill="1" applyBorder="1" applyAlignment="1">
      <alignment horizontal="center" vertical="center" wrapText="1"/>
    </xf>
    <xf numFmtId="3" fontId="61" fillId="28" borderId="7" xfId="0" applyNumberFormat="1" applyFont="1" applyFill="1" applyBorder="1" applyAlignment="1">
      <alignment horizontal="center" vertical="center" wrapText="1"/>
    </xf>
    <xf numFmtId="3" fontId="60" fillId="28" borderId="7" xfId="0" applyNumberFormat="1" applyFont="1" applyFill="1" applyBorder="1" applyAlignment="1">
      <alignment horizontal="center"/>
    </xf>
    <xf numFmtId="169" fontId="59" fillId="0" borderId="3" xfId="0" applyNumberFormat="1" applyFont="1" applyFill="1" applyBorder="1" applyAlignment="1">
      <alignment horizontal="center" vertical="center" wrapText="1"/>
    </xf>
    <xf numFmtId="3" fontId="59" fillId="0" borderId="3" xfId="0" applyNumberFormat="1" applyFont="1" applyFill="1" applyBorder="1" applyAlignment="1">
      <alignment horizontal="center" vertical="center" wrapText="1"/>
    </xf>
    <xf numFmtId="1" fontId="59" fillId="0" borderId="3" xfId="0" applyNumberFormat="1" applyFont="1" applyFill="1" applyBorder="1" applyAlignment="1">
      <alignment horizontal="center" vertical="center" wrapText="1"/>
    </xf>
    <xf numFmtId="3" fontId="61" fillId="0" borderId="7" xfId="0" applyNumberFormat="1" applyFont="1" applyFill="1" applyBorder="1" applyAlignment="1">
      <alignment horizontal="center" vertical="center" wrapText="1"/>
    </xf>
    <xf numFmtId="3" fontId="60" fillId="0" borderId="7" xfId="0" applyNumberFormat="1" applyFont="1" applyFill="1" applyBorder="1" applyAlignment="1">
      <alignment horizontal="center"/>
    </xf>
    <xf numFmtId="1" fontId="59" fillId="0" borderId="32" xfId="0" applyNumberFormat="1" applyFont="1" applyFill="1" applyBorder="1" applyAlignment="1">
      <alignment horizontal="center"/>
    </xf>
    <xf numFmtId="1" fontId="61" fillId="0" borderId="3" xfId="0" applyNumberFormat="1" applyFont="1" applyFill="1" applyBorder="1" applyAlignment="1">
      <alignment horizontal="center" vertical="center" wrapText="1"/>
    </xf>
    <xf numFmtId="1" fontId="59" fillId="0" borderId="3" xfId="0" applyNumberFormat="1" applyFont="1" applyFill="1" applyBorder="1" applyAlignment="1">
      <alignment horizontal="center" vertical="center"/>
    </xf>
    <xf numFmtId="3" fontId="59" fillId="0" borderId="7" xfId="0" applyNumberFormat="1" applyFont="1" applyFill="1" applyBorder="1" applyAlignment="1">
      <alignment horizontal="center" vertical="center" wrapText="1"/>
    </xf>
    <xf numFmtId="1" fontId="39" fillId="4" borderId="2" xfId="0" applyNumberFormat="1" applyFont="1" applyFill="1" applyBorder="1" applyAlignment="1">
      <alignment horizontal="center" vertical="center"/>
    </xf>
    <xf numFmtId="169" fontId="39" fillId="4" borderId="3" xfId="0" applyNumberFormat="1" applyFont="1" applyFill="1" applyBorder="1" applyAlignment="1">
      <alignment horizontal="center" vertical="center" wrapText="1"/>
    </xf>
    <xf numFmtId="3" fontId="39" fillId="4" borderId="3" xfId="0" applyNumberFormat="1" applyFont="1" applyFill="1" applyBorder="1" applyAlignment="1">
      <alignment horizontal="center" vertical="center" wrapText="1"/>
    </xf>
    <xf numFmtId="3" fontId="39" fillId="4" borderId="7" xfId="0" applyNumberFormat="1" applyFont="1" applyFill="1" applyBorder="1" applyAlignment="1">
      <alignment horizontal="center" vertical="center" wrapText="1"/>
    </xf>
    <xf numFmtId="1" fontId="39" fillId="4" borderId="32" xfId="0" applyNumberFormat="1" applyFont="1" applyFill="1" applyBorder="1" applyAlignment="1">
      <alignment horizontal="center" vertical="center" wrapText="1"/>
    </xf>
    <xf numFmtId="169" fontId="39" fillId="0" borderId="3" xfId="0" applyNumberFormat="1" applyFont="1" applyFill="1" applyBorder="1" applyAlignment="1">
      <alignment horizontal="center" vertical="center" wrapText="1"/>
    </xf>
    <xf numFmtId="49" fontId="36" fillId="0" borderId="32" xfId="0" applyNumberFormat="1" applyFont="1" applyFill="1" applyBorder="1" applyAlignment="1">
      <alignment horizontal="center" vertical="center" wrapText="1"/>
    </xf>
    <xf numFmtId="1" fontId="59" fillId="0" borderId="7" xfId="0" applyNumberFormat="1" applyFont="1" applyFill="1" applyBorder="1" applyAlignment="1">
      <alignment horizontal="center" vertical="center"/>
    </xf>
    <xf numFmtId="3" fontId="39" fillId="0" borderId="3" xfId="0" applyNumberFormat="1" applyFont="1" applyFill="1" applyBorder="1" applyAlignment="1">
      <alignment horizontal="center" vertical="center" wrapText="1"/>
    </xf>
    <xf numFmtId="3" fontId="39" fillId="0" borderId="7" xfId="0" applyNumberFormat="1" applyFont="1" applyFill="1" applyBorder="1" applyAlignment="1">
      <alignment horizontal="center" vertical="center" wrapText="1"/>
    </xf>
    <xf numFmtId="0" fontId="59" fillId="0" borderId="32" xfId="0" applyNumberFormat="1" applyFont="1" applyFill="1" applyBorder="1" applyAlignment="1">
      <alignment horizontal="center"/>
    </xf>
    <xf numFmtId="1" fontId="39" fillId="4" borderId="19" xfId="0" applyNumberFormat="1" applyFont="1" applyFill="1" applyBorder="1" applyAlignment="1">
      <alignment horizontal="center" vertical="center"/>
    </xf>
    <xf numFmtId="169" fontId="39" fillId="4" borderId="20" xfId="0" applyNumberFormat="1" applyFont="1" applyFill="1" applyBorder="1" applyAlignment="1">
      <alignment horizontal="center" vertical="center" wrapText="1"/>
    </xf>
    <xf numFmtId="3" fontId="39" fillId="4" borderId="20" xfId="0" applyNumberFormat="1" applyFont="1" applyFill="1" applyBorder="1" applyAlignment="1">
      <alignment horizontal="center" vertical="center" wrapText="1"/>
    </xf>
    <xf numFmtId="169" fontId="39" fillId="63" borderId="3" xfId="0" applyNumberFormat="1" applyFont="1" applyFill="1" applyBorder="1" applyAlignment="1">
      <alignment horizontal="center" vertical="center" wrapText="1"/>
    </xf>
    <xf numFmtId="3" fontId="39" fillId="63" borderId="3" xfId="0" applyNumberFormat="1" applyFont="1" applyFill="1" applyBorder="1" applyAlignment="1">
      <alignment horizontal="center" vertical="center" wrapText="1"/>
    </xf>
    <xf numFmtId="1" fontId="39" fillId="63" borderId="7" xfId="0" applyNumberFormat="1" applyFont="1" applyFill="1" applyBorder="1" applyAlignment="1">
      <alignment horizontal="center" vertical="center" wrapText="1"/>
    </xf>
    <xf numFmtId="3" fontId="39" fillId="63" borderId="7" xfId="0" applyNumberFormat="1" applyFont="1" applyFill="1" applyBorder="1" applyAlignment="1">
      <alignment horizontal="center" vertical="center" wrapText="1"/>
    </xf>
    <xf numFmtId="1" fontId="39" fillId="63" borderId="32" xfId="0" applyNumberFormat="1" applyFont="1" applyFill="1" applyBorder="1" applyAlignment="1">
      <alignment horizontal="center" vertical="center" wrapText="1"/>
    </xf>
    <xf numFmtId="1" fontId="36" fillId="0" borderId="3" xfId="0" applyNumberFormat="1" applyFont="1" applyFill="1" applyBorder="1" applyAlignment="1">
      <alignment horizontal="center" vertical="center" wrapText="1"/>
    </xf>
    <xf numFmtId="1" fontId="36" fillId="0" borderId="32" xfId="0" applyNumberFormat="1" applyFont="1" applyFill="1" applyBorder="1" applyAlignment="1">
      <alignment horizontal="center"/>
    </xf>
    <xf numFmtId="169" fontId="59" fillId="21" borderId="3" xfId="0" applyNumberFormat="1" applyFont="1" applyFill="1" applyBorder="1" applyAlignment="1">
      <alignment horizontal="center" vertical="center" wrapText="1"/>
    </xf>
    <xf numFmtId="3" fontId="61" fillId="21" borderId="3" xfId="0" applyNumberFormat="1" applyFont="1" applyFill="1" applyBorder="1" applyAlignment="1">
      <alignment horizontal="center" vertical="center" wrapText="1"/>
    </xf>
    <xf numFmtId="1" fontId="61" fillId="21" borderId="7" xfId="0" applyNumberFormat="1" applyFont="1" applyFill="1" applyBorder="1" applyAlignment="1">
      <alignment horizontal="center" vertical="center" wrapText="1"/>
    </xf>
    <xf numFmtId="3" fontId="61" fillId="21" borderId="7" xfId="0" applyNumberFormat="1" applyFont="1" applyFill="1" applyBorder="1" applyAlignment="1">
      <alignment horizontal="center" vertical="center" wrapText="1"/>
    </xf>
    <xf numFmtId="3" fontId="60" fillId="21" borderId="7" xfId="0" applyNumberFormat="1" applyFont="1" applyFill="1" applyBorder="1" applyAlignment="1">
      <alignment horizontal="center"/>
    </xf>
    <xf numFmtId="1" fontId="59" fillId="21" borderId="32" xfId="0" applyNumberFormat="1" applyFont="1" applyFill="1" applyBorder="1" applyAlignment="1">
      <alignment horizontal="center"/>
    </xf>
    <xf numFmtId="3" fontId="61" fillId="0" borderId="3" xfId="0" applyNumberFormat="1" applyFont="1" applyFill="1" applyBorder="1" applyAlignment="1">
      <alignment horizontal="center" vertical="center" wrapText="1"/>
    </xf>
    <xf numFmtId="1" fontId="36" fillId="0" borderId="32" xfId="0" applyNumberFormat="1" applyFont="1" applyFill="1" applyBorder="1" applyAlignment="1">
      <alignment horizontal="center" vertical="center"/>
    </xf>
    <xf numFmtId="169" fontId="59" fillId="0" borderId="20" xfId="0" applyNumberFormat="1" applyFont="1" applyFill="1" applyBorder="1" applyAlignment="1">
      <alignment horizontal="center" vertical="center" wrapText="1"/>
    </xf>
    <xf numFmtId="3" fontId="61" fillId="0" borderId="20" xfId="0" applyNumberFormat="1" applyFont="1" applyFill="1" applyBorder="1" applyAlignment="1">
      <alignment horizontal="center" vertical="center" wrapText="1"/>
    </xf>
    <xf numFmtId="169" fontId="59" fillId="0" borderId="3" xfId="0" applyNumberFormat="1" applyFont="1" applyFill="1" applyBorder="1" applyAlignment="1">
      <alignment horizontal="center" vertical="center"/>
    </xf>
    <xf numFmtId="3" fontId="36" fillId="24" borderId="7" xfId="0" applyNumberFormat="1" applyFont="1" applyFill="1" applyBorder="1" applyAlignment="1">
      <alignment horizontal="center"/>
    </xf>
    <xf numFmtId="1" fontId="59" fillId="24" borderId="32" xfId="0" applyNumberFormat="1" applyFont="1" applyFill="1" applyBorder="1" applyAlignment="1">
      <alignment horizontal="center"/>
    </xf>
    <xf numFmtId="1" fontId="39" fillId="24" borderId="3" xfId="0" applyNumberFormat="1" applyFont="1" applyFill="1" applyBorder="1" applyAlignment="1">
      <alignment horizontal="center" vertical="center" wrapText="1"/>
    </xf>
    <xf numFmtId="1" fontId="63" fillId="0" borderId="0" xfId="2" applyNumberFormat="1" applyFont="1" applyFill="1" applyBorder="1" applyAlignment="1">
      <alignment horizontal="center" vertical="center"/>
    </xf>
    <xf numFmtId="169" fontId="36" fillId="0" borderId="17" xfId="0" applyNumberFormat="1" applyFont="1" applyFill="1" applyBorder="1" applyAlignment="1">
      <alignment horizontal="center" vertical="center" wrapText="1"/>
    </xf>
    <xf numFmtId="3" fontId="39" fillId="0" borderId="17" xfId="0" applyNumberFormat="1" applyFont="1" applyFill="1" applyBorder="1" applyAlignment="1">
      <alignment horizontal="center" vertical="center" wrapText="1"/>
    </xf>
    <xf numFmtId="1" fontId="61" fillId="6" borderId="2" xfId="0" applyNumberFormat="1" applyFont="1" applyFill="1" applyBorder="1" applyAlignment="1">
      <alignment horizontal="center" vertical="center" wrapText="1"/>
    </xf>
    <xf numFmtId="0" fontId="61" fillId="6" borderId="3" xfId="0" applyFont="1" applyFill="1" applyBorder="1" applyAlignment="1">
      <alignment horizontal="left" vertical="center" wrapText="1"/>
    </xf>
    <xf numFmtId="0" fontId="61" fillId="6" borderId="7" xfId="0" applyFont="1" applyFill="1" applyBorder="1" applyAlignment="1">
      <alignment horizontal="left" vertical="center" wrapText="1"/>
    </xf>
    <xf numFmtId="1" fontId="61" fillId="6" borderId="7" xfId="0" applyNumberFormat="1" applyFont="1" applyFill="1" applyBorder="1" applyAlignment="1">
      <alignment horizontal="left" vertical="center" wrapText="1"/>
    </xf>
    <xf numFmtId="1" fontId="61" fillId="6" borderId="32" xfId="0" applyNumberFormat="1" applyFont="1" applyFill="1" applyBorder="1" applyAlignment="1">
      <alignment horizontal="left" vertical="center" wrapText="1"/>
    </xf>
    <xf numFmtId="0" fontId="59" fillId="6" borderId="3" xfId="0" applyFont="1" applyFill="1" applyBorder="1" applyAlignment="1">
      <alignment horizontal="center" vertical="center" wrapText="1"/>
    </xf>
    <xf numFmtId="0" fontId="59" fillId="6" borderId="7" xfId="0" applyFont="1" applyFill="1" applyBorder="1" applyAlignment="1">
      <alignment horizontal="center" vertical="center" wrapText="1"/>
    </xf>
    <xf numFmtId="1" fontId="59" fillId="6" borderId="7" xfId="0" applyNumberFormat="1" applyFont="1" applyFill="1" applyBorder="1" applyAlignment="1">
      <alignment horizontal="center" vertical="center" wrapText="1"/>
    </xf>
    <xf numFmtId="1" fontId="59" fillId="6" borderId="32" xfId="0" applyNumberFormat="1" applyFont="1" applyFill="1" applyBorder="1" applyAlignment="1">
      <alignment horizontal="center" vertical="center" wrapText="1"/>
    </xf>
    <xf numFmtId="3" fontId="59" fillId="0" borderId="7" xfId="0" applyNumberFormat="1" applyFont="1" applyFill="1" applyBorder="1" applyAlignment="1">
      <alignment horizontal="center"/>
    </xf>
    <xf numFmtId="0" fontId="59" fillId="0" borderId="3" xfId="0" applyFont="1" applyFill="1" applyBorder="1" applyAlignment="1">
      <alignment horizontal="center" vertical="center" wrapText="1"/>
    </xf>
    <xf numFmtId="0" fontId="59" fillId="0" borderId="7" xfId="0" applyFont="1" applyFill="1" applyBorder="1" applyAlignment="1">
      <alignment horizontal="center" vertical="center" wrapText="1"/>
    </xf>
    <xf numFmtId="1" fontId="59" fillId="0" borderId="32" xfId="0" applyNumberFormat="1" applyFont="1" applyFill="1" applyBorder="1" applyAlignment="1">
      <alignment horizontal="center" vertical="center" wrapText="1"/>
    </xf>
    <xf numFmtId="1" fontId="59" fillId="0" borderId="19" xfId="0" applyNumberFormat="1" applyFont="1" applyFill="1" applyBorder="1" applyAlignment="1">
      <alignment horizontal="center" vertical="center"/>
    </xf>
    <xf numFmtId="1" fontId="39" fillId="16" borderId="98" xfId="1" applyNumberFormat="1" applyFont="1" applyFill="1" applyBorder="1" applyAlignment="1">
      <alignment horizontal="center" wrapText="1"/>
    </xf>
    <xf numFmtId="169" fontId="39" fillId="16" borderId="98" xfId="1" applyNumberFormat="1" applyFont="1" applyFill="1" applyBorder="1" applyAlignment="1">
      <alignment horizontal="center" wrapText="1"/>
    </xf>
    <xf numFmtId="3" fontId="39" fillId="16" borderId="98" xfId="1" applyNumberFormat="1" applyFont="1" applyFill="1" applyBorder="1" applyAlignment="1">
      <alignment horizontal="center" wrapText="1"/>
    </xf>
    <xf numFmtId="3" fontId="36" fillId="16" borderId="98" xfId="0" applyNumberFormat="1" applyFont="1" applyFill="1" applyBorder="1" applyAlignment="1">
      <alignment horizontal="center"/>
    </xf>
    <xf numFmtId="1" fontId="39" fillId="0" borderId="98" xfId="1" applyNumberFormat="1" applyFont="1" applyFill="1" applyBorder="1" applyAlignment="1">
      <alignment horizontal="center" wrapText="1"/>
    </xf>
    <xf numFmtId="169" fontId="39" fillId="0" borderId="98" xfId="1" applyNumberFormat="1" applyFont="1" applyFill="1" applyBorder="1" applyAlignment="1">
      <alignment horizontal="center" wrapText="1"/>
    </xf>
    <xf numFmtId="3" fontId="39" fillId="0" borderId="98" xfId="1" applyNumberFormat="1" applyFont="1" applyFill="1" applyBorder="1" applyAlignment="1">
      <alignment horizontal="center" wrapText="1"/>
    </xf>
    <xf numFmtId="3" fontId="36" fillId="0" borderId="98" xfId="0" applyNumberFormat="1" applyFont="1" applyFill="1" applyBorder="1" applyAlignment="1">
      <alignment horizontal="center"/>
    </xf>
    <xf numFmtId="1" fontId="59" fillId="0" borderId="98" xfId="0" applyNumberFormat="1" applyFont="1" applyBorder="1" applyAlignment="1">
      <alignment horizontal="center"/>
    </xf>
    <xf numFmtId="169" fontId="39" fillId="0" borderId="98" xfId="0" applyNumberFormat="1" applyFont="1" applyFill="1" applyBorder="1" applyAlignment="1">
      <alignment horizontal="center" vertical="center" wrapText="1"/>
    </xf>
    <xf numFmtId="3" fontId="39" fillId="0" borderId="98" xfId="0" applyNumberFormat="1" applyFont="1" applyFill="1" applyBorder="1" applyAlignment="1">
      <alignment horizontal="center" vertical="center" wrapText="1"/>
    </xf>
    <xf numFmtId="1" fontId="39" fillId="0" borderId="98" xfId="0" applyNumberFormat="1" applyFont="1" applyFill="1" applyBorder="1" applyAlignment="1">
      <alignment horizontal="center" vertical="center" wrapText="1"/>
    </xf>
    <xf numFmtId="3" fontId="39" fillId="5" borderId="98" xfId="0" applyNumberFormat="1" applyFont="1" applyFill="1" applyBorder="1" applyAlignment="1">
      <alignment horizontal="center" vertical="center" wrapText="1"/>
    </xf>
    <xf numFmtId="1" fontId="39" fillId="5" borderId="98" xfId="0" applyNumberFormat="1" applyFont="1" applyFill="1" applyBorder="1" applyAlignment="1">
      <alignment horizontal="center" vertical="center" wrapText="1"/>
    </xf>
    <xf numFmtId="1" fontId="61" fillId="0" borderId="98" xfId="0" applyNumberFormat="1" applyFont="1" applyBorder="1" applyAlignment="1">
      <alignment horizontal="center" vertical="center"/>
    </xf>
    <xf numFmtId="169" fontId="39" fillId="0" borderId="98" xfId="1" applyNumberFormat="1" applyFont="1" applyFill="1" applyBorder="1" applyAlignment="1">
      <alignment horizontal="center" vertical="center" wrapText="1"/>
    </xf>
    <xf numFmtId="3" fontId="39" fillId="0" borderId="98" xfId="1" applyNumberFormat="1" applyFont="1" applyFill="1" applyBorder="1" applyAlignment="1">
      <alignment horizontal="center" vertical="center" wrapText="1"/>
    </xf>
    <xf numFmtId="1" fontId="39" fillId="0" borderId="98" xfId="1" applyNumberFormat="1" applyFont="1" applyFill="1" applyBorder="1" applyAlignment="1">
      <alignment horizontal="center" vertical="center" wrapText="1"/>
    </xf>
    <xf numFmtId="3" fontId="39" fillId="11" borderId="98" xfId="0" applyNumberFormat="1" applyFont="1" applyFill="1" applyBorder="1" applyAlignment="1">
      <alignment horizontal="center" vertical="center" wrapText="1"/>
    </xf>
    <xf numFmtId="167" fontId="39" fillId="11" borderId="98" xfId="0" applyNumberFormat="1" applyFont="1" applyFill="1" applyBorder="1" applyAlignment="1">
      <alignment vertical="center" wrapText="1"/>
    </xf>
    <xf numFmtId="1" fontId="39" fillId="0" borderId="98" xfId="0" applyNumberFormat="1" applyFont="1" applyFill="1" applyBorder="1" applyAlignment="1">
      <alignment horizontal="center" wrapText="1"/>
    </xf>
    <xf numFmtId="3" fontId="39" fillId="16" borderId="98" xfId="1" applyNumberFormat="1" applyFont="1" applyFill="1" applyBorder="1" applyAlignment="1">
      <alignment horizontal="center" vertical="center" wrapText="1"/>
    </xf>
    <xf numFmtId="1" fontId="39" fillId="11" borderId="98" xfId="0" applyNumberFormat="1" applyFont="1" applyFill="1" applyBorder="1" applyAlignment="1">
      <alignment horizontal="center" vertical="center" wrapText="1"/>
    </xf>
    <xf numFmtId="167" fontId="39" fillId="11" borderId="98" xfId="0" applyNumberFormat="1" applyFont="1" applyFill="1" applyBorder="1" applyAlignment="1">
      <alignment horizontal="center" vertical="center" wrapText="1"/>
    </xf>
    <xf numFmtId="1" fontId="36" fillId="16" borderId="98" xfId="1" applyNumberFormat="1" applyFont="1" applyFill="1" applyBorder="1" applyAlignment="1">
      <alignment horizontal="center" wrapText="1"/>
    </xf>
    <xf numFmtId="1" fontId="59" fillId="0" borderId="98" xfId="0" applyNumberFormat="1" applyFont="1" applyFill="1" applyBorder="1" applyAlignment="1">
      <alignment horizontal="center"/>
    </xf>
    <xf numFmtId="1" fontId="39" fillId="16" borderId="98" xfId="1" applyNumberFormat="1" applyFont="1" applyFill="1" applyBorder="1" applyAlignment="1">
      <alignment horizontal="center" vertical="center" wrapText="1"/>
    </xf>
    <xf numFmtId="169" fontId="39" fillId="16" borderId="98" xfId="1" applyNumberFormat="1" applyFont="1" applyFill="1" applyBorder="1" applyAlignment="1">
      <alignment horizontal="center" vertical="center" wrapText="1"/>
    </xf>
    <xf numFmtId="1" fontId="59" fillId="0" borderId="98" xfId="0" applyNumberFormat="1" applyFont="1" applyFill="1" applyBorder="1" applyAlignment="1">
      <alignment horizontal="center" vertical="center" wrapText="1"/>
    </xf>
    <xf numFmtId="3" fontId="39" fillId="0" borderId="98" xfId="0" applyNumberFormat="1" applyFont="1" applyFill="1" applyBorder="1" applyAlignment="1">
      <alignment horizontal="center"/>
    </xf>
    <xf numFmtId="1" fontId="36" fillId="16" borderId="98" xfId="0" applyNumberFormat="1" applyFont="1" applyFill="1" applyBorder="1" applyAlignment="1">
      <alignment horizontal="center"/>
    </xf>
    <xf numFmtId="169" fontId="36" fillId="16" borderId="98" xfId="0" applyNumberFormat="1" applyFont="1" applyFill="1" applyBorder="1" applyAlignment="1">
      <alignment horizontal="center"/>
    </xf>
    <xf numFmtId="1" fontId="36" fillId="16" borderId="98" xfId="0" applyNumberFormat="1" applyFont="1" applyFill="1" applyBorder="1"/>
    <xf numFmtId="3" fontId="36" fillId="16" borderId="98" xfId="0" applyNumberFormat="1" applyFont="1" applyFill="1" applyBorder="1"/>
    <xf numFmtId="169" fontId="36" fillId="16" borderId="0" xfId="0" applyNumberFormat="1" applyFont="1" applyFill="1" applyAlignment="1">
      <alignment horizontal="center"/>
    </xf>
    <xf numFmtId="1" fontId="36" fillId="16" borderId="0" xfId="0" applyNumberFormat="1" applyFont="1" applyFill="1"/>
    <xf numFmtId="1" fontId="59" fillId="0" borderId="0" xfId="0" applyNumberFormat="1" applyFont="1" applyAlignment="1">
      <alignment horizontal="center"/>
    </xf>
    <xf numFmtId="1" fontId="60" fillId="0" borderId="0" xfId="0" applyNumberFormat="1" applyFont="1"/>
    <xf numFmtId="3" fontId="17" fillId="0" borderId="0" xfId="0" applyNumberFormat="1" applyFont="1" applyFill="1" applyBorder="1"/>
    <xf numFmtId="3" fontId="0" fillId="0" borderId="0" xfId="0" applyNumberFormat="1" applyFill="1" applyBorder="1" applyAlignment="1">
      <alignment vertical="center"/>
    </xf>
    <xf numFmtId="0" fontId="39" fillId="0" borderId="0" xfId="0" applyFont="1" applyAlignment="1">
      <alignment horizontal="right" wrapText="1"/>
    </xf>
    <xf numFmtId="0" fontId="36" fillId="0" borderId="0" xfId="0" applyFont="1" applyAlignment="1">
      <alignment wrapText="1"/>
    </xf>
    <xf numFmtId="165" fontId="39" fillId="0" borderId="0" xfId="0" applyNumberFormat="1" applyFont="1" applyAlignment="1">
      <alignment horizontal="center" wrapText="1"/>
    </xf>
    <xf numFmtId="3" fontId="21" fillId="9" borderId="13" xfId="0" applyNumberFormat="1" applyFont="1" applyFill="1" applyBorder="1" applyAlignment="1">
      <alignment horizontal="center" vertical="center"/>
    </xf>
    <xf numFmtId="3" fontId="59" fillId="5" borderId="0" xfId="0" applyNumberFormat="1" applyFont="1" applyFill="1" applyBorder="1" applyAlignment="1">
      <alignment horizontal="center" vertical="center"/>
    </xf>
    <xf numFmtId="3" fontId="59" fillId="5" borderId="69" xfId="0" applyNumberFormat="1" applyFont="1" applyFill="1" applyBorder="1" applyAlignment="1">
      <alignment horizontal="center" vertical="center"/>
    </xf>
    <xf numFmtId="3" fontId="59" fillId="5" borderId="19" xfId="0" applyNumberFormat="1" applyFont="1" applyFill="1" applyBorder="1" applyAlignment="1">
      <alignment horizontal="center" vertical="center"/>
    </xf>
    <xf numFmtId="3" fontId="59" fillId="5" borderId="53" xfId="0" applyNumberFormat="1" applyFont="1" applyFill="1" applyBorder="1" applyAlignment="1">
      <alignment horizontal="center" vertical="center"/>
    </xf>
    <xf numFmtId="3" fontId="59" fillId="5" borderId="2" xfId="0" applyNumberFormat="1" applyFont="1" applyFill="1" applyBorder="1" applyAlignment="1">
      <alignment horizontal="center"/>
    </xf>
    <xf numFmtId="3" fontId="59" fillId="5" borderId="54" xfId="0" applyNumberFormat="1" applyFont="1" applyFill="1" applyBorder="1" applyAlignment="1">
      <alignment horizontal="center"/>
    </xf>
    <xf numFmtId="3" fontId="61" fillId="5" borderId="40" xfId="0" applyNumberFormat="1" applyFont="1" applyFill="1" applyBorder="1" applyAlignment="1">
      <alignment horizontal="center" vertical="center" wrapText="1"/>
    </xf>
    <xf numFmtId="3" fontId="61" fillId="5" borderId="52" xfId="0" applyNumberFormat="1" applyFont="1" applyFill="1" applyBorder="1" applyAlignment="1">
      <alignment horizontal="center" vertical="center" wrapText="1"/>
    </xf>
    <xf numFmtId="3" fontId="59" fillId="28" borderId="3" xfId="0" applyNumberFormat="1" applyFont="1" applyFill="1" applyBorder="1" applyAlignment="1">
      <alignment horizontal="center" vertical="center"/>
    </xf>
    <xf numFmtId="3" fontId="59" fillId="28" borderId="32" xfId="0" applyNumberFormat="1" applyFont="1" applyFill="1" applyBorder="1" applyAlignment="1">
      <alignment horizontal="center" vertical="center"/>
    </xf>
    <xf numFmtId="3" fontId="36" fillId="0" borderId="3" xfId="0" applyNumberFormat="1" applyFont="1" applyFill="1" applyBorder="1" applyAlignment="1">
      <alignment horizontal="center" vertical="center"/>
    </xf>
    <xf numFmtId="3" fontId="36" fillId="0" borderId="32" xfId="0" applyNumberFormat="1" applyFont="1" applyFill="1" applyBorder="1" applyAlignment="1">
      <alignment horizontal="center" vertical="center"/>
    </xf>
    <xf numFmtId="3" fontId="39" fillId="4" borderId="32" xfId="0" applyNumberFormat="1" applyFont="1" applyFill="1" applyBorder="1" applyAlignment="1">
      <alignment horizontal="center" vertical="center" wrapText="1"/>
    </xf>
    <xf numFmtId="3" fontId="39" fillId="63" borderId="32" xfId="0" applyNumberFormat="1" applyFont="1" applyFill="1" applyBorder="1" applyAlignment="1">
      <alignment horizontal="center" vertical="center" wrapText="1"/>
    </xf>
    <xf numFmtId="3" fontId="59" fillId="21" borderId="3" xfId="0" applyNumberFormat="1" applyFont="1" applyFill="1" applyBorder="1" applyAlignment="1">
      <alignment horizontal="center" vertical="center"/>
    </xf>
    <xf numFmtId="3" fontId="59" fillId="21" borderId="32" xfId="0" applyNumberFormat="1" applyFont="1" applyFill="1" applyBorder="1" applyAlignment="1">
      <alignment horizontal="center" vertical="center"/>
    </xf>
    <xf numFmtId="3" fontId="59" fillId="24" borderId="3" xfId="0" applyNumberFormat="1" applyFont="1" applyFill="1" applyBorder="1" applyAlignment="1">
      <alignment horizontal="center" vertical="center"/>
    </xf>
    <xf numFmtId="3" fontId="59" fillId="24" borderId="32" xfId="0" applyNumberFormat="1" applyFont="1" applyFill="1" applyBorder="1" applyAlignment="1">
      <alignment horizontal="center" vertical="center"/>
    </xf>
    <xf numFmtId="0" fontId="61" fillId="6" borderId="32" xfId="0" applyFont="1" applyFill="1" applyBorder="1" applyAlignment="1">
      <alignment horizontal="left" vertical="center" wrapText="1"/>
    </xf>
    <xf numFmtId="0" fontId="59" fillId="6" borderId="32" xfId="0" applyFont="1" applyFill="1" applyBorder="1" applyAlignment="1">
      <alignment horizontal="center" vertical="center" wrapText="1"/>
    </xf>
    <xf numFmtId="3" fontId="59" fillId="16" borderId="98" xfId="0" applyNumberFormat="1" applyFont="1" applyFill="1" applyBorder="1" applyAlignment="1">
      <alignment horizontal="center" vertical="center"/>
    </xf>
    <xf numFmtId="3" fontId="59" fillId="16" borderId="100" xfId="0" applyNumberFormat="1" applyFont="1" applyFill="1" applyBorder="1" applyAlignment="1">
      <alignment horizontal="center" vertical="center"/>
    </xf>
    <xf numFmtId="3" fontId="59" fillId="0" borderId="98" xfId="0" applyNumberFormat="1" applyFont="1" applyBorder="1" applyAlignment="1">
      <alignment horizontal="center" vertical="center"/>
    </xf>
    <xf numFmtId="3" fontId="59" fillId="0" borderId="100" xfId="0" applyNumberFormat="1" applyFont="1" applyBorder="1" applyAlignment="1">
      <alignment horizontal="center" vertical="center"/>
    </xf>
    <xf numFmtId="3" fontId="61" fillId="22" borderId="98" xfId="0" applyNumberFormat="1" applyFont="1" applyFill="1" applyBorder="1" applyAlignment="1">
      <alignment horizontal="center" vertical="center"/>
    </xf>
    <xf numFmtId="3" fontId="61" fillId="22" borderId="100" xfId="0" applyNumberFormat="1" applyFont="1" applyFill="1" applyBorder="1" applyAlignment="1">
      <alignment horizontal="center" vertical="center"/>
    </xf>
    <xf numFmtId="3" fontId="59" fillId="0" borderId="98" xfId="0" applyNumberFormat="1" applyFont="1" applyFill="1" applyBorder="1" applyAlignment="1">
      <alignment horizontal="center" vertical="center"/>
    </xf>
    <xf numFmtId="3" fontId="59" fillId="0" borderId="9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3" fontId="59" fillId="28" borderId="7" xfId="0" applyNumberFormat="1" applyFont="1" applyFill="1" applyBorder="1" applyAlignment="1">
      <alignment horizontal="center" vertical="center"/>
    </xf>
    <xf numFmtId="3" fontId="59" fillId="0" borderId="3" xfId="0" applyNumberFormat="1" applyFont="1" applyFill="1" applyBorder="1" applyAlignment="1">
      <alignment horizontal="center" vertical="center"/>
    </xf>
    <xf numFmtId="3" fontId="59" fillId="0" borderId="7" xfId="0" applyNumberFormat="1" applyFont="1" applyFill="1" applyBorder="1" applyAlignment="1">
      <alignment horizontal="center" vertical="center"/>
    </xf>
    <xf numFmtId="3" fontId="59" fillId="0" borderId="32" xfId="0" applyNumberFormat="1" applyFont="1" applyFill="1" applyBorder="1" applyAlignment="1">
      <alignment horizontal="center" vertical="center"/>
    </xf>
    <xf numFmtId="3" fontId="39" fillId="0" borderId="32" xfId="0" applyNumberFormat="1" applyFont="1" applyFill="1" applyBorder="1" applyAlignment="1">
      <alignment horizontal="center" vertical="center" wrapText="1"/>
    </xf>
    <xf numFmtId="3" fontId="59" fillId="21" borderId="7" xfId="0" applyNumberFormat="1" applyFont="1" applyFill="1" applyBorder="1" applyAlignment="1">
      <alignment horizontal="center" vertical="center"/>
    </xf>
    <xf numFmtId="3" fontId="59" fillId="24" borderId="7" xfId="0" applyNumberFormat="1" applyFont="1" applyFill="1" applyBorder="1" applyAlignment="1">
      <alignment horizontal="center" vertical="center"/>
    </xf>
    <xf numFmtId="169" fontId="13" fillId="0" borderId="32" xfId="0" applyNumberFormat="1" applyFont="1" applyFill="1" applyBorder="1" applyAlignment="1">
      <alignment horizontal="center"/>
    </xf>
    <xf numFmtId="1" fontId="0" fillId="0" borderId="7" xfId="0" applyNumberFormat="1" applyFill="1" applyBorder="1" applyAlignment="1">
      <alignment horizontal="right"/>
    </xf>
    <xf numFmtId="3" fontId="28" fillId="0" borderId="7" xfId="0" applyNumberFormat="1" applyFont="1" applyFill="1" applyBorder="1" applyAlignment="1">
      <alignment horizontal="left" vertical="center" wrapText="1"/>
    </xf>
    <xf numFmtId="3" fontId="28" fillId="0" borderId="7" xfId="0" applyNumberFormat="1" applyFont="1" applyFill="1" applyBorder="1" applyAlignment="1">
      <alignment vertical="center"/>
    </xf>
    <xf numFmtId="1" fontId="28" fillId="0" borderId="7" xfId="0" applyNumberFormat="1" applyFont="1" applyFill="1" applyBorder="1" applyAlignment="1">
      <alignment horizontal="left" vertical="center" wrapText="1"/>
    </xf>
    <xf numFmtId="3" fontId="25" fillId="23" borderId="0" xfId="0" applyNumberFormat="1" applyFont="1" applyFill="1" applyAlignment="1">
      <alignment horizontal="center"/>
    </xf>
    <xf numFmtId="3" fontId="24" fillId="23" borderId="0" xfId="0" applyNumberFormat="1" applyFont="1" applyFill="1" applyAlignment="1">
      <alignment horizontal="center"/>
    </xf>
    <xf numFmtId="166" fontId="28" fillId="0" borderId="0" xfId="0" applyNumberFormat="1" applyFont="1"/>
    <xf numFmtId="3" fontId="28" fillId="0" borderId="0" xfId="0" applyNumberFormat="1" applyFont="1" applyFill="1" applyBorder="1" applyAlignment="1">
      <alignment horizontal="center" vertical="center" wrapText="1"/>
    </xf>
    <xf numFmtId="166" fontId="39" fillId="9" borderId="8" xfId="1" applyNumberFormat="1" applyFont="1" applyFill="1" applyBorder="1" applyAlignment="1">
      <alignment horizontal="center" vertical="center" wrapText="1"/>
    </xf>
    <xf numFmtId="3" fontId="36" fillId="0" borderId="0" xfId="0" applyNumberFormat="1" applyFont="1" applyFill="1" applyAlignment="1">
      <alignment horizontal="center"/>
    </xf>
    <xf numFmtId="1" fontId="28" fillId="0" borderId="7" xfId="0" applyNumberFormat="1" applyFont="1" applyFill="1" applyBorder="1" applyAlignment="1">
      <alignment horizontal="left" vertical="center"/>
    </xf>
    <xf numFmtId="1" fontId="17" fillId="0" borderId="2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center"/>
    </xf>
    <xf numFmtId="3" fontId="3" fillId="0" borderId="7" xfId="0" applyNumberFormat="1" applyFont="1" applyFill="1" applyBorder="1" applyAlignment="1">
      <alignment horizontal="center" vertical="center"/>
    </xf>
    <xf numFmtId="0" fontId="3" fillId="0" borderId="7" xfId="0" applyFont="1" applyFill="1" applyBorder="1" applyAlignment="1">
      <alignment vertical="center"/>
    </xf>
    <xf numFmtId="3" fontId="28" fillId="0" borderId="2" xfId="0" applyNumberFormat="1" applyFont="1" applyFill="1" applyBorder="1" applyAlignment="1">
      <alignment horizontal="center" vertical="center"/>
    </xf>
    <xf numFmtId="0" fontId="17" fillId="0" borderId="3" xfId="0" applyFont="1" applyFill="1" applyBorder="1" applyAlignment="1">
      <alignment horizontal="center" vertical="center"/>
    </xf>
    <xf numFmtId="0" fontId="3" fillId="0" borderId="7" xfId="0" applyFont="1" applyFill="1" applyBorder="1" applyAlignment="1"/>
    <xf numFmtId="3" fontId="17" fillId="0" borderId="28" xfId="0" applyNumberFormat="1" applyFont="1" applyFill="1" applyBorder="1" applyAlignment="1">
      <alignment horizontal="center" vertical="center"/>
    </xf>
    <xf numFmtId="169" fontId="3" fillId="0" borderId="2" xfId="0" applyNumberFormat="1" applyFont="1" applyFill="1" applyBorder="1" applyAlignment="1">
      <alignment horizontal="center" vertical="center"/>
    </xf>
    <xf numFmtId="3" fontId="25" fillId="0" borderId="99" xfId="0" applyNumberFormat="1" applyFont="1" applyFill="1" applyBorder="1" applyAlignment="1">
      <alignment horizontal="center"/>
    </xf>
    <xf numFmtId="3" fontId="17" fillId="0" borderId="13" xfId="0" applyNumberFormat="1" applyFont="1" applyFill="1" applyBorder="1" applyAlignment="1">
      <alignment horizontal="center" vertical="center"/>
    </xf>
    <xf numFmtId="3" fontId="23" fillId="0" borderId="0" xfId="0" applyNumberFormat="1" applyFont="1" applyFill="1" applyAlignment="1"/>
    <xf numFmtId="3" fontId="36" fillId="0" borderId="2" xfId="0" applyNumberFormat="1" applyFont="1" applyFill="1" applyBorder="1" applyAlignment="1">
      <alignment horizontal="center" vertical="center" wrapText="1"/>
    </xf>
    <xf numFmtId="3" fontId="28" fillId="0" borderId="2" xfId="0" applyNumberFormat="1" applyFont="1" applyFill="1" applyBorder="1" applyAlignment="1">
      <alignment horizontal="center" vertical="center" wrapText="1"/>
    </xf>
    <xf numFmtId="0" fontId="3" fillId="0" borderId="7" xfId="0" applyFont="1" applyFill="1" applyBorder="1" applyAlignment="1" applyProtection="1">
      <alignment horizontal="left" vertical="center"/>
      <protection locked="0"/>
    </xf>
    <xf numFmtId="3" fontId="0" fillId="5" borderId="0" xfId="0" applyNumberFormat="1" applyFill="1" applyBorder="1" applyAlignment="1"/>
    <xf numFmtId="3" fontId="0" fillId="5" borderId="19" xfId="0" applyNumberFormat="1" applyFill="1" applyBorder="1" applyAlignment="1"/>
    <xf numFmtId="3" fontId="31" fillId="7" borderId="54" xfId="0" applyNumberFormat="1" applyFont="1" applyFill="1" applyBorder="1" applyAlignment="1">
      <alignment vertical="center"/>
    </xf>
    <xf numFmtId="3" fontId="31" fillId="0" borderId="54" xfId="0" applyNumberFormat="1" applyFont="1" applyFill="1" applyBorder="1" applyAlignment="1">
      <alignment vertical="center"/>
    </xf>
    <xf numFmtId="3" fontId="21" fillId="9" borderId="7" xfId="0" applyNumberFormat="1" applyFont="1" applyFill="1" applyBorder="1" applyAlignment="1">
      <alignment vertical="center" wrapText="1"/>
    </xf>
    <xf numFmtId="3" fontId="21" fillId="65" borderId="32" xfId="0" applyNumberFormat="1" applyFont="1" applyFill="1" applyBorder="1" applyAlignment="1">
      <alignment vertical="center" wrapText="1"/>
    </xf>
    <xf numFmtId="3" fontId="21" fillId="0" borderId="28" xfId="0" applyNumberFormat="1" applyFont="1" applyFill="1" applyBorder="1" applyAlignment="1">
      <alignment vertical="center" wrapText="1"/>
    </xf>
    <xf numFmtId="3" fontId="18" fillId="9" borderId="7" xfId="0" applyNumberFormat="1" applyFont="1" applyFill="1" applyBorder="1" applyAlignment="1">
      <alignment vertical="center" wrapText="1"/>
    </xf>
    <xf numFmtId="3" fontId="13" fillId="23" borderId="32" xfId="0" applyNumberFormat="1" applyFont="1" applyFill="1" applyBorder="1" applyAlignment="1"/>
    <xf numFmtId="3" fontId="18" fillId="4" borderId="7" xfId="0" applyNumberFormat="1" applyFont="1" applyFill="1" applyBorder="1" applyAlignment="1">
      <alignment vertical="center" wrapText="1"/>
    </xf>
    <xf numFmtId="3" fontId="13" fillId="15" borderId="32" xfId="0" applyNumberFormat="1" applyFont="1" applyFill="1" applyBorder="1" applyAlignment="1">
      <alignment vertical="center"/>
    </xf>
    <xf numFmtId="3" fontId="13" fillId="0" borderId="49" xfId="0" applyNumberFormat="1" applyFont="1" applyFill="1" applyBorder="1" applyAlignment="1"/>
    <xf numFmtId="166" fontId="39" fillId="9" borderId="8" xfId="1" applyNumberFormat="1" applyFont="1" applyFill="1" applyBorder="1" applyAlignment="1">
      <alignment wrapText="1"/>
    </xf>
    <xf numFmtId="3" fontId="13" fillId="0" borderId="0" xfId="0" applyNumberFormat="1" applyFont="1" applyBorder="1" applyAlignment="1"/>
    <xf numFmtId="3" fontId="22" fillId="22" borderId="7" xfId="0" applyNumberFormat="1" applyFont="1" applyFill="1" applyBorder="1" applyAlignment="1">
      <alignment vertical="center"/>
    </xf>
    <xf numFmtId="3" fontId="39" fillId="11" borderId="7" xfId="0" applyNumberFormat="1" applyFont="1" applyFill="1" applyBorder="1" applyAlignment="1">
      <alignment vertical="center" wrapText="1"/>
    </xf>
    <xf numFmtId="3" fontId="13" fillId="0" borderId="0" xfId="0" applyNumberFormat="1" applyFont="1" applyBorder="1" applyAlignment="1">
      <alignment vertical="center"/>
    </xf>
    <xf numFmtId="3" fontId="13" fillId="0" borderId="25" xfId="0" applyNumberFormat="1" applyFont="1" applyBorder="1" applyAlignment="1"/>
    <xf numFmtId="3" fontId="13" fillId="0" borderId="0" xfId="0" applyNumberFormat="1" applyFont="1" applyAlignment="1"/>
    <xf numFmtId="3" fontId="59" fillId="5" borderId="52" xfId="0" applyNumberFormat="1" applyFont="1" applyFill="1" applyBorder="1" applyAlignment="1">
      <alignment horizontal="center" vertical="center" wrapText="1"/>
    </xf>
    <xf numFmtId="3" fontId="36" fillId="0" borderId="32" xfId="0" applyNumberFormat="1" applyFont="1" applyFill="1" applyBorder="1" applyAlignment="1">
      <alignment horizontal="center" vertical="center" wrapText="1"/>
    </xf>
    <xf numFmtId="169" fontId="3" fillId="0" borderId="3" xfId="0" applyNumberFormat="1" applyFont="1" applyFill="1" applyBorder="1" applyAlignment="1">
      <alignment horizontal="center" vertical="center"/>
    </xf>
    <xf numFmtId="3" fontId="0" fillId="0" borderId="28" xfId="0" applyNumberFormat="1" applyFill="1" applyBorder="1" applyAlignment="1">
      <alignment vertical="center"/>
    </xf>
    <xf numFmtId="0" fontId="24" fillId="0" borderId="0" xfId="0" applyFont="1" applyFill="1" applyAlignment="1">
      <alignment horizontal="center" vertical="center"/>
    </xf>
    <xf numFmtId="3" fontId="0" fillId="0" borderId="0" xfId="0" applyNumberFormat="1" applyFill="1" applyAlignment="1">
      <alignment vertical="center"/>
    </xf>
    <xf numFmtId="0" fontId="17" fillId="0" borderId="0" xfId="0" applyFont="1" applyFill="1" applyAlignment="1"/>
    <xf numFmtId="170" fontId="66" fillId="18" borderId="7" xfId="1" applyNumberFormat="1" applyFont="1" applyFill="1" applyBorder="1" applyAlignment="1">
      <alignment horizontal="center"/>
    </xf>
    <xf numFmtId="3" fontId="39" fillId="0" borderId="0" xfId="1" applyNumberFormat="1" applyFont="1" applyBorder="1" applyAlignment="1">
      <alignment horizontal="center"/>
    </xf>
    <xf numFmtId="165" fontId="61" fillId="20" borderId="7" xfId="0" applyNumberFormat="1" applyFont="1" applyFill="1" applyBorder="1" applyAlignment="1">
      <alignment horizontal="center" vertical="center" wrapText="1"/>
    </xf>
    <xf numFmtId="3" fontId="63" fillId="16" borderId="7" xfId="1" applyNumberFormat="1" applyFont="1" applyFill="1" applyBorder="1" applyAlignment="1">
      <alignment horizontal="center" vertical="center"/>
    </xf>
    <xf numFmtId="3" fontId="39" fillId="4" borderId="7" xfId="0" applyNumberFormat="1" applyFont="1" applyFill="1" applyBorder="1" applyAlignment="1">
      <alignment horizontal="center" vertical="center"/>
    </xf>
    <xf numFmtId="165" fontId="61" fillId="21" borderId="7" xfId="0" applyNumberFormat="1" applyFont="1" applyFill="1" applyBorder="1" applyAlignment="1">
      <alignment horizontal="center" vertical="center"/>
    </xf>
    <xf numFmtId="165" fontId="59" fillId="0" borderId="7" xfId="0" applyNumberFormat="1" applyFont="1" applyFill="1" applyBorder="1" applyAlignment="1">
      <alignment horizontal="center" vertical="center" wrapText="1"/>
    </xf>
    <xf numFmtId="165" fontId="61" fillId="21" borderId="7" xfId="0" applyNumberFormat="1" applyFont="1" applyFill="1" applyBorder="1" applyAlignment="1">
      <alignment horizontal="center" vertical="center" wrapText="1"/>
    </xf>
    <xf numFmtId="165" fontId="59" fillId="0" borderId="7" xfId="0" applyNumberFormat="1" applyFont="1" applyFill="1" applyBorder="1" applyAlignment="1">
      <alignment horizontal="center" vertical="center"/>
    </xf>
    <xf numFmtId="3" fontId="39" fillId="20" borderId="7" xfId="0" applyNumberFormat="1" applyFont="1" applyFill="1" applyBorder="1" applyAlignment="1">
      <alignment horizontal="center" vertical="center"/>
    </xf>
    <xf numFmtId="0" fontId="39" fillId="10" borderId="98" xfId="0" applyFont="1" applyFill="1" applyBorder="1" applyAlignment="1">
      <alignment horizontal="center" wrapText="1"/>
    </xf>
    <xf numFmtId="0" fontId="36" fillId="0" borderId="98" xfId="0" applyFont="1" applyFill="1" applyBorder="1"/>
    <xf numFmtId="3" fontId="36" fillId="0" borderId="98" xfId="0" applyNumberFormat="1" applyFont="1" applyFill="1" applyBorder="1" applyAlignment="1">
      <alignment vertical="center" wrapText="1"/>
    </xf>
    <xf numFmtId="3" fontId="39" fillId="16" borderId="0" xfId="0" applyNumberFormat="1" applyFont="1" applyFill="1" applyAlignment="1">
      <alignment horizontal="center" wrapText="1"/>
    </xf>
    <xf numFmtId="3" fontId="39" fillId="0" borderId="0" xfId="0" applyNumberFormat="1" applyFont="1" applyAlignment="1">
      <alignment horizontal="right"/>
    </xf>
    <xf numFmtId="165" fontId="39" fillId="2" borderId="7" xfId="0" applyNumberFormat="1" applyFont="1" applyFill="1" applyBorder="1" applyAlignment="1">
      <alignment horizontal="center" vertical="center"/>
    </xf>
    <xf numFmtId="3" fontId="36" fillId="0" borderId="7" xfId="0" applyNumberFormat="1" applyFont="1" applyFill="1" applyBorder="1" applyAlignment="1">
      <alignment horizontal="right" vertical="center" wrapText="1"/>
    </xf>
    <xf numFmtId="165" fontId="21" fillId="0" borderId="0" xfId="0" applyNumberFormat="1" applyFont="1" applyFill="1"/>
    <xf numFmtId="0" fontId="17" fillId="0" borderId="17" xfId="0" applyFont="1" applyFill="1" applyBorder="1" applyAlignment="1">
      <alignment horizontal="center" vertical="center" wrapText="1"/>
    </xf>
    <xf numFmtId="0" fontId="36" fillId="5" borderId="47" xfId="0" applyFont="1" applyFill="1" applyBorder="1" applyAlignment="1"/>
    <xf numFmtId="169" fontId="64" fillId="25" borderId="45" xfId="0" applyNumberFormat="1" applyFont="1" applyFill="1" applyBorder="1" applyAlignment="1">
      <alignment horizontal="center"/>
    </xf>
    <xf numFmtId="0" fontId="36" fillId="25" borderId="32" xfId="0" applyFont="1" applyFill="1" applyBorder="1"/>
    <xf numFmtId="169" fontId="36" fillId="0" borderId="32" xfId="0" applyNumberFormat="1" applyFont="1" applyFill="1" applyBorder="1" applyAlignment="1">
      <alignment horizontal="center"/>
    </xf>
    <xf numFmtId="3" fontId="39" fillId="9" borderId="32" xfId="0" applyNumberFormat="1" applyFont="1" applyFill="1" applyBorder="1" applyAlignment="1">
      <alignment horizontal="center" vertical="center" wrapText="1"/>
    </xf>
    <xf numFmtId="169" fontId="36" fillId="25" borderId="32" xfId="0" applyNumberFormat="1" applyFont="1" applyFill="1" applyBorder="1" applyAlignment="1">
      <alignment horizontal="center"/>
    </xf>
    <xf numFmtId="169" fontId="64" fillId="23" borderId="32" xfId="0" applyNumberFormat="1" applyFont="1" applyFill="1" applyBorder="1" applyAlignment="1">
      <alignment horizontal="center"/>
    </xf>
    <xf numFmtId="169" fontId="36" fillId="0" borderId="32" xfId="0" applyNumberFormat="1" applyFont="1" applyFill="1" applyBorder="1" applyAlignment="1">
      <alignment horizontal="left"/>
    </xf>
    <xf numFmtId="169" fontId="36" fillId="27" borderId="32" xfId="0" applyNumberFormat="1" applyFont="1" applyFill="1" applyBorder="1" applyAlignment="1">
      <alignment horizontal="center" vertical="center"/>
    </xf>
    <xf numFmtId="169" fontId="36" fillId="0" borderId="32" xfId="0" applyNumberFormat="1" applyFont="1" applyFill="1" applyBorder="1" applyAlignment="1">
      <alignment horizontal="center" vertical="center"/>
    </xf>
    <xf numFmtId="169" fontId="36" fillId="0" borderId="0" xfId="0" applyNumberFormat="1" applyFont="1" applyBorder="1" applyAlignment="1">
      <alignment horizontal="center"/>
    </xf>
    <xf numFmtId="169" fontId="39" fillId="22" borderId="0" xfId="0" applyNumberFormat="1" applyFont="1" applyFill="1" applyBorder="1" applyAlignment="1">
      <alignment horizontal="center" vertical="center"/>
    </xf>
    <xf numFmtId="169" fontId="36" fillId="0" borderId="0" xfId="0" applyNumberFormat="1" applyFont="1" applyFill="1" applyBorder="1" applyAlignment="1">
      <alignment horizontal="center"/>
    </xf>
    <xf numFmtId="169" fontId="36" fillId="0" borderId="25" xfId="0" applyNumberFormat="1" applyFont="1" applyFill="1" applyBorder="1" applyAlignment="1">
      <alignment horizontal="center"/>
    </xf>
    <xf numFmtId="169" fontId="36" fillId="0" borderId="0" xfId="0" applyNumberFormat="1" applyFont="1" applyFill="1" applyAlignment="1">
      <alignment horizontal="center"/>
    </xf>
    <xf numFmtId="3" fontId="36" fillId="0" borderId="2" xfId="0" applyNumberFormat="1" applyFont="1" applyFill="1" applyBorder="1" applyAlignment="1">
      <alignment horizontal="center"/>
    </xf>
    <xf numFmtId="3" fontId="39" fillId="66" borderId="82" xfId="0" applyNumberFormat="1" applyFont="1" applyFill="1" applyBorder="1" applyAlignment="1">
      <alignment horizontal="center" vertical="center"/>
    </xf>
    <xf numFmtId="3" fontId="36" fillId="0" borderId="98" xfId="0" applyNumberFormat="1" applyFont="1" applyFill="1" applyBorder="1"/>
    <xf numFmtId="49" fontId="36" fillId="0" borderId="7"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xf>
    <xf numFmtId="166" fontId="39" fillId="2" borderId="7" xfId="1" applyNumberFormat="1" applyFont="1" applyFill="1" applyBorder="1" applyAlignment="1">
      <alignment horizontal="center" wrapText="1"/>
    </xf>
    <xf numFmtId="49" fontId="34" fillId="0" borderId="0" xfId="0" applyNumberFormat="1" applyFont="1" applyAlignment="1">
      <alignment horizontal="right" wrapText="1"/>
    </xf>
    <xf numFmtId="0" fontId="34" fillId="0" borderId="0" xfId="0" applyFont="1" applyAlignment="1">
      <alignment horizontal="right" wrapText="1"/>
    </xf>
    <xf numFmtId="0" fontId="3" fillId="8" borderId="7" xfId="0" applyFont="1" applyFill="1" applyBorder="1" applyAlignment="1">
      <alignment horizontal="left" vertical="center"/>
    </xf>
    <xf numFmtId="166" fontId="33" fillId="66" borderId="0" xfId="1" applyNumberFormat="1" applyFont="1" applyFill="1" applyAlignment="1">
      <alignment horizontal="center" vertical="center"/>
    </xf>
    <xf numFmtId="3" fontId="18" fillId="66" borderId="0" xfId="0" applyNumberFormat="1" applyFont="1" applyFill="1"/>
    <xf numFmtId="3" fontId="68" fillId="0" borderId="0" xfId="0" applyNumberFormat="1" applyFont="1"/>
    <xf numFmtId="0" fontId="68" fillId="0" borderId="0" xfId="0" applyFont="1"/>
    <xf numFmtId="3" fontId="58" fillId="0" borderId="0" xfId="0" applyNumberFormat="1" applyFont="1"/>
    <xf numFmtId="0" fontId="28" fillId="0" borderId="0" xfId="0" applyFont="1" applyAlignment="1">
      <alignment horizontal="center"/>
    </xf>
    <xf numFmtId="165" fontId="36" fillId="0" borderId="0" xfId="0" applyNumberFormat="1" applyFont="1"/>
    <xf numFmtId="10" fontId="39" fillId="23" borderId="32" xfId="71" applyNumberFormat="1" applyFont="1" applyFill="1" applyBorder="1" applyAlignment="1">
      <alignment horizontal="center" vertical="center" wrapText="1"/>
    </xf>
    <xf numFmtId="3" fontId="17" fillId="0" borderId="22" xfId="0" applyNumberFormat="1" applyFont="1" applyFill="1" applyBorder="1" applyAlignment="1">
      <alignment horizontal="center" vertical="center"/>
    </xf>
    <xf numFmtId="3" fontId="17" fillId="0" borderId="70" xfId="0" applyNumberFormat="1" applyFont="1" applyFill="1" applyBorder="1" applyAlignment="1">
      <alignment horizontal="center" vertical="center"/>
    </xf>
    <xf numFmtId="1" fontId="36" fillId="0" borderId="14" xfId="0" applyNumberFormat="1" applyFont="1" applyFill="1" applyBorder="1" applyAlignment="1">
      <alignment vertical="center" wrapText="1"/>
    </xf>
    <xf numFmtId="1" fontId="36" fillId="0" borderId="6" xfId="0" applyNumberFormat="1" applyFont="1" applyFill="1" applyBorder="1" applyAlignment="1">
      <alignment vertical="center" wrapText="1"/>
    </xf>
    <xf numFmtId="3" fontId="36" fillId="0" borderId="14" xfId="0" applyNumberFormat="1" applyFont="1" applyFill="1" applyBorder="1" applyAlignment="1">
      <alignment vertical="center" wrapText="1"/>
    </xf>
    <xf numFmtId="3" fontId="36" fillId="0" borderId="6" xfId="0" applyNumberFormat="1" applyFont="1" applyFill="1" applyBorder="1" applyAlignment="1">
      <alignment vertical="center" wrapText="1"/>
    </xf>
    <xf numFmtId="3" fontId="0" fillId="0" borderId="14" xfId="0" applyNumberFormat="1" applyFill="1" applyBorder="1" applyAlignment="1">
      <alignment vertical="center"/>
    </xf>
    <xf numFmtId="3" fontId="0" fillId="0" borderId="6" xfId="0" applyNumberFormat="1" applyFill="1" applyBorder="1" applyAlignment="1">
      <alignment vertical="center"/>
    </xf>
    <xf numFmtId="0" fontId="17" fillId="0" borderId="14" xfId="0" applyFont="1" applyFill="1" applyBorder="1" applyAlignment="1">
      <alignment vertical="center"/>
    </xf>
    <xf numFmtId="0" fontId="17" fillId="0" borderId="6" xfId="0" applyFont="1" applyFill="1" applyBorder="1" applyAlignment="1">
      <alignment vertical="center"/>
    </xf>
    <xf numFmtId="3" fontId="0" fillId="0" borderId="49" xfId="0" applyNumberFormat="1" applyFill="1" applyBorder="1" applyAlignment="1">
      <alignment vertical="center"/>
    </xf>
    <xf numFmtId="3" fontId="17" fillId="26" borderId="13" xfId="0" applyNumberFormat="1" applyFont="1" applyFill="1" applyBorder="1" applyAlignment="1">
      <alignment horizontal="center"/>
    </xf>
    <xf numFmtId="0" fontId="39" fillId="23" borderId="23" xfId="0" applyFont="1" applyFill="1" applyBorder="1" applyAlignment="1">
      <alignment horizontal="left" vertical="top" wrapText="1"/>
    </xf>
    <xf numFmtId="3" fontId="21" fillId="4" borderId="18" xfId="0" applyNumberFormat="1" applyFont="1" applyFill="1" applyBorder="1" applyAlignment="1">
      <alignment horizontal="center" vertical="center" wrapText="1"/>
    </xf>
    <xf numFmtId="1" fontId="36" fillId="0" borderId="7" xfId="0" applyNumberFormat="1" applyFont="1" applyFill="1" applyBorder="1" applyAlignment="1">
      <alignment vertical="center" wrapText="1"/>
    </xf>
    <xf numFmtId="3" fontId="36" fillId="0" borderId="7" xfId="0" applyNumberFormat="1" applyFont="1" applyFill="1" applyBorder="1" applyAlignment="1">
      <alignment vertical="center" wrapText="1"/>
    </xf>
    <xf numFmtId="169" fontId="36" fillId="0" borderId="28" xfId="0" applyNumberFormat="1" applyFont="1" applyFill="1" applyBorder="1" applyAlignment="1">
      <alignment horizontal="center" vertical="center"/>
    </xf>
    <xf numFmtId="169" fontId="36" fillId="0" borderId="28" xfId="0" applyNumberFormat="1" applyFont="1" applyFill="1" applyBorder="1" applyAlignment="1">
      <alignment horizontal="center"/>
    </xf>
    <xf numFmtId="0" fontId="39" fillId="6" borderId="23" xfId="0" applyFont="1" applyFill="1" applyBorder="1" applyAlignment="1">
      <alignment horizontal="left" vertical="top" wrapText="1"/>
    </xf>
    <xf numFmtId="0" fontId="61" fillId="12" borderId="23" xfId="0" applyFont="1" applyFill="1" applyBorder="1" applyAlignment="1">
      <alignment horizontal="left" vertical="top" wrapText="1"/>
    </xf>
    <xf numFmtId="165" fontId="18" fillId="0" borderId="7" xfId="0" applyNumberFormat="1" applyFont="1" applyBorder="1" applyAlignment="1">
      <alignment horizontal="center" vertical="center"/>
    </xf>
    <xf numFmtId="3" fontId="18" fillId="0" borderId="7" xfId="0" applyNumberFormat="1" applyFont="1" applyBorder="1" applyAlignment="1">
      <alignment horizontal="center" vertical="center"/>
    </xf>
    <xf numFmtId="165" fontId="17" fillId="0" borderId="7" xfId="0" applyNumberFormat="1" applyFont="1" applyBorder="1" applyAlignment="1">
      <alignment horizontal="center" wrapText="1"/>
    </xf>
    <xf numFmtId="3" fontId="17" fillId="0" borderId="7" xfId="0" applyNumberFormat="1" applyFont="1" applyBorder="1" applyAlignment="1">
      <alignment horizontal="center" vertical="center"/>
    </xf>
    <xf numFmtId="3" fontId="39" fillId="5" borderId="37" xfId="0" applyNumberFormat="1" applyFont="1" applyFill="1" applyBorder="1" applyAlignment="1">
      <alignment horizontal="center" vertical="center" wrapText="1"/>
    </xf>
    <xf numFmtId="3" fontId="23" fillId="25" borderId="18" xfId="0" applyNumberFormat="1" applyFont="1" applyFill="1" applyBorder="1" applyAlignment="1">
      <alignment horizontal="center" vertical="center"/>
    </xf>
    <xf numFmtId="3" fontId="18" fillId="19" borderId="47" xfId="0" applyNumberFormat="1" applyFont="1" applyFill="1" applyBorder="1" applyAlignment="1">
      <alignment horizontal="center" vertical="center"/>
    </xf>
    <xf numFmtId="3" fontId="39" fillId="5" borderId="73" xfId="0" applyNumberFormat="1" applyFont="1" applyFill="1" applyBorder="1" applyAlignment="1">
      <alignment horizontal="center" vertical="center" wrapText="1"/>
    </xf>
    <xf numFmtId="3" fontId="24" fillId="25" borderId="74" xfId="0" applyNumberFormat="1" applyFont="1" applyFill="1" applyBorder="1" applyAlignment="1">
      <alignment horizontal="center" vertical="center"/>
    </xf>
    <xf numFmtId="3" fontId="18" fillId="0" borderId="75" xfId="0" applyNumberFormat="1" applyFont="1" applyFill="1" applyBorder="1" applyAlignment="1">
      <alignment horizontal="center" vertical="center"/>
    </xf>
    <xf numFmtId="3" fontId="21" fillId="4" borderId="13" xfId="1" applyNumberFormat="1" applyFont="1" applyFill="1" applyBorder="1" applyAlignment="1">
      <alignment horizontal="center" vertical="center" wrapText="1"/>
    </xf>
    <xf numFmtId="3" fontId="21" fillId="0" borderId="75" xfId="0" applyNumberFormat="1" applyFont="1" applyFill="1" applyBorder="1" applyAlignment="1">
      <alignment horizontal="center" vertical="center" wrapText="1"/>
    </xf>
    <xf numFmtId="3" fontId="18" fillId="19" borderId="102" xfId="0" applyNumberFormat="1" applyFont="1" applyFill="1" applyBorder="1" applyAlignment="1">
      <alignment horizontal="center" vertical="center"/>
    </xf>
    <xf numFmtId="3" fontId="30" fillId="0" borderId="12" xfId="0" applyNumberFormat="1" applyFont="1" applyFill="1" applyBorder="1" applyAlignment="1">
      <alignment horizontal="right" vertical="center" wrapText="1"/>
    </xf>
    <xf numFmtId="3" fontId="18" fillId="67" borderId="7" xfId="0" applyNumberFormat="1" applyFont="1" applyFill="1" applyBorder="1" applyAlignment="1">
      <alignment horizontal="center" vertical="center"/>
    </xf>
    <xf numFmtId="3" fontId="36" fillId="25" borderId="18" xfId="0" applyNumberFormat="1" applyFont="1" applyFill="1" applyBorder="1" applyAlignment="1">
      <alignment horizontal="center"/>
    </xf>
    <xf numFmtId="3" fontId="36" fillId="25" borderId="28" xfId="0" applyNumberFormat="1" applyFont="1" applyFill="1" applyBorder="1" applyAlignment="1">
      <alignment horizontal="center"/>
    </xf>
    <xf numFmtId="3" fontId="36" fillId="23" borderId="28" xfId="0" applyNumberFormat="1" applyFont="1" applyFill="1" applyBorder="1" applyAlignment="1">
      <alignment horizontal="center"/>
    </xf>
    <xf numFmtId="3" fontId="36" fillId="27" borderId="28" xfId="0" applyNumberFormat="1" applyFont="1" applyFill="1" applyBorder="1" applyAlignment="1">
      <alignment horizontal="center"/>
    </xf>
    <xf numFmtId="3" fontId="58" fillId="5" borderId="101" xfId="0" applyNumberFormat="1" applyFont="1" applyFill="1" applyBorder="1" applyAlignment="1">
      <alignment horizontal="center" vertical="center" wrapText="1"/>
    </xf>
    <xf numFmtId="3" fontId="18" fillId="25" borderId="21" xfId="0" applyNumberFormat="1" applyFont="1" applyFill="1" applyBorder="1" applyAlignment="1">
      <alignment horizontal="center"/>
    </xf>
    <xf numFmtId="3" fontId="18" fillId="25" borderId="93" xfId="0" applyNumberFormat="1" applyFont="1" applyFill="1" applyBorder="1" applyAlignment="1">
      <alignment horizontal="center" vertical="center"/>
    </xf>
    <xf numFmtId="3" fontId="17" fillId="0" borderId="93" xfId="0" applyNumberFormat="1" applyFont="1" applyFill="1" applyBorder="1" applyAlignment="1">
      <alignment horizontal="center"/>
    </xf>
    <xf numFmtId="3" fontId="21" fillId="9" borderId="93" xfId="0" applyNumberFormat="1" applyFont="1" applyFill="1" applyBorder="1" applyAlignment="1">
      <alignment horizontal="center" vertical="center" wrapText="1"/>
    </xf>
    <xf numFmtId="3" fontId="18" fillId="25" borderId="93" xfId="0" applyNumberFormat="1" applyFont="1" applyFill="1" applyBorder="1" applyAlignment="1">
      <alignment horizontal="center"/>
    </xf>
    <xf numFmtId="3" fontId="18" fillId="0" borderId="93" xfId="0" applyNumberFormat="1" applyFont="1" applyFill="1" applyBorder="1" applyAlignment="1">
      <alignment horizontal="center"/>
    </xf>
    <xf numFmtId="3" fontId="18" fillId="23" borderId="93" xfId="0" applyNumberFormat="1" applyFont="1" applyFill="1" applyBorder="1" applyAlignment="1">
      <alignment horizontal="center"/>
    </xf>
    <xf numFmtId="3" fontId="21" fillId="4" borderId="93" xfId="0" applyNumberFormat="1" applyFont="1" applyFill="1" applyBorder="1" applyAlignment="1">
      <alignment horizontal="center" vertical="center" wrapText="1"/>
    </xf>
    <xf numFmtId="3" fontId="18" fillId="27" borderId="93" xfId="0" applyNumberFormat="1" applyFont="1" applyFill="1" applyBorder="1" applyAlignment="1">
      <alignment horizontal="center"/>
    </xf>
    <xf numFmtId="3" fontId="39" fillId="9" borderId="24" xfId="1" applyNumberFormat="1" applyFont="1" applyFill="1" applyBorder="1" applyAlignment="1">
      <alignment horizontal="center" vertical="center" wrapText="1"/>
    </xf>
    <xf numFmtId="3" fontId="21" fillId="67" borderId="13" xfId="0" applyNumberFormat="1" applyFont="1" applyFill="1" applyBorder="1" applyAlignment="1">
      <alignment horizontal="center" vertical="center" wrapText="1"/>
    </xf>
    <xf numFmtId="0" fontId="0" fillId="67" borderId="7" xfId="0" applyFill="1" applyBorder="1"/>
    <xf numFmtId="1" fontId="0" fillId="67" borderId="7" xfId="0" applyNumberFormat="1" applyFill="1" applyBorder="1" applyAlignment="1">
      <alignment horizontal="center"/>
    </xf>
    <xf numFmtId="3" fontId="21" fillId="67" borderId="28" xfId="0" applyNumberFormat="1" applyFont="1" applyFill="1" applyBorder="1" applyAlignment="1">
      <alignment horizontal="center" vertical="center" wrapText="1"/>
    </xf>
    <xf numFmtId="167" fontId="39" fillId="67" borderId="81" xfId="1" applyNumberFormat="1" applyFont="1" applyFill="1" applyBorder="1" applyAlignment="1">
      <alignment horizontal="center" vertical="center" wrapText="1"/>
    </xf>
    <xf numFmtId="0" fontId="36" fillId="67" borderId="82" xfId="0" applyFont="1" applyFill="1" applyBorder="1" applyAlignment="1">
      <alignment horizontal="center" vertical="center"/>
    </xf>
    <xf numFmtId="1" fontId="36" fillId="67" borderId="82" xfId="0" applyNumberFormat="1" applyFont="1" applyFill="1" applyBorder="1" applyAlignment="1">
      <alignment horizontal="center" vertical="center"/>
    </xf>
    <xf numFmtId="3" fontId="17" fillId="9" borderId="7" xfId="0" applyNumberFormat="1" applyFont="1" applyFill="1" applyBorder="1" applyAlignment="1">
      <alignment horizontal="left" vertical="center"/>
    </xf>
    <xf numFmtId="3" fontId="17" fillId="9" borderId="7" xfId="0" applyNumberFormat="1" applyFont="1" applyFill="1" applyBorder="1" applyAlignment="1">
      <alignment horizontal="center" vertical="center"/>
    </xf>
    <xf numFmtId="169" fontId="22" fillId="25" borderId="2" xfId="0" applyNumberFormat="1" applyFont="1" applyFill="1" applyBorder="1" applyAlignment="1">
      <alignment horizontal="center" vertical="center" wrapText="1"/>
    </xf>
    <xf numFmtId="169" fontId="18" fillId="25" borderId="3" xfId="0" applyNumberFormat="1" applyFont="1" applyFill="1" applyBorder="1" applyAlignment="1">
      <alignment horizontal="center" vertical="center" wrapText="1"/>
    </xf>
    <xf numFmtId="169" fontId="21" fillId="25" borderId="32" xfId="0" applyNumberFormat="1" applyFont="1" applyFill="1" applyBorder="1" applyAlignment="1">
      <alignment horizontal="center" vertical="center" wrapText="1"/>
    </xf>
    <xf numFmtId="3" fontId="18" fillId="4" borderId="7" xfId="0" applyNumberFormat="1" applyFont="1" applyFill="1" applyBorder="1" applyAlignment="1">
      <alignment horizontal="left" vertical="center"/>
    </xf>
    <xf numFmtId="0" fontId="0" fillId="68" borderId="13" xfId="0" applyFill="1" applyBorder="1" applyAlignment="1">
      <alignment horizontal="center"/>
    </xf>
    <xf numFmtId="0" fontId="0" fillId="68" borderId="7" xfId="0" applyFill="1" applyBorder="1"/>
    <xf numFmtId="1" fontId="0" fillId="68" borderId="7" xfId="0" applyNumberFormat="1" applyFill="1" applyBorder="1"/>
    <xf numFmtId="3" fontId="0" fillId="68" borderId="7" xfId="0" applyNumberFormat="1" applyFill="1" applyBorder="1"/>
    <xf numFmtId="3" fontId="0" fillId="68" borderId="32" xfId="0" applyNumberFormat="1" applyFill="1" applyBorder="1"/>
    <xf numFmtId="0" fontId="23" fillId="22" borderId="13" xfId="0" applyFont="1" applyFill="1" applyBorder="1" applyAlignment="1">
      <alignment horizontal="center"/>
    </xf>
    <xf numFmtId="0" fontId="23" fillId="22" borderId="7" xfId="0" applyFont="1" applyFill="1" applyBorder="1"/>
    <xf numFmtId="1" fontId="23" fillId="22" borderId="7" xfId="0" applyNumberFormat="1" applyFont="1" applyFill="1" applyBorder="1"/>
    <xf numFmtId="3" fontId="23" fillId="22" borderId="7" xfId="0" applyNumberFormat="1" applyFont="1" applyFill="1" applyBorder="1"/>
    <xf numFmtId="3" fontId="23" fillId="22" borderId="32" xfId="0" applyNumberFormat="1" applyFont="1" applyFill="1" applyBorder="1"/>
    <xf numFmtId="0" fontId="23" fillId="65" borderId="13" xfId="0" applyFont="1" applyFill="1" applyBorder="1" applyAlignment="1">
      <alignment horizontal="center"/>
    </xf>
    <xf numFmtId="0" fontId="23" fillId="65" borderId="7" xfId="0" applyFont="1" applyFill="1" applyBorder="1"/>
    <xf numFmtId="1" fontId="23" fillId="65" borderId="7" xfId="0" applyNumberFormat="1" applyFont="1" applyFill="1" applyBorder="1"/>
    <xf numFmtId="3" fontId="23" fillId="65" borderId="7" xfId="0" applyNumberFormat="1" applyFont="1" applyFill="1" applyBorder="1"/>
    <xf numFmtId="3" fontId="23" fillId="65" borderId="32" xfId="0" applyNumberFormat="1" applyFont="1" applyFill="1" applyBorder="1"/>
    <xf numFmtId="3" fontId="0" fillId="25" borderId="18" xfId="0" applyNumberFormat="1" applyFill="1" applyBorder="1" applyAlignment="1">
      <alignment horizontal="center" vertical="center"/>
    </xf>
    <xf numFmtId="3" fontId="0" fillId="25" borderId="28" xfId="0" applyNumberFormat="1" applyFill="1" applyBorder="1" applyAlignment="1">
      <alignment horizontal="center" vertical="center"/>
    </xf>
    <xf numFmtId="3" fontId="23" fillId="23" borderId="28" xfId="0" applyNumberFormat="1" applyFont="1" applyFill="1" applyBorder="1" applyAlignment="1">
      <alignment horizontal="center" vertical="center"/>
    </xf>
    <xf numFmtId="3" fontId="0" fillId="23" borderId="28" xfId="0" applyNumberFormat="1" applyFill="1" applyBorder="1" applyAlignment="1">
      <alignment horizontal="center" vertical="center"/>
    </xf>
    <xf numFmtId="3" fontId="23" fillId="22" borderId="28" xfId="0" applyNumberFormat="1" applyFont="1" applyFill="1" applyBorder="1" applyAlignment="1">
      <alignment horizontal="center" vertical="center"/>
    </xf>
    <xf numFmtId="0" fontId="26" fillId="13" borderId="28" xfId="0" applyFont="1" applyFill="1" applyBorder="1" applyAlignment="1">
      <alignment horizontal="left" vertical="center"/>
    </xf>
    <xf numFmtId="0" fontId="26" fillId="0" borderId="28" xfId="0" applyFont="1" applyFill="1" applyBorder="1" applyAlignment="1">
      <alignment horizontal="left" vertical="center"/>
    </xf>
    <xf numFmtId="3" fontId="23" fillId="62" borderId="28" xfId="0" applyNumberFormat="1" applyFont="1" applyFill="1" applyBorder="1" applyAlignment="1">
      <alignment horizontal="center" vertical="center"/>
    </xf>
    <xf numFmtId="3" fontId="23" fillId="24" borderId="28" xfId="0" applyNumberFormat="1" applyFont="1" applyFill="1" applyBorder="1" applyAlignment="1">
      <alignment horizontal="center" vertical="center"/>
    </xf>
    <xf numFmtId="3" fontId="0" fillId="0" borderId="26" xfId="0" applyNumberFormat="1" applyFill="1" applyBorder="1" applyAlignment="1">
      <alignment horizontal="center" vertical="center"/>
    </xf>
    <xf numFmtId="3" fontId="0" fillId="25" borderId="103" xfId="0" applyNumberFormat="1" applyFill="1" applyBorder="1" applyAlignment="1">
      <alignment horizontal="center" vertical="center"/>
    </xf>
    <xf numFmtId="3" fontId="0" fillId="64" borderId="75" xfId="0" applyNumberFormat="1" applyFill="1" applyBorder="1" applyAlignment="1">
      <alignment horizontal="center" vertical="center"/>
    </xf>
    <xf numFmtId="3" fontId="23" fillId="23" borderId="75" xfId="0" applyNumberFormat="1" applyFont="1" applyFill="1" applyBorder="1" applyAlignment="1">
      <alignment horizontal="center" vertical="center"/>
    </xf>
    <xf numFmtId="3" fontId="0" fillId="23" borderId="75" xfId="0" applyNumberFormat="1" applyFill="1" applyBorder="1" applyAlignment="1">
      <alignment horizontal="center" vertical="center"/>
    </xf>
    <xf numFmtId="3" fontId="23" fillId="22" borderId="75" xfId="0" applyNumberFormat="1" applyFont="1" applyFill="1" applyBorder="1" applyAlignment="1">
      <alignment horizontal="center" vertical="center"/>
    </xf>
    <xf numFmtId="0" fontId="26" fillId="13" borderId="75" xfId="0" applyFont="1" applyFill="1" applyBorder="1" applyAlignment="1">
      <alignment horizontal="left" vertical="center"/>
    </xf>
    <xf numFmtId="3" fontId="0" fillId="62" borderId="75" xfId="0" applyNumberFormat="1" applyFill="1" applyBorder="1" applyAlignment="1">
      <alignment horizontal="center" vertical="center"/>
    </xf>
    <xf numFmtId="3" fontId="23" fillId="24" borderId="75" xfId="0" applyNumberFormat="1" applyFont="1" applyFill="1" applyBorder="1" applyAlignment="1">
      <alignment horizontal="center" vertical="center"/>
    </xf>
    <xf numFmtId="3" fontId="27" fillId="4" borderId="93" xfId="0" applyNumberFormat="1" applyFont="1" applyFill="1" applyBorder="1" applyAlignment="1">
      <alignment horizontal="center" vertical="center" wrapText="1"/>
    </xf>
    <xf numFmtId="3" fontId="0" fillId="0" borderId="104" xfId="0" applyNumberFormat="1" applyFill="1" applyBorder="1" applyAlignment="1">
      <alignment horizontal="center" vertical="center"/>
    </xf>
    <xf numFmtId="3" fontId="21" fillId="9" borderId="105" xfId="0" applyNumberFormat="1" applyFont="1" applyFill="1" applyBorder="1" applyAlignment="1">
      <alignment horizontal="center" vertical="center" wrapText="1"/>
    </xf>
    <xf numFmtId="3" fontId="17" fillId="0" borderId="0" xfId="0" applyNumberFormat="1" applyFont="1"/>
    <xf numFmtId="0" fontId="3" fillId="15" borderId="7" xfId="0" applyFont="1" applyFill="1" applyBorder="1" applyAlignment="1">
      <alignment horizontal="left" vertical="center"/>
    </xf>
    <xf numFmtId="0" fontId="22" fillId="15" borderId="32" xfId="0" applyFont="1" applyFill="1" applyBorder="1" applyAlignment="1">
      <alignment horizontal="left" vertical="top" wrapText="1"/>
    </xf>
    <xf numFmtId="3" fontId="39" fillId="16" borderId="106" xfId="1" applyNumberFormat="1" applyFont="1" applyFill="1" applyBorder="1" applyAlignment="1">
      <alignment horizontal="center" vertical="center" wrapText="1"/>
    </xf>
    <xf numFmtId="3" fontId="36" fillId="16" borderId="106" xfId="0" applyNumberFormat="1" applyFont="1" applyFill="1" applyBorder="1" applyAlignment="1">
      <alignment horizontal="center"/>
    </xf>
    <xf numFmtId="3" fontId="36" fillId="0" borderId="0" xfId="0" applyNumberFormat="1" applyFont="1" applyFill="1" applyBorder="1" applyAlignment="1">
      <alignment horizontal="center"/>
    </xf>
    <xf numFmtId="1" fontId="36" fillId="0" borderId="0" xfId="0" applyNumberFormat="1" applyFont="1" applyFill="1" applyBorder="1"/>
    <xf numFmtId="10" fontId="36" fillId="0" borderId="0" xfId="71" applyNumberFormat="1" applyFont="1"/>
    <xf numFmtId="3" fontId="25" fillId="23" borderId="46" xfId="0" applyNumberFormat="1" applyFont="1" applyFill="1" applyBorder="1" applyAlignment="1">
      <alignment horizontal="center" vertical="center" wrapText="1"/>
    </xf>
    <xf numFmtId="10" fontId="39" fillId="0" borderId="32" xfId="71" applyNumberFormat="1" applyFont="1" applyFill="1" applyBorder="1" applyAlignment="1">
      <alignment horizontal="center" vertical="center" wrapText="1"/>
    </xf>
    <xf numFmtId="167" fontId="21" fillId="16" borderId="107" xfId="1" applyNumberFormat="1" applyFont="1" applyFill="1" applyBorder="1" applyAlignment="1">
      <alignment horizontal="center" wrapText="1"/>
    </xf>
    <xf numFmtId="3" fontId="39" fillId="16" borderId="107" xfId="1" applyNumberFormat="1" applyFont="1" applyFill="1" applyBorder="1" applyAlignment="1">
      <alignment horizontal="center" wrapText="1"/>
    </xf>
    <xf numFmtId="1" fontId="39" fillId="16" borderId="107" xfId="1" applyNumberFormat="1" applyFont="1" applyFill="1" applyBorder="1" applyAlignment="1">
      <alignment horizontal="center" wrapText="1"/>
    </xf>
    <xf numFmtId="169" fontId="39" fillId="16" borderId="107" xfId="1" applyNumberFormat="1" applyFont="1" applyFill="1" applyBorder="1" applyAlignment="1">
      <alignment horizontal="center" wrapText="1"/>
    </xf>
    <xf numFmtId="3" fontId="36" fillId="16" borderId="107" xfId="0" applyNumberFormat="1" applyFont="1" applyFill="1" applyBorder="1" applyAlignment="1">
      <alignment horizontal="center"/>
    </xf>
    <xf numFmtId="1" fontId="59" fillId="16" borderId="107" xfId="0" applyNumberFormat="1" applyFont="1" applyFill="1" applyBorder="1" applyAlignment="1">
      <alignment horizontal="center"/>
    </xf>
    <xf numFmtId="3" fontId="59" fillId="16" borderId="107" xfId="0" applyNumberFormat="1" applyFont="1" applyFill="1" applyBorder="1" applyAlignment="1">
      <alignment horizontal="center" vertical="center"/>
    </xf>
    <xf numFmtId="3" fontId="66" fillId="4" borderId="108" xfId="1" applyNumberFormat="1" applyFont="1" applyFill="1" applyBorder="1" applyAlignment="1">
      <alignment horizontal="center"/>
    </xf>
    <xf numFmtId="0" fontId="21" fillId="4" borderId="109" xfId="0" applyFont="1" applyFill="1" applyBorder="1" applyAlignment="1">
      <alignment horizontal="center" vertical="center" wrapText="1"/>
    </xf>
    <xf numFmtId="3" fontId="39" fillId="4" borderId="108" xfId="0" applyNumberFormat="1" applyFont="1" applyFill="1" applyBorder="1" applyAlignment="1">
      <alignment horizontal="center" vertical="center" wrapText="1"/>
    </xf>
    <xf numFmtId="0" fontId="21" fillId="4" borderId="108" xfId="0" applyFont="1" applyFill="1" applyBorder="1" applyAlignment="1">
      <alignment horizontal="center" vertical="center" wrapText="1"/>
    </xf>
    <xf numFmtId="3" fontId="38" fillId="13" borderId="108" xfId="2" applyNumberFormat="1" applyFont="1" applyFill="1" applyBorder="1" applyAlignment="1">
      <alignment horizontal="left" vertical="center"/>
    </xf>
    <xf numFmtId="1" fontId="63" fillId="13" borderId="110" xfId="2" applyNumberFormat="1" applyFont="1" applyFill="1" applyBorder="1" applyAlignment="1">
      <alignment horizontal="center" vertical="center"/>
    </xf>
    <xf numFmtId="3" fontId="37" fillId="13" borderId="108" xfId="2" applyNumberFormat="1" applyFont="1" applyFill="1" applyBorder="1" applyAlignment="1">
      <alignment horizontal="left" vertical="top" wrapText="1"/>
    </xf>
    <xf numFmtId="1" fontId="62" fillId="13" borderId="110" xfId="2" applyNumberFormat="1" applyFont="1" applyFill="1" applyBorder="1" applyAlignment="1">
      <alignment horizontal="center" vertical="center" wrapText="1"/>
    </xf>
    <xf numFmtId="1" fontId="39" fillId="0" borderId="110" xfId="0" applyNumberFormat="1" applyFont="1" applyFill="1" applyBorder="1" applyAlignment="1">
      <alignment horizontal="center" vertical="center"/>
    </xf>
    <xf numFmtId="0" fontId="21" fillId="4" borderId="108" xfId="0" applyFont="1" applyFill="1" applyBorder="1" applyAlignment="1">
      <alignment horizontal="left" vertical="center"/>
    </xf>
    <xf numFmtId="1" fontId="39" fillId="4" borderId="110" xfId="0" applyNumberFormat="1" applyFont="1" applyFill="1" applyBorder="1" applyAlignment="1">
      <alignment horizontal="center" vertical="center"/>
    </xf>
    <xf numFmtId="169" fontId="59" fillId="28" borderId="111" xfId="0" applyNumberFormat="1" applyFont="1" applyFill="1" applyBorder="1" applyAlignment="1">
      <alignment horizontal="center" vertical="center" wrapText="1"/>
    </xf>
    <xf numFmtId="3" fontId="59" fillId="28" borderId="111" xfId="0" applyNumberFormat="1" applyFont="1" applyFill="1" applyBorder="1" applyAlignment="1">
      <alignment horizontal="center" vertical="center" wrapText="1"/>
    </xf>
    <xf numFmtId="3" fontId="37" fillId="13" borderId="108" xfId="2" applyNumberFormat="1" applyFont="1" applyFill="1" applyBorder="1" applyAlignment="1">
      <alignment horizontal="left" vertical="center"/>
    </xf>
    <xf numFmtId="1" fontId="39" fillId="63" borderId="110" xfId="0" applyNumberFormat="1" applyFont="1" applyFill="1" applyBorder="1" applyAlignment="1">
      <alignment horizontal="center" vertical="center"/>
    </xf>
    <xf numFmtId="3" fontId="38" fillId="13" borderId="13" xfId="2" applyNumberFormat="1" applyFont="1" applyFill="1" applyBorder="1" applyAlignment="1">
      <alignment horizontal="left" vertical="center"/>
    </xf>
    <xf numFmtId="1" fontId="63" fillId="0" borderId="110" xfId="2" applyNumberFormat="1" applyFont="1" applyFill="1" applyBorder="1" applyAlignment="1">
      <alignment horizontal="center" vertical="center"/>
    </xf>
    <xf numFmtId="0" fontId="18" fillId="4" borderId="108" xfId="0" applyFont="1" applyFill="1" applyBorder="1" applyAlignment="1">
      <alignment horizontal="left" vertical="center"/>
    </xf>
    <xf numFmtId="3" fontId="37" fillId="21" borderId="108" xfId="2" applyNumberFormat="1" applyFont="1" applyFill="1" applyBorder="1" applyAlignment="1">
      <alignment horizontal="left" vertical="top" wrapText="1"/>
    </xf>
    <xf numFmtId="1" fontId="62" fillId="21" borderId="110" xfId="2" applyNumberFormat="1" applyFont="1" applyFill="1" applyBorder="1" applyAlignment="1">
      <alignment horizontal="center" vertical="center" wrapText="1"/>
    </xf>
    <xf numFmtId="3" fontId="38" fillId="21" borderId="108" xfId="2" applyNumberFormat="1" applyFont="1" applyFill="1" applyBorder="1" applyAlignment="1">
      <alignment horizontal="left" vertical="center"/>
    </xf>
    <xf numFmtId="169" fontId="59" fillId="0" borderId="111" xfId="0" applyNumberFormat="1" applyFont="1" applyFill="1" applyBorder="1" applyAlignment="1">
      <alignment horizontal="center" vertical="center" wrapText="1"/>
    </xf>
    <xf numFmtId="3" fontId="61" fillId="0" borderId="111" xfId="0" applyNumberFormat="1" applyFont="1" applyFill="1" applyBorder="1" applyAlignment="1">
      <alignment horizontal="center" vertical="center" wrapText="1"/>
    </xf>
    <xf numFmtId="1" fontId="36" fillId="0" borderId="110" xfId="0" applyNumberFormat="1" applyFont="1" applyFill="1" applyBorder="1" applyAlignment="1">
      <alignment horizontal="center"/>
    </xf>
    <xf numFmtId="169" fontId="39" fillId="4" borderId="111" xfId="0" applyNumberFormat="1" applyFont="1" applyFill="1" applyBorder="1" applyAlignment="1">
      <alignment horizontal="center" vertical="center" wrapText="1"/>
    </xf>
    <xf numFmtId="3" fontId="39" fillId="4" borderId="111" xfId="0" applyNumberFormat="1" applyFont="1" applyFill="1" applyBorder="1" applyAlignment="1">
      <alignment horizontal="center" vertical="center" wrapText="1"/>
    </xf>
    <xf numFmtId="1" fontId="39" fillId="4" borderId="108" xfId="0" applyNumberFormat="1" applyFont="1" applyFill="1" applyBorder="1" applyAlignment="1">
      <alignment horizontal="center" vertical="center" wrapText="1"/>
    </xf>
    <xf numFmtId="1" fontId="39" fillId="4" borderId="112" xfId="0" applyNumberFormat="1" applyFont="1" applyFill="1" applyBorder="1" applyAlignment="1">
      <alignment horizontal="center" vertical="center" wrapText="1"/>
    </xf>
    <xf numFmtId="3" fontId="39" fillId="4" borderId="112" xfId="0" applyNumberFormat="1" applyFont="1" applyFill="1" applyBorder="1" applyAlignment="1">
      <alignment horizontal="center" vertical="center" wrapText="1"/>
    </xf>
    <xf numFmtId="3" fontId="37" fillId="24" borderId="108" xfId="2" applyNumberFormat="1" applyFont="1" applyFill="1" applyBorder="1" applyAlignment="1">
      <alignment horizontal="left" vertical="top" wrapText="1"/>
    </xf>
    <xf numFmtId="1" fontId="62" fillId="24" borderId="110" xfId="2" applyNumberFormat="1" applyFont="1" applyFill="1" applyBorder="1" applyAlignment="1">
      <alignment horizontal="center" vertical="center" wrapText="1"/>
    </xf>
    <xf numFmtId="169" fontId="39" fillId="24" borderId="111" xfId="0" applyNumberFormat="1" applyFont="1" applyFill="1" applyBorder="1" applyAlignment="1">
      <alignment horizontal="center" vertical="center" wrapText="1"/>
    </xf>
    <xf numFmtId="3" fontId="39" fillId="24" borderId="111" xfId="0" applyNumberFormat="1" applyFont="1" applyFill="1" applyBorder="1" applyAlignment="1">
      <alignment horizontal="center" vertical="center" wrapText="1"/>
    </xf>
    <xf numFmtId="1" fontId="39" fillId="24" borderId="111" xfId="0" applyNumberFormat="1" applyFont="1" applyFill="1" applyBorder="1" applyAlignment="1">
      <alignment horizontal="center" vertical="center" wrapText="1"/>
    </xf>
    <xf numFmtId="3" fontId="39" fillId="24" borderId="108" xfId="0" applyNumberFormat="1" applyFont="1" applyFill="1" applyBorder="1" applyAlignment="1">
      <alignment horizontal="center" vertical="center" wrapText="1"/>
    </xf>
    <xf numFmtId="3" fontId="38" fillId="24" borderId="108" xfId="2" applyNumberFormat="1" applyFont="1" applyFill="1" applyBorder="1" applyAlignment="1">
      <alignment horizontal="left" vertical="center"/>
    </xf>
    <xf numFmtId="169" fontId="36" fillId="0" borderId="111" xfId="0" applyNumberFormat="1" applyFont="1" applyFill="1" applyBorder="1" applyAlignment="1">
      <alignment horizontal="center" vertical="center" wrapText="1"/>
    </xf>
    <xf numFmtId="3" fontId="39" fillId="0" borderId="111" xfId="0" applyNumberFormat="1" applyFont="1" applyFill="1" applyBorder="1" applyAlignment="1">
      <alignment horizontal="center" vertical="center" wrapText="1"/>
    </xf>
    <xf numFmtId="3" fontId="36" fillId="0" borderId="108" xfId="0" applyNumberFormat="1" applyFont="1" applyFill="1" applyBorder="1" applyAlignment="1">
      <alignment horizontal="center" vertical="center" wrapText="1"/>
    </xf>
    <xf numFmtId="3" fontId="36" fillId="0" borderId="111" xfId="0" applyNumberFormat="1" applyFont="1" applyFill="1" applyBorder="1" applyAlignment="1">
      <alignment horizontal="center" vertical="center" wrapText="1"/>
    </xf>
    <xf numFmtId="3" fontId="59" fillId="0" borderId="108" xfId="0" applyNumberFormat="1" applyFont="1" applyFill="1" applyBorder="1" applyAlignment="1">
      <alignment horizontal="center" vertical="center" wrapText="1"/>
    </xf>
    <xf numFmtId="1" fontId="36" fillId="0" borderId="111" xfId="0" applyNumberFormat="1" applyFont="1" applyFill="1" applyBorder="1" applyAlignment="1">
      <alignment horizontal="center" vertical="center" wrapText="1"/>
    </xf>
    <xf numFmtId="3" fontId="59" fillId="0" borderId="111" xfId="0" applyNumberFormat="1" applyFont="1" applyFill="1" applyBorder="1" applyAlignment="1">
      <alignment horizontal="center" vertical="center" wrapText="1"/>
    </xf>
    <xf numFmtId="1" fontId="59" fillId="0" borderId="111" xfId="0" applyNumberFormat="1" applyFont="1" applyFill="1" applyBorder="1" applyAlignment="1">
      <alignment horizontal="center" vertical="center"/>
    </xf>
    <xf numFmtId="3" fontId="59" fillId="0" borderId="111" xfId="0" applyNumberFormat="1" applyFont="1" applyFill="1" applyBorder="1" applyAlignment="1">
      <alignment horizontal="center" vertical="center"/>
    </xf>
    <xf numFmtId="3" fontId="59" fillId="0" borderId="108" xfId="0" applyNumberFormat="1" applyFont="1" applyFill="1" applyBorder="1" applyAlignment="1">
      <alignment horizontal="center" vertical="center"/>
    </xf>
    <xf numFmtId="0" fontId="27" fillId="17" borderId="113" xfId="0" applyFont="1" applyFill="1" applyBorder="1" applyAlignment="1">
      <alignment horizontal="left" vertical="center" wrapText="1"/>
    </xf>
    <xf numFmtId="0" fontId="27" fillId="17" borderId="113" xfId="0" applyFont="1" applyFill="1" applyBorder="1" applyAlignment="1">
      <alignment horizontal="left" vertical="top" wrapText="1"/>
    </xf>
    <xf numFmtId="0" fontId="32" fillId="17" borderId="113" xfId="0" applyFont="1" applyFill="1" applyBorder="1" applyAlignment="1">
      <alignment horizontal="left" vertical="center"/>
    </xf>
    <xf numFmtId="1" fontId="39" fillId="4" borderId="110" xfId="0" applyNumberFormat="1" applyFont="1" applyFill="1" applyBorder="1" applyAlignment="1">
      <alignment horizontal="center" vertical="center" wrapText="1"/>
    </xf>
    <xf numFmtId="0" fontId="59" fillId="0" borderId="111" xfId="0" applyFont="1" applyFill="1" applyBorder="1" applyAlignment="1">
      <alignment horizontal="center" vertical="center" wrapText="1"/>
    </xf>
    <xf numFmtId="1" fontId="36" fillId="0" borderId="111" xfId="0" applyNumberFormat="1" applyFont="1" applyFill="1" applyBorder="1" applyAlignment="1">
      <alignment horizontal="center"/>
    </xf>
    <xf numFmtId="3" fontId="39" fillId="4" borderId="114" xfId="0" applyNumberFormat="1" applyFont="1" applyFill="1" applyBorder="1" applyAlignment="1">
      <alignment horizontal="center" vertical="center" wrapText="1"/>
    </xf>
    <xf numFmtId="0" fontId="21" fillId="20" borderId="109" xfId="0" applyFont="1" applyFill="1" applyBorder="1" applyAlignment="1">
      <alignment horizontal="center" vertical="center" wrapText="1"/>
    </xf>
    <xf numFmtId="3" fontId="39" fillId="61" borderId="108" xfId="0" applyNumberFormat="1" applyFont="1" applyFill="1" applyBorder="1" applyAlignment="1">
      <alignment horizontal="center" vertical="center" wrapText="1"/>
    </xf>
    <xf numFmtId="0" fontId="27" fillId="60" borderId="113" xfId="0" applyFont="1" applyFill="1" applyBorder="1" applyAlignment="1">
      <alignment horizontal="left" vertical="center" wrapText="1"/>
    </xf>
    <xf numFmtId="0" fontId="21" fillId="20" borderId="108" xfId="0" applyFont="1" applyFill="1" applyBorder="1" applyAlignment="1">
      <alignment horizontal="center" vertical="center" wrapText="1"/>
    </xf>
    <xf numFmtId="0" fontId="21" fillId="20" borderId="108" xfId="0" applyFont="1" applyFill="1" applyBorder="1" applyAlignment="1">
      <alignment horizontal="left" vertical="center" wrapText="1"/>
    </xf>
    <xf numFmtId="1" fontId="39" fillId="20" borderId="110" xfId="0" applyNumberFormat="1" applyFont="1" applyFill="1" applyBorder="1" applyAlignment="1">
      <alignment horizontal="center" vertical="center" wrapText="1"/>
    </xf>
    <xf numFmtId="169" fontId="39" fillId="20" borderId="111" xfId="0" applyNumberFormat="1" applyFont="1" applyFill="1" applyBorder="1" applyAlignment="1">
      <alignment horizontal="center" vertical="center" wrapText="1"/>
    </xf>
    <xf numFmtId="3" fontId="39" fillId="20" borderId="111" xfId="0" applyNumberFormat="1" applyFont="1" applyFill="1" applyBorder="1" applyAlignment="1">
      <alignment horizontal="center" vertical="center" wrapText="1"/>
    </xf>
    <xf numFmtId="1" fontId="39" fillId="20" borderId="108" xfId="0" applyNumberFormat="1" applyFont="1" applyFill="1" applyBorder="1" applyAlignment="1">
      <alignment horizontal="center" vertical="center" wrapText="1"/>
    </xf>
    <xf numFmtId="3" fontId="39" fillId="20" borderId="108" xfId="0" applyNumberFormat="1" applyFont="1" applyFill="1" applyBorder="1" applyAlignment="1">
      <alignment horizontal="center" vertical="center" wrapText="1"/>
    </xf>
    <xf numFmtId="1" fontId="39" fillId="20" borderId="112" xfId="0" applyNumberFormat="1" applyFont="1" applyFill="1" applyBorder="1" applyAlignment="1">
      <alignment horizontal="center" vertical="center" wrapText="1"/>
    </xf>
    <xf numFmtId="1" fontId="39" fillId="20" borderId="111" xfId="0" applyNumberFormat="1" applyFont="1" applyFill="1" applyBorder="1" applyAlignment="1">
      <alignment horizontal="center" vertical="center" wrapText="1"/>
    </xf>
    <xf numFmtId="0" fontId="28" fillId="20" borderId="109" xfId="0" applyFont="1" applyFill="1" applyBorder="1" applyAlignment="1">
      <alignment horizontal="center" vertical="center" wrapText="1"/>
    </xf>
    <xf numFmtId="3" fontId="39" fillId="0" borderId="108" xfId="0" applyNumberFormat="1" applyFont="1" applyFill="1" applyBorder="1" applyAlignment="1">
      <alignment horizontal="center" vertical="center" wrapText="1"/>
    </xf>
    <xf numFmtId="0" fontId="32" fillId="60" borderId="113" xfId="0" applyFont="1" applyFill="1" applyBorder="1" applyAlignment="1">
      <alignment horizontal="left" vertical="center"/>
    </xf>
    <xf numFmtId="0" fontId="28" fillId="20" borderId="108" xfId="0" applyFont="1" applyFill="1" applyBorder="1" applyAlignment="1">
      <alignment horizontal="left" vertical="center"/>
    </xf>
    <xf numFmtId="1" fontId="36" fillId="0" borderId="108" xfId="0" applyNumberFormat="1" applyFont="1" applyFill="1" applyBorder="1" applyAlignment="1">
      <alignment horizontal="center" vertical="center" wrapText="1"/>
    </xf>
    <xf numFmtId="1" fontId="36" fillId="0" borderId="112" xfId="0" applyNumberFormat="1" applyFont="1" applyFill="1" applyBorder="1" applyAlignment="1">
      <alignment horizontal="center" vertical="center" wrapText="1"/>
    </xf>
    <xf numFmtId="0" fontId="21" fillId="0" borderId="109" xfId="0" applyFont="1" applyFill="1" applyBorder="1" applyAlignment="1">
      <alignment horizontal="right" vertical="center"/>
    </xf>
    <xf numFmtId="3" fontId="39" fillId="0" borderId="108" xfId="0" applyNumberFormat="1" applyFont="1" applyFill="1" applyBorder="1" applyAlignment="1">
      <alignment horizontal="center" vertical="center"/>
    </xf>
    <xf numFmtId="0" fontId="21" fillId="0" borderId="108" xfId="0" applyFont="1" applyFill="1" applyBorder="1" applyAlignment="1">
      <alignment horizontal="left" vertical="center"/>
    </xf>
    <xf numFmtId="169" fontId="39" fillId="0" borderId="111" xfId="0" applyNumberFormat="1" applyFont="1" applyFill="1" applyBorder="1" applyAlignment="1">
      <alignment horizontal="center" vertical="center" wrapText="1"/>
    </xf>
    <xf numFmtId="1" fontId="39" fillId="0" borderId="108" xfId="0" applyNumberFormat="1" applyFont="1" applyFill="1" applyBorder="1" applyAlignment="1">
      <alignment horizontal="center" vertical="center" wrapText="1"/>
    </xf>
    <xf numFmtId="3" fontId="36" fillId="0" borderId="108" xfId="0" applyNumberFormat="1" applyFont="1" applyFill="1" applyBorder="1" applyAlignment="1">
      <alignment horizontal="center"/>
    </xf>
    <xf numFmtId="1" fontId="36" fillId="0" borderId="112" xfId="0" applyNumberFormat="1" applyFont="1" applyFill="1" applyBorder="1" applyAlignment="1">
      <alignment horizontal="center"/>
    </xf>
    <xf numFmtId="3" fontId="59" fillId="0" borderId="112" xfId="0" applyNumberFormat="1" applyFont="1" applyFill="1" applyBorder="1" applyAlignment="1">
      <alignment horizontal="center" vertical="center"/>
    </xf>
    <xf numFmtId="0" fontId="21" fillId="4" borderId="81" xfId="0" applyFont="1" applyFill="1" applyBorder="1" applyAlignment="1">
      <alignment horizontal="center" vertical="center" wrapText="1"/>
    </xf>
    <xf numFmtId="3" fontId="39" fillId="4" borderId="115" xfId="0" applyNumberFormat="1" applyFont="1" applyFill="1" applyBorder="1" applyAlignment="1">
      <alignment horizontal="center" vertical="center" wrapText="1"/>
    </xf>
    <xf numFmtId="0" fontId="21" fillId="4" borderId="115" xfId="0" applyFont="1" applyFill="1" applyBorder="1" applyAlignment="1">
      <alignment horizontal="center" vertical="center" wrapText="1"/>
    </xf>
    <xf numFmtId="169" fontId="39" fillId="4" borderId="116" xfId="0" applyNumberFormat="1" applyFont="1" applyFill="1" applyBorder="1" applyAlignment="1">
      <alignment horizontal="center" vertical="center" wrapText="1"/>
    </xf>
    <xf numFmtId="3" fontId="39" fillId="4" borderId="116" xfId="0" applyNumberFormat="1" applyFont="1" applyFill="1" applyBorder="1" applyAlignment="1">
      <alignment horizontal="center" vertical="center" wrapText="1"/>
    </xf>
    <xf numFmtId="1" fontId="39" fillId="4" borderId="115" xfId="0" applyNumberFormat="1" applyFont="1" applyFill="1" applyBorder="1" applyAlignment="1">
      <alignment horizontal="center" vertical="center" wrapText="1"/>
    </xf>
    <xf numFmtId="3" fontId="39" fillId="4" borderId="117" xfId="0" applyNumberFormat="1" applyFont="1" applyFill="1" applyBorder="1" applyAlignment="1">
      <alignment horizontal="center" vertical="center" wrapText="1"/>
    </xf>
    <xf numFmtId="1" fontId="39" fillId="5" borderId="30" xfId="0" applyNumberFormat="1" applyFont="1" applyFill="1" applyBorder="1" applyAlignment="1">
      <alignment horizontal="center" vertical="center" wrapText="1"/>
    </xf>
    <xf numFmtId="1" fontId="36" fillId="0" borderId="3" xfId="0" applyNumberFormat="1" applyFont="1" applyFill="1" applyBorder="1" applyAlignment="1">
      <alignment horizontal="center"/>
    </xf>
    <xf numFmtId="1" fontId="36" fillId="0" borderId="3" xfId="0" applyNumberFormat="1" applyFont="1" applyFill="1" applyBorder="1" applyAlignment="1">
      <alignment horizontal="center" vertical="center"/>
    </xf>
    <xf numFmtId="1" fontId="39" fillId="4" borderId="118" xfId="0" applyNumberFormat="1" applyFont="1" applyFill="1" applyBorder="1" applyAlignment="1">
      <alignment horizontal="center" vertical="center" wrapText="1"/>
    </xf>
    <xf numFmtId="10" fontId="39" fillId="18" borderId="117" xfId="71" applyNumberFormat="1" applyFont="1" applyFill="1" applyBorder="1" applyAlignment="1">
      <alignment horizontal="center" vertical="center" wrapText="1"/>
    </xf>
    <xf numFmtId="0" fontId="21" fillId="4" borderId="112" xfId="0" applyFont="1" applyFill="1" applyBorder="1" applyAlignment="1">
      <alignment horizontal="center" vertical="center" wrapText="1"/>
    </xf>
    <xf numFmtId="3" fontId="38" fillId="13" borderId="112" xfId="2" applyNumberFormat="1" applyFont="1" applyFill="1" applyBorder="1" applyAlignment="1">
      <alignment horizontal="left" vertical="center"/>
    </xf>
    <xf numFmtId="3" fontId="37" fillId="13" borderId="112" xfId="2" applyNumberFormat="1" applyFont="1" applyFill="1" applyBorder="1" applyAlignment="1">
      <alignment horizontal="left" vertical="top" wrapText="1"/>
    </xf>
    <xf numFmtId="0" fontId="21" fillId="4" borderId="32" xfId="0" applyFont="1" applyFill="1" applyBorder="1" applyAlignment="1">
      <alignment horizontal="left" vertical="center"/>
    </xf>
    <xf numFmtId="0" fontId="21" fillId="4" borderId="112" xfId="0" applyFont="1" applyFill="1" applyBorder="1" applyAlignment="1">
      <alignment horizontal="left" vertical="center"/>
    </xf>
    <xf numFmtId="3" fontId="37" fillId="13" borderId="112" xfId="2" applyNumberFormat="1" applyFont="1" applyFill="1" applyBorder="1" applyAlignment="1">
      <alignment horizontal="left" vertical="center"/>
    </xf>
    <xf numFmtId="0" fontId="18" fillId="4" borderId="112" xfId="0" applyFont="1" applyFill="1" applyBorder="1" applyAlignment="1">
      <alignment horizontal="left" vertical="center"/>
    </xf>
    <xf numFmtId="3" fontId="37" fillId="21" borderId="112" xfId="2" applyNumberFormat="1" applyFont="1" applyFill="1" applyBorder="1" applyAlignment="1">
      <alignment horizontal="left" vertical="top" wrapText="1"/>
    </xf>
    <xf numFmtId="3" fontId="38" fillId="21" borderId="112" xfId="2" applyNumberFormat="1" applyFont="1" applyFill="1" applyBorder="1" applyAlignment="1">
      <alignment horizontal="left" vertical="center"/>
    </xf>
    <xf numFmtId="3" fontId="37" fillId="24" borderId="112" xfId="2" applyNumberFormat="1" applyFont="1" applyFill="1" applyBorder="1" applyAlignment="1">
      <alignment horizontal="left" vertical="top" wrapText="1"/>
    </xf>
    <xf numFmtId="3" fontId="38" fillId="24" borderId="112" xfId="2" applyNumberFormat="1" applyFont="1" applyFill="1" applyBorder="1" applyAlignment="1">
      <alignment horizontal="left" vertical="center"/>
    </xf>
    <xf numFmtId="0" fontId="27" fillId="6" borderId="119" xfId="0" applyFont="1" applyFill="1" applyBorder="1" applyAlignment="1">
      <alignment horizontal="left" vertical="center" wrapText="1"/>
    </xf>
    <xf numFmtId="0" fontId="27" fillId="6" borderId="119" xfId="0" applyFont="1" applyFill="1" applyBorder="1" applyAlignment="1">
      <alignment horizontal="left" vertical="top" wrapText="1"/>
    </xf>
    <xf numFmtId="0" fontId="32" fillId="6" borderId="119" xfId="0" applyFont="1" applyFill="1" applyBorder="1" applyAlignment="1">
      <alignment horizontal="left" vertical="center"/>
    </xf>
    <xf numFmtId="0" fontId="21" fillId="4" borderId="32" xfId="0" applyFont="1" applyFill="1" applyBorder="1" applyAlignment="1">
      <alignment horizontal="center" vertical="center" wrapText="1"/>
    </xf>
    <xf numFmtId="0" fontId="27" fillId="6" borderId="32" xfId="0" applyFont="1" applyFill="1" applyBorder="1" applyAlignment="1">
      <alignment horizontal="left" vertical="top" wrapText="1"/>
    </xf>
    <xf numFmtId="0" fontId="32" fillId="6" borderId="32" xfId="0" applyFont="1" applyFill="1" applyBorder="1" applyAlignment="1">
      <alignment horizontal="left" vertical="center"/>
    </xf>
    <xf numFmtId="0" fontId="21" fillId="20" borderId="112" xfId="0" applyFont="1" applyFill="1" applyBorder="1" applyAlignment="1">
      <alignment horizontal="center" vertical="center" wrapText="1"/>
    </xf>
    <xf numFmtId="0" fontId="28" fillId="20" borderId="112" xfId="0" applyFont="1" applyFill="1" applyBorder="1" applyAlignment="1">
      <alignment horizontal="left" vertical="center"/>
    </xf>
    <xf numFmtId="0" fontId="21" fillId="0" borderId="112" xfId="0" applyFont="1" applyFill="1" applyBorder="1" applyAlignment="1">
      <alignment horizontal="left" vertical="center"/>
    </xf>
    <xf numFmtId="0" fontId="21" fillId="4" borderId="117" xfId="0" applyFont="1" applyFill="1" applyBorder="1" applyAlignment="1">
      <alignment horizontal="center" vertical="center" wrapText="1"/>
    </xf>
    <xf numFmtId="0" fontId="32" fillId="6" borderId="13" xfId="0" applyFont="1" applyFill="1" applyBorder="1" applyAlignment="1">
      <alignment horizontal="center" vertical="top" wrapText="1"/>
    </xf>
    <xf numFmtId="10" fontId="39" fillId="18" borderId="32" xfId="71" applyNumberFormat="1" applyFont="1" applyFill="1" applyBorder="1" applyAlignment="1">
      <alignment horizontal="center" vertical="center" wrapText="1"/>
    </xf>
    <xf numFmtId="10" fontId="39" fillId="19" borderId="32" xfId="71" applyNumberFormat="1" applyFont="1" applyFill="1" applyBorder="1" applyAlignment="1">
      <alignment horizontal="center" vertical="center" wrapText="1"/>
    </xf>
    <xf numFmtId="10" fontId="39" fillId="67" borderId="32" xfId="71" applyNumberFormat="1" applyFont="1" applyFill="1" applyBorder="1" applyAlignment="1">
      <alignment horizontal="center" vertical="center" wrapText="1"/>
    </xf>
    <xf numFmtId="10" fontId="21" fillId="67" borderId="50" xfId="71" applyNumberFormat="1" applyFont="1" applyFill="1" applyBorder="1" applyAlignment="1">
      <alignment horizontal="center" wrapText="1"/>
    </xf>
    <xf numFmtId="0" fontId="39" fillId="0" borderId="16" xfId="0" applyFont="1" applyBorder="1" applyAlignment="1">
      <alignment horizontal="center" vertical="center"/>
    </xf>
    <xf numFmtId="0" fontId="39" fillId="0" borderId="0" xfId="0" applyFont="1" applyAlignment="1">
      <alignment horizontal="center" vertical="center"/>
    </xf>
    <xf numFmtId="0" fontId="36" fillId="0" borderId="0" xfId="0" applyFont="1" applyAlignment="1">
      <alignment horizontal="center" vertical="center"/>
    </xf>
    <xf numFmtId="0" fontId="0" fillId="18" borderId="0" xfId="0" applyFill="1" applyBorder="1" applyAlignment="1">
      <alignment vertical="center" wrapText="1"/>
    </xf>
    <xf numFmtId="0" fontId="17" fillId="18" borderId="12" xfId="0" applyFont="1" applyFill="1" applyBorder="1" applyAlignment="1">
      <alignment vertical="center" wrapText="1"/>
    </xf>
    <xf numFmtId="0" fontId="18" fillId="18" borderId="12" xfId="0" applyFont="1" applyFill="1" applyBorder="1" applyAlignment="1">
      <alignment vertical="center" wrapText="1"/>
    </xf>
    <xf numFmtId="0" fontId="18" fillId="18" borderId="0" xfId="0" applyFont="1" applyFill="1" applyBorder="1" applyAlignment="1">
      <alignment vertical="center" wrapText="1"/>
    </xf>
    <xf numFmtId="0" fontId="35" fillId="0" borderId="87" xfId="0" applyFont="1" applyBorder="1" applyAlignment="1">
      <alignment horizontal="center" vertical="center" wrapText="1"/>
    </xf>
    <xf numFmtId="0" fontId="35" fillId="0" borderId="88" xfId="0" applyFont="1" applyBorder="1" applyAlignment="1">
      <alignment horizontal="center" vertical="center" wrapText="1"/>
    </xf>
    <xf numFmtId="0" fontId="35" fillId="0" borderId="89" xfId="0" applyFont="1" applyBorder="1" applyAlignment="1">
      <alignment horizontal="center" vertical="center" wrapText="1"/>
    </xf>
    <xf numFmtId="0" fontId="0" fillId="0" borderId="90" xfId="0" applyBorder="1" applyAlignment="1">
      <alignment horizontal="center"/>
    </xf>
    <xf numFmtId="0" fontId="0" fillId="0" borderId="91" xfId="0" applyBorder="1" applyAlignment="1">
      <alignment horizontal="center"/>
    </xf>
    <xf numFmtId="0" fontId="0" fillId="0" borderId="92" xfId="0" applyBorder="1" applyAlignment="1">
      <alignment horizontal="center"/>
    </xf>
    <xf numFmtId="167" fontId="18" fillId="0" borderId="0" xfId="1" applyNumberFormat="1" applyFont="1" applyBorder="1" applyAlignment="1">
      <alignment horizontal="center" wrapText="1"/>
    </xf>
    <xf numFmtId="0" fontId="39" fillId="0" borderId="0" xfId="0" applyFont="1" applyBorder="1" applyAlignment="1">
      <alignment horizontal="center" vertical="center"/>
    </xf>
    <xf numFmtId="0" fontId="36" fillId="0" borderId="0" xfId="0" applyFont="1" applyBorder="1" applyAlignment="1">
      <alignment horizontal="center" vertical="center"/>
    </xf>
    <xf numFmtId="0" fontId="17" fillId="0" borderId="95" xfId="0" applyFont="1" applyBorder="1" applyAlignment="1">
      <alignment horizontal="center" wrapText="1"/>
    </xf>
    <xf numFmtId="0" fontId="17" fillId="0" borderId="96" xfId="0" applyFont="1" applyBorder="1" applyAlignment="1">
      <alignment horizontal="center" wrapText="1"/>
    </xf>
    <xf numFmtId="0" fontId="17" fillId="0" borderId="97" xfId="0" applyFont="1" applyBorder="1" applyAlignment="1">
      <alignment horizontal="center" wrapText="1"/>
    </xf>
    <xf numFmtId="0" fontId="36" fillId="18" borderId="12" xfId="0" applyFont="1" applyFill="1" applyBorder="1"/>
    <xf numFmtId="0" fontId="36" fillId="18" borderId="0" xfId="0" applyFont="1" applyFill="1" applyBorder="1"/>
    <xf numFmtId="3" fontId="0" fillId="5" borderId="39" xfId="0" applyNumberFormat="1" applyFill="1" applyBorder="1" applyAlignment="1">
      <alignment horizontal="center"/>
    </xf>
    <xf numFmtId="0" fontId="0" fillId="5" borderId="39" xfId="0" applyFill="1" applyBorder="1" applyAlignment="1">
      <alignment horizontal="center"/>
    </xf>
    <xf numFmtId="0" fontId="0" fillId="5" borderId="68" xfId="0" applyFill="1" applyBorder="1" applyAlignment="1">
      <alignment horizontal="center"/>
    </xf>
    <xf numFmtId="3" fontId="0" fillId="5" borderId="0" xfId="0" applyNumberFormat="1" applyFill="1" applyBorder="1" applyAlignment="1">
      <alignment horizontal="center"/>
    </xf>
    <xf numFmtId="0" fontId="0" fillId="5" borderId="0" xfId="0" applyFill="1" applyBorder="1" applyAlignment="1">
      <alignment horizontal="center"/>
    </xf>
    <xf numFmtId="0" fontId="0" fillId="5" borderId="69" xfId="0" applyFill="1" applyBorder="1" applyAlignment="1">
      <alignment horizontal="center"/>
    </xf>
    <xf numFmtId="3" fontId="0" fillId="5" borderId="19" xfId="0" applyNumberFormat="1" applyFill="1" applyBorder="1" applyAlignment="1">
      <alignment horizontal="center"/>
    </xf>
    <xf numFmtId="0" fontId="0" fillId="5" borderId="19" xfId="0" applyFill="1" applyBorder="1" applyAlignment="1">
      <alignment horizontal="center"/>
    </xf>
    <xf numFmtId="0" fontId="0" fillId="5" borderId="53" xfId="0" applyFill="1" applyBorder="1" applyAlignment="1">
      <alignment horizontal="center"/>
    </xf>
    <xf numFmtId="0" fontId="17" fillId="18" borderId="12" xfId="0" applyFont="1" applyFill="1" applyBorder="1"/>
    <xf numFmtId="0" fontId="0" fillId="18" borderId="0" xfId="0" applyFill="1" applyBorder="1"/>
    <xf numFmtId="0" fontId="18" fillId="18" borderId="12" xfId="0" applyFont="1" applyFill="1" applyBorder="1" applyAlignment="1">
      <alignment horizontal="left" vertical="center"/>
    </xf>
    <xf numFmtId="0" fontId="18" fillId="18" borderId="0" xfId="0" applyFont="1" applyFill="1" applyBorder="1" applyAlignment="1">
      <alignment horizontal="left" vertical="center"/>
    </xf>
    <xf numFmtId="0" fontId="35" fillId="2" borderId="67" xfId="0" applyFont="1" applyFill="1" applyBorder="1" applyAlignment="1">
      <alignment horizontal="center" vertical="center" wrapText="1"/>
    </xf>
    <xf numFmtId="0" fontId="35" fillId="2" borderId="86" xfId="0" applyFont="1" applyFill="1" applyBorder="1" applyAlignment="1">
      <alignment horizontal="center" vertical="center" wrapText="1"/>
    </xf>
    <xf numFmtId="0" fontId="35" fillId="2" borderId="38" xfId="0" applyFont="1" applyFill="1" applyBorder="1" applyAlignment="1">
      <alignment horizontal="center" vertical="center" wrapText="1"/>
    </xf>
    <xf numFmtId="0" fontId="35" fillId="2" borderId="57" xfId="0" applyFont="1" applyFill="1" applyBorder="1" applyAlignment="1">
      <alignment horizontal="center" vertical="center" wrapText="1"/>
    </xf>
    <xf numFmtId="0" fontId="36" fillId="0" borderId="0" xfId="0" applyFont="1" applyBorder="1" applyAlignment="1">
      <alignment horizontal="center" vertical="top"/>
    </xf>
    <xf numFmtId="0" fontId="0" fillId="18" borderId="12" xfId="0" applyFill="1" applyBorder="1"/>
    <xf numFmtId="3" fontId="35" fillId="0" borderId="87" xfId="0" applyNumberFormat="1" applyFont="1" applyFill="1" applyBorder="1" applyAlignment="1">
      <alignment horizontal="center" vertical="center" wrapText="1"/>
    </xf>
    <xf numFmtId="3" fontId="35" fillId="0" borderId="88" xfId="0" applyNumberFormat="1" applyFont="1" applyFill="1" applyBorder="1" applyAlignment="1">
      <alignment horizontal="center" vertical="center" wrapText="1"/>
    </xf>
    <xf numFmtId="3" fontId="35" fillId="0" borderId="89" xfId="0" applyNumberFormat="1" applyFont="1" applyFill="1" applyBorder="1" applyAlignment="1">
      <alignment horizontal="center" vertical="center" wrapText="1"/>
    </xf>
    <xf numFmtId="0" fontId="18" fillId="18" borderId="12" xfId="0" applyFont="1" applyFill="1" applyBorder="1"/>
    <xf numFmtId="0" fontId="18" fillId="18" borderId="0" xfId="0" applyFont="1" applyFill="1" applyBorder="1"/>
    <xf numFmtId="167" fontId="39" fillId="2" borderId="28" xfId="1" applyNumberFormat="1" applyFont="1" applyFill="1" applyBorder="1" applyAlignment="1">
      <alignment horizontal="center" wrapText="1"/>
    </xf>
    <xf numFmtId="167" fontId="39" fillId="2" borderId="3" xfId="1" applyNumberFormat="1" applyFont="1" applyFill="1" applyBorder="1" applyAlignment="1">
      <alignment horizontal="center" wrapText="1"/>
    </xf>
    <xf numFmtId="0" fontId="36" fillId="0" borderId="98" xfId="0" applyFont="1" applyBorder="1" applyAlignment="1">
      <alignment horizontal="center" vertical="center" wrapText="1"/>
    </xf>
    <xf numFmtId="0" fontId="21" fillId="18" borderId="12" xfId="0" applyFont="1" applyFill="1" applyBorder="1" applyAlignment="1">
      <alignment horizontal="left" vertical="center"/>
    </xf>
    <xf numFmtId="0" fontId="21" fillId="18" borderId="0" xfId="0" applyFont="1" applyFill="1" applyBorder="1" applyAlignment="1">
      <alignment horizontal="left" vertical="center"/>
    </xf>
    <xf numFmtId="0" fontId="28" fillId="0" borderId="95" xfId="0" applyFont="1" applyBorder="1" applyAlignment="1">
      <alignment horizontal="center" wrapText="1"/>
    </xf>
    <xf numFmtId="0" fontId="28" fillId="0" borderId="96" xfId="0" applyFont="1" applyBorder="1" applyAlignment="1">
      <alignment horizontal="center" wrapText="1"/>
    </xf>
    <xf numFmtId="0" fontId="28" fillId="0" borderId="97" xfId="0" applyFont="1" applyBorder="1" applyAlignment="1">
      <alignment horizontal="center" wrapText="1"/>
    </xf>
    <xf numFmtId="0" fontId="28" fillId="18" borderId="12" xfId="0" applyFont="1" applyFill="1" applyBorder="1"/>
    <xf numFmtId="0" fontId="28" fillId="18" borderId="0" xfId="0" applyFont="1" applyFill="1" applyBorder="1"/>
    <xf numFmtId="0" fontId="21" fillId="0" borderId="98" xfId="0" applyFont="1" applyFill="1" applyBorder="1" applyAlignment="1">
      <alignment horizontal="center" vertical="center" wrapText="1"/>
    </xf>
    <xf numFmtId="0" fontId="39" fillId="0" borderId="98" xfId="0" applyFont="1" applyBorder="1" applyAlignment="1">
      <alignment horizontal="center" vertical="center"/>
    </xf>
    <xf numFmtId="3" fontId="35" fillId="2" borderId="87" xfId="0" applyNumberFormat="1" applyFont="1" applyFill="1" applyBorder="1" applyAlignment="1">
      <alignment horizontal="center" vertical="center" wrapText="1"/>
    </xf>
    <xf numFmtId="3" fontId="35" fillId="2" borderId="88" xfId="0" applyNumberFormat="1" applyFont="1" applyFill="1" applyBorder="1" applyAlignment="1">
      <alignment horizontal="center" vertical="center" wrapText="1"/>
    </xf>
    <xf numFmtId="3" fontId="65" fillId="2" borderId="88" xfId="0" applyNumberFormat="1" applyFont="1" applyFill="1" applyBorder="1" applyAlignment="1">
      <alignment horizontal="center" vertical="center" wrapText="1"/>
    </xf>
    <xf numFmtId="3" fontId="35" fillId="2" borderId="89" xfId="0" applyNumberFormat="1" applyFont="1" applyFill="1" applyBorder="1" applyAlignment="1">
      <alignment horizontal="center" vertical="center" wrapText="1"/>
    </xf>
  </cellXfs>
  <cellStyles count="73">
    <cellStyle name="20% - Énfasis1" xfId="22" builtinId="30" customBuiltin="1"/>
    <cellStyle name="20% - Énfasis1 2" xfId="52"/>
    <cellStyle name="20% - Énfasis2" xfId="26" builtinId="34" customBuiltin="1"/>
    <cellStyle name="20% - Énfasis2 2" xfId="54"/>
    <cellStyle name="20% - Énfasis3" xfId="30" builtinId="38" customBuiltin="1"/>
    <cellStyle name="20% - Énfasis3 2" xfId="56"/>
    <cellStyle name="20% - Énfasis4" xfId="34" builtinId="42" customBuiltin="1"/>
    <cellStyle name="20% - Énfasis4 2" xfId="58"/>
    <cellStyle name="20% - Énfasis5" xfId="38" builtinId="46" customBuiltin="1"/>
    <cellStyle name="20% - Énfasis5 2" xfId="60"/>
    <cellStyle name="20% - Énfasis6" xfId="42" builtinId="50" customBuiltin="1"/>
    <cellStyle name="20% - Énfasis6 2" xfId="62"/>
    <cellStyle name="40% - Énfasis1" xfId="23" builtinId="31" customBuiltin="1"/>
    <cellStyle name="40% - Énfasis1 2" xfId="53"/>
    <cellStyle name="40% - Énfasis2" xfId="27" builtinId="35" customBuiltin="1"/>
    <cellStyle name="40% - Énfasis2 2" xfId="55"/>
    <cellStyle name="40% - Énfasis3" xfId="31" builtinId="39" customBuiltin="1"/>
    <cellStyle name="40% - Énfasis3 2" xfId="57"/>
    <cellStyle name="40% - Énfasis4" xfId="35" builtinId="43" customBuiltin="1"/>
    <cellStyle name="40% - Énfasis4 2" xfId="59"/>
    <cellStyle name="40% - Énfasis5" xfId="39" builtinId="47" customBuiltin="1"/>
    <cellStyle name="40% - Énfasis5 2" xfId="61"/>
    <cellStyle name="40% - Énfasis6" xfId="43" builtinId="51" customBuiltin="1"/>
    <cellStyle name="40% - Énfasis6 2" xfId="63"/>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Millares" xfId="1" builtinId="3"/>
    <cellStyle name="Neutral" xfId="12" builtinId="28" customBuiltin="1"/>
    <cellStyle name="Normal" xfId="0" builtinId="0"/>
    <cellStyle name="Normal 10" xfId="65"/>
    <cellStyle name="Normal 11" xfId="66"/>
    <cellStyle name="Normal 12" xfId="67"/>
    <cellStyle name="Normal 13" xfId="68"/>
    <cellStyle name="Normal 14" xfId="69"/>
    <cellStyle name="Normal 15" xfId="70"/>
    <cellStyle name="Normal 16" xfId="72"/>
    <cellStyle name="Normal 2" xfId="4"/>
    <cellStyle name="Normal 2 2" xfId="48"/>
    <cellStyle name="Normal 3" xfId="2"/>
    <cellStyle name="Normal 4" xfId="45"/>
    <cellStyle name="Normal 5" xfId="3"/>
    <cellStyle name="Normal 6" xfId="47"/>
    <cellStyle name="Normal 7" xfId="49"/>
    <cellStyle name="Normal 8" xfId="50"/>
    <cellStyle name="Normal 9" xfId="64"/>
    <cellStyle name="Notas 2" xfId="46"/>
    <cellStyle name="Notas 3" xfId="51"/>
    <cellStyle name="Porcentaje" xfId="71" builtinId="5"/>
    <cellStyle name="Salida" xfId="14" builtinId="21" customBuiltin="1"/>
    <cellStyle name="Texto de advertencia" xfId="18"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1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7F913"/>
      <color rgb="FF00FF00"/>
      <color rgb="FF00CC00"/>
      <color rgb="FF00FFFF"/>
      <color rgb="FFFF9900"/>
      <color rgb="FF99CC00"/>
      <color rgb="FFFFFFFF"/>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292554</xdr:colOff>
      <xdr:row>0</xdr:row>
      <xdr:rowOff>160450</xdr:rowOff>
    </xdr:from>
    <xdr:to>
      <xdr:col>0</xdr:col>
      <xdr:colOff>1634729</xdr:colOff>
      <xdr:row>2</xdr:row>
      <xdr:rowOff>331879</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554" y="160450"/>
          <a:ext cx="1342175" cy="12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213108</xdr:colOff>
      <xdr:row>0</xdr:row>
      <xdr:rowOff>74915</xdr:rowOff>
    </xdr:from>
    <xdr:to>
      <xdr:col>0</xdr:col>
      <xdr:colOff>1498315</xdr:colOff>
      <xdr:row>2</xdr:row>
      <xdr:rowOff>449495</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108" y="74915"/>
          <a:ext cx="1285207" cy="14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317500</xdr:colOff>
      <xdr:row>0</xdr:row>
      <xdr:rowOff>45356</xdr:rowOff>
    </xdr:from>
    <xdr:to>
      <xdr:col>0</xdr:col>
      <xdr:colOff>1712233</xdr:colOff>
      <xdr:row>2</xdr:row>
      <xdr:rowOff>447270</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45356"/>
          <a:ext cx="1394733" cy="1467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321467</xdr:colOff>
      <xdr:row>0</xdr:row>
      <xdr:rowOff>63501</xdr:rowOff>
    </xdr:from>
    <xdr:to>
      <xdr:col>0</xdr:col>
      <xdr:colOff>1788583</xdr:colOff>
      <xdr:row>2</xdr:row>
      <xdr:rowOff>407962</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467" y="63501"/>
          <a:ext cx="1467116" cy="1402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284513</xdr:colOff>
      <xdr:row>0</xdr:row>
      <xdr:rowOff>98961</xdr:rowOff>
    </xdr:from>
    <xdr:to>
      <xdr:col>0</xdr:col>
      <xdr:colOff>1523215</xdr:colOff>
      <xdr:row>2</xdr:row>
      <xdr:rowOff>467045</xdr:rowOff>
    </xdr:to>
    <xdr:pic>
      <xdr:nvPicPr>
        <xdr:cNvPr id="2" name="1 Imagen"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513" y="98961"/>
          <a:ext cx="1238702" cy="901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Orlando_Arias\2018\PAA\5.Mayo\SEGUIMIENTO_PAA_POAI_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4"/>
      <sheetName val="1107"/>
      <sheetName val="1110"/>
      <sheetName val="1112"/>
      <sheetName val="1114"/>
      <sheetName val="Listas"/>
      <sheetName val="Seguimiento_PAA"/>
      <sheetName val="SECOP"/>
      <sheetName val="Hoja1"/>
      <sheetName val="Seguimiento POAI"/>
      <sheetName val="Validación_Conceptos"/>
      <sheetName val="Validación_Componentes"/>
      <sheetName val="Estimación CRP"/>
    </sheetNames>
    <sheetDataSet>
      <sheetData sheetId="0"/>
      <sheetData sheetId="1"/>
      <sheetData sheetId="2"/>
      <sheetData sheetId="3"/>
      <sheetData sheetId="4"/>
      <sheetData sheetId="5">
        <row r="60">
          <cell r="A60" t="str">
            <v>Licitación pública</v>
          </cell>
        </row>
        <row r="61">
          <cell r="A61" t="str">
            <v>Concurso de méritos con precalificación</v>
          </cell>
        </row>
        <row r="62">
          <cell r="A62" t="str">
            <v>Concurso de méritos</v>
          </cell>
        </row>
        <row r="63">
          <cell r="A63" t="str">
            <v>Contratación directa (con ofertas)</v>
          </cell>
        </row>
        <row r="64">
          <cell r="A64" t="str">
            <v>Menor cuantía</v>
          </cell>
        </row>
        <row r="65">
          <cell r="A65" t="str">
            <v>Subasta inversa</v>
          </cell>
        </row>
        <row r="66">
          <cell r="A66" t="str">
            <v>Mínima cuantía</v>
          </cell>
        </row>
        <row r="67">
          <cell r="A67" t="str">
            <v>Contratación directa</v>
          </cell>
        </row>
        <row r="68">
          <cell r="A68" t="str">
            <v>Contratación directa / Contrato Interadministrativo</v>
          </cell>
        </row>
        <row r="69">
          <cell r="A69" t="str">
            <v>Contratación directa / Convenio de Asociación</v>
          </cell>
        </row>
        <row r="70">
          <cell r="A70" t="str">
            <v>Contratación directa / Convenio Interadministrativo</v>
          </cell>
        </row>
        <row r="71">
          <cell r="A71" t="str">
            <v>Contratación directa / Prestación de servicios profesionales y de apoyo a la gestión</v>
          </cell>
        </row>
        <row r="72">
          <cell r="A72" t="str">
            <v>Acuerdo marco de precios</v>
          </cell>
        </row>
        <row r="73">
          <cell r="A73" t="str">
            <v>No aplica</v>
          </cell>
        </row>
        <row r="77">
          <cell r="A77" t="str">
            <v>Juan Fernando Acosta Mirkow (Subdirección de Gestión Corporativa)</v>
          </cell>
        </row>
        <row r="78">
          <cell r="A78" t="str">
            <v>Dorys Patricia Noy (Subdirección de Intervención)</v>
          </cell>
        </row>
        <row r="79">
          <cell r="A79" t="str">
            <v>Margarita Lucía Castañeda Vargas (Subdirección de Divulgación)</v>
          </cell>
        </row>
        <row r="80">
          <cell r="A80" t="str">
            <v>María Victoria Villamil Páez (Subdirección General)</v>
          </cell>
        </row>
        <row r="85">
          <cell r="I85" t="str">
            <v>01-Recursos del Distrito 12-Otros Distrito</v>
          </cell>
        </row>
        <row r="86">
          <cell r="I86" t="str">
            <v>01-Recursos del Distrito 265-Recursos de Balance Plusvalía</v>
          </cell>
        </row>
        <row r="87">
          <cell r="I87" t="str">
            <v>01-Recursos del Distrito 41-Plusvalía</v>
          </cell>
        </row>
        <row r="88">
          <cell r="I88" t="str">
            <v>01-Recursos del Distrito 555-Impuesto al Consumo de Telefonía Móvil</v>
          </cell>
        </row>
        <row r="89">
          <cell r="I89" t="str">
            <v>03-Recursos Administrados 20-Administrados de Destinación Específica</v>
          </cell>
        </row>
        <row r="90">
          <cell r="I90" t="str">
            <v>03-Recursos Administrados 21-Administrados de Libre Destinación</v>
          </cell>
        </row>
        <row r="91">
          <cell r="I91" t="str">
            <v>03-Recursos Administrados 490-Rendimientos Financieros de Libre Destinación</v>
          </cell>
        </row>
        <row r="108">
          <cell r="A108" t="str">
            <v>1024  Formación en patrimonio cultural</v>
          </cell>
        </row>
        <row r="109">
          <cell r="A109" t="str">
            <v>1107. Divulgación y apropiación del patrimonio cultural del Distrito Capital</v>
          </cell>
        </row>
        <row r="110">
          <cell r="A110" t="str">
            <v>1110. Fortalecimiento y desarrollo de la gestión institucional</v>
          </cell>
        </row>
        <row r="111">
          <cell r="A111" t="str">
            <v>1112. Instrumentos de planeación y gestión para la preservación y sostenibilidad del patrimonio cultural</v>
          </cell>
        </row>
        <row r="112">
          <cell r="A112" t="str">
            <v>1114. Intervención y conservación de los bienes muebles e inmuebles en sectores de interés cultural del Distrito Capital</v>
          </cell>
        </row>
        <row r="113">
          <cell r="A113" t="str">
            <v>Funcionamiento Gastos Generales</v>
          </cell>
        </row>
        <row r="114">
          <cell r="A114" t="str">
            <v>Funcionamiento Servicios Personales</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L81"/>
  <sheetViews>
    <sheetView tabSelected="1" zoomScale="84" zoomScaleNormal="84" workbookViewId="0">
      <selection activeCell="B44" sqref="B44"/>
    </sheetView>
  </sheetViews>
  <sheetFormatPr baseColWidth="10" defaultRowHeight="12.75"/>
  <cols>
    <col min="1" max="1" width="29.5703125" customWidth="1"/>
    <col min="2" max="2" width="18.140625" style="120" customWidth="1"/>
    <col min="3" max="3" width="20" customWidth="1"/>
    <col min="4" max="4" width="23.7109375" customWidth="1"/>
    <col min="5" max="5" width="30.85546875" customWidth="1"/>
    <col min="6" max="6" width="32.7109375" customWidth="1"/>
    <col min="7" max="7" width="23.7109375" customWidth="1"/>
    <col min="8" max="8" width="10.85546875" style="839" customWidth="1"/>
    <col min="9" max="9" width="11" style="137" customWidth="1"/>
    <col min="10" max="10" width="10.85546875" style="168" customWidth="1"/>
    <col min="11" max="11" width="9" style="138" customWidth="1"/>
    <col min="12" max="12" width="15" style="120" customWidth="1"/>
    <col min="13" max="13" width="15" style="470" customWidth="1"/>
    <col min="14" max="14" width="15" style="120" customWidth="1"/>
    <col min="15" max="15" width="13.5703125" style="70" customWidth="1"/>
    <col min="16" max="17" width="11.42578125" style="122" customWidth="1"/>
    <col min="18" max="22" width="12.7109375" style="122" customWidth="1"/>
    <col min="23" max="23" width="14.28515625" style="122" customWidth="1"/>
    <col min="24" max="24" width="13.42578125" style="122" customWidth="1"/>
    <col min="25" max="25" width="14.42578125" style="122" customWidth="1"/>
    <col min="26" max="26" width="13.42578125" style="122" customWidth="1"/>
    <col min="27" max="27" width="16.42578125" style="122" bestFit="1" customWidth="1"/>
    <col min="28" max="28" width="13.85546875" style="382" customWidth="1"/>
    <col min="29" max="29" width="13.85546875" style="122" bestFit="1" customWidth="1"/>
    <col min="30" max="30" width="5.5703125" style="1190" customWidth="1"/>
    <col min="31" max="31" width="8.28515625" style="122" hidden="1" customWidth="1"/>
    <col min="32" max="32" width="28" style="133" hidden="1" customWidth="1"/>
    <col min="33" max="33" width="13.28515625" style="133" hidden="1" customWidth="1"/>
    <col min="34" max="34" width="12.140625" style="499" hidden="1" customWidth="1"/>
    <col min="35" max="35" width="17.28515625" style="120" hidden="1" customWidth="1"/>
    <col min="36" max="36" width="14.28515625" hidden="1" customWidth="1"/>
    <col min="37" max="37" width="11.42578125" style="820" hidden="1" customWidth="1"/>
    <col min="38" max="38" width="0" hidden="1" customWidth="1"/>
  </cols>
  <sheetData>
    <row r="1" spans="1:37" ht="42.75" customHeight="1" thickBot="1">
      <c r="A1" s="1889"/>
      <c r="B1" s="1886" t="s">
        <v>219</v>
      </c>
      <c r="C1" s="1887"/>
      <c r="D1" s="1887"/>
      <c r="E1" s="1887"/>
      <c r="F1" s="1887"/>
      <c r="G1" s="1887"/>
      <c r="H1" s="1887"/>
      <c r="I1" s="1887"/>
      <c r="J1" s="1887"/>
      <c r="K1" s="1887"/>
      <c r="L1" s="1887"/>
      <c r="M1" s="1887"/>
      <c r="N1" s="1887"/>
      <c r="O1" s="1887"/>
      <c r="P1" s="1887"/>
      <c r="Q1" s="1887"/>
      <c r="R1" s="1887"/>
      <c r="S1" s="1887"/>
      <c r="T1" s="1887"/>
      <c r="U1" s="1887"/>
      <c r="V1" s="1887"/>
      <c r="W1" s="1887"/>
      <c r="X1" s="1887"/>
      <c r="Y1" s="1887"/>
      <c r="Z1" s="1887"/>
      <c r="AA1" s="1887"/>
      <c r="AB1" s="1887"/>
      <c r="AC1" s="1888"/>
      <c r="AD1" s="1182"/>
      <c r="AE1" s="298"/>
      <c r="AF1" s="1"/>
    </row>
    <row r="2" spans="1:37" ht="42.75" customHeight="1" thickBot="1">
      <c r="A2" s="1890"/>
      <c r="B2" s="1886" t="s">
        <v>263</v>
      </c>
      <c r="C2" s="1887"/>
      <c r="D2" s="1887"/>
      <c r="E2" s="1887"/>
      <c r="F2" s="1887"/>
      <c r="G2" s="1887"/>
      <c r="H2" s="1887"/>
      <c r="I2" s="1887"/>
      <c r="J2" s="1887"/>
      <c r="K2" s="1887"/>
      <c r="L2" s="1887"/>
      <c r="M2" s="1887"/>
      <c r="N2" s="1887"/>
      <c r="O2" s="1887"/>
      <c r="P2" s="1887"/>
      <c r="Q2" s="1887"/>
      <c r="R2" s="1887"/>
      <c r="S2" s="1887"/>
      <c r="T2" s="1887"/>
      <c r="U2" s="1887"/>
      <c r="V2" s="1887"/>
      <c r="W2" s="1887"/>
      <c r="X2" s="1887"/>
      <c r="Y2" s="1887"/>
      <c r="Z2" s="1887"/>
      <c r="AA2" s="1887"/>
      <c r="AB2" s="1887"/>
      <c r="AC2" s="1888"/>
      <c r="AD2" s="1182"/>
      <c r="AE2" s="298"/>
      <c r="AF2" s="2"/>
    </row>
    <row r="3" spans="1:37" ht="42.75" customHeight="1" thickBot="1">
      <c r="A3" s="1891"/>
      <c r="B3" s="1886" t="s">
        <v>262</v>
      </c>
      <c r="C3" s="1887"/>
      <c r="D3" s="1887"/>
      <c r="E3" s="1887"/>
      <c r="F3" s="1887"/>
      <c r="G3" s="1887"/>
      <c r="H3" s="1887"/>
      <c r="I3" s="1887"/>
      <c r="J3" s="1887"/>
      <c r="K3" s="1887"/>
      <c r="L3" s="1887"/>
      <c r="M3" s="1887"/>
      <c r="N3" s="1887"/>
      <c r="O3" s="1887"/>
      <c r="P3" s="1887"/>
      <c r="Q3" s="1887"/>
      <c r="R3" s="1887"/>
      <c r="S3" s="1887"/>
      <c r="T3" s="1887"/>
      <c r="U3" s="1887"/>
      <c r="V3" s="1887"/>
      <c r="W3" s="1887"/>
      <c r="X3" s="1887"/>
      <c r="Y3" s="1887"/>
      <c r="Z3" s="1887"/>
      <c r="AA3" s="1887"/>
      <c r="AB3" s="1887"/>
      <c r="AC3" s="1888"/>
      <c r="AD3" s="1182"/>
      <c r="AE3" s="298"/>
      <c r="AF3" s="2"/>
    </row>
    <row r="4" spans="1:37" s="277" customFormat="1" ht="12" customHeight="1">
      <c r="A4" s="668" t="s">
        <v>0</v>
      </c>
      <c r="B4" s="505"/>
      <c r="C4" s="505"/>
      <c r="D4" s="505"/>
      <c r="E4" s="505"/>
      <c r="F4" s="505"/>
      <c r="G4" s="505"/>
      <c r="H4" s="840"/>
      <c r="I4" s="36"/>
      <c r="J4" s="441"/>
      <c r="K4" s="862"/>
      <c r="L4" s="441"/>
      <c r="M4" s="862"/>
      <c r="N4" s="441"/>
      <c r="O4" s="37"/>
      <c r="P4" s="37"/>
      <c r="Q4" s="37"/>
      <c r="R4" s="37"/>
      <c r="S4" s="37"/>
      <c r="T4" s="37"/>
      <c r="U4" s="37"/>
      <c r="V4" s="37"/>
      <c r="W4" s="37"/>
      <c r="X4" s="37"/>
      <c r="Y4" s="37"/>
      <c r="Z4" s="37"/>
      <c r="AA4" s="37"/>
      <c r="AB4" s="37"/>
      <c r="AC4" s="1180"/>
      <c r="AD4" s="1182"/>
      <c r="AE4" s="37"/>
      <c r="AH4" s="925"/>
      <c r="AI4" s="312"/>
      <c r="AK4" s="990"/>
    </row>
    <row r="5" spans="1:37" s="277" customFormat="1">
      <c r="A5" s="1883" t="s">
        <v>397</v>
      </c>
      <c r="B5" s="1882"/>
      <c r="C5" s="1882"/>
      <c r="D5" s="1882"/>
      <c r="E5" s="1882"/>
      <c r="F5" s="1882"/>
      <c r="G5" s="1882"/>
      <c r="H5" s="828"/>
      <c r="I5" s="278"/>
      <c r="J5" s="448"/>
      <c r="K5" s="823"/>
      <c r="L5" s="448"/>
      <c r="M5" s="823"/>
      <c r="N5" s="448"/>
      <c r="O5" s="283"/>
      <c r="P5" s="283"/>
      <c r="Q5" s="283"/>
      <c r="R5" s="283"/>
      <c r="S5" s="283"/>
      <c r="T5" s="283"/>
      <c r="U5" s="283"/>
      <c r="V5" s="283"/>
      <c r="W5" s="283"/>
      <c r="X5" s="283"/>
      <c r="Y5" s="283"/>
      <c r="Z5" s="283"/>
      <c r="AA5" s="283"/>
      <c r="AB5" s="414"/>
      <c r="AC5" s="509"/>
      <c r="AD5" s="1183"/>
      <c r="AE5" s="283"/>
      <c r="AH5" s="925"/>
      <c r="AI5" s="312"/>
      <c r="AK5" s="990"/>
    </row>
    <row r="6" spans="1:37" s="277" customFormat="1">
      <c r="A6" s="1883" t="s">
        <v>136</v>
      </c>
      <c r="B6" s="1882"/>
      <c r="C6" s="1882"/>
      <c r="D6" s="1882"/>
      <c r="E6" s="1882"/>
      <c r="F6" s="1882"/>
      <c r="G6" s="1882"/>
      <c r="H6" s="828"/>
      <c r="I6" s="278"/>
      <c r="J6" s="448"/>
      <c r="K6" s="823"/>
      <c r="L6" s="448"/>
      <c r="M6" s="823"/>
      <c r="N6" s="448"/>
      <c r="O6" s="283"/>
      <c r="P6" s="283"/>
      <c r="Q6" s="283"/>
      <c r="R6" s="283"/>
      <c r="S6" s="283"/>
      <c r="T6" s="283"/>
      <c r="U6" s="283"/>
      <c r="V6" s="283"/>
      <c r="W6" s="283"/>
      <c r="X6" s="283"/>
      <c r="Y6" s="283"/>
      <c r="Z6" s="283"/>
      <c r="AA6" s="283"/>
      <c r="AB6" s="414"/>
      <c r="AC6" s="509"/>
      <c r="AD6" s="1183"/>
      <c r="AE6" s="283"/>
      <c r="AH6" s="925"/>
      <c r="AI6" s="312"/>
      <c r="AK6" s="990"/>
    </row>
    <row r="7" spans="1:37" s="277" customFormat="1">
      <c r="A7" s="1883" t="s">
        <v>135</v>
      </c>
      <c r="B7" s="1882"/>
      <c r="C7" s="1882"/>
      <c r="D7" s="1882"/>
      <c r="E7" s="1882"/>
      <c r="F7" s="1882"/>
      <c r="G7" s="1882"/>
      <c r="H7" s="828"/>
      <c r="I7" s="278"/>
      <c r="J7" s="448"/>
      <c r="K7" s="823"/>
      <c r="L7" s="448"/>
      <c r="M7" s="823"/>
      <c r="N7" s="448"/>
      <c r="O7" s="283"/>
      <c r="P7" s="283"/>
      <c r="Q7" s="283"/>
      <c r="R7" s="283"/>
      <c r="S7" s="283"/>
      <c r="T7" s="283"/>
      <c r="U7" s="283"/>
      <c r="V7" s="283"/>
      <c r="W7" s="283"/>
      <c r="X7" s="283"/>
      <c r="Y7" s="283"/>
      <c r="Z7" s="283"/>
      <c r="AA7" s="283"/>
      <c r="AB7" s="414"/>
      <c r="AC7" s="509"/>
      <c r="AD7" s="1183"/>
      <c r="AE7" s="283"/>
      <c r="AH7" s="925"/>
      <c r="AI7" s="312"/>
      <c r="AK7" s="990"/>
    </row>
    <row r="8" spans="1:37" s="277" customFormat="1">
      <c r="A8" s="1883" t="s">
        <v>134</v>
      </c>
      <c r="B8" s="1882"/>
      <c r="C8" s="1882"/>
      <c r="D8" s="1882"/>
      <c r="E8" s="1882"/>
      <c r="F8" s="1882"/>
      <c r="G8" s="1882"/>
      <c r="H8" s="828"/>
      <c r="I8" s="278"/>
      <c r="J8" s="448"/>
      <c r="K8" s="823"/>
      <c r="L8" s="448"/>
      <c r="M8" s="823"/>
      <c r="N8" s="448"/>
      <c r="O8" s="283"/>
      <c r="P8" s="283"/>
      <c r="Q8" s="283"/>
      <c r="R8" s="283"/>
      <c r="S8" s="283"/>
      <c r="T8" s="283"/>
      <c r="U8" s="283"/>
      <c r="V8" s="283"/>
      <c r="W8" s="283"/>
      <c r="X8" s="283"/>
      <c r="Y8" s="283"/>
      <c r="Z8" s="283"/>
      <c r="AA8" s="283"/>
      <c r="AB8" s="414"/>
      <c r="AC8" s="509"/>
      <c r="AD8" s="1183"/>
      <c r="AE8" s="283"/>
      <c r="AH8" s="925"/>
      <c r="AI8" s="312"/>
      <c r="AK8" s="990"/>
    </row>
    <row r="9" spans="1:37" s="277" customFormat="1">
      <c r="A9" s="1884" t="s">
        <v>1</v>
      </c>
      <c r="B9" s="1885"/>
      <c r="C9" s="1885"/>
      <c r="D9" s="1885"/>
      <c r="E9" s="1885"/>
      <c r="F9" s="1885"/>
      <c r="G9" s="1885"/>
      <c r="H9" s="828"/>
      <c r="I9" s="278"/>
      <c r="J9" s="448"/>
      <c r="K9" s="823"/>
      <c r="L9" s="448"/>
      <c r="M9" s="823"/>
      <c r="N9" s="448"/>
      <c r="O9" s="283"/>
      <c r="P9" s="283"/>
      <c r="Q9" s="283"/>
      <c r="R9" s="283"/>
      <c r="S9" s="283"/>
      <c r="T9" s="283"/>
      <c r="U9" s="283"/>
      <c r="V9" s="283"/>
      <c r="W9" s="283"/>
      <c r="X9" s="283"/>
      <c r="Y9" s="283"/>
      <c r="Z9" s="283"/>
      <c r="AA9" s="283"/>
      <c r="AB9" s="414"/>
      <c r="AC9" s="509"/>
      <c r="AD9" s="1183"/>
      <c r="AE9" s="283"/>
      <c r="AH9" s="925"/>
      <c r="AI9" s="312"/>
      <c r="AK9" s="990"/>
    </row>
    <row r="10" spans="1:37" s="279" customFormat="1">
      <c r="A10" s="667" t="s">
        <v>2</v>
      </c>
      <c r="B10" s="1882" t="s">
        <v>3</v>
      </c>
      <c r="C10" s="1882"/>
      <c r="D10" s="1882"/>
      <c r="E10" s="289"/>
      <c r="F10" s="289"/>
      <c r="G10" s="289"/>
      <c r="H10" s="828"/>
      <c r="I10" s="278"/>
      <c r="J10" s="448"/>
      <c r="K10" s="823"/>
      <c r="L10" s="448"/>
      <c r="M10" s="823"/>
      <c r="N10" s="448"/>
      <c r="O10" s="283"/>
      <c r="P10" s="283"/>
      <c r="Q10" s="283"/>
      <c r="R10" s="283"/>
      <c r="S10" s="283"/>
      <c r="T10" s="283"/>
      <c r="U10" s="283"/>
      <c r="V10" s="283"/>
      <c r="W10" s="283"/>
      <c r="X10" s="283"/>
      <c r="Y10" s="283"/>
      <c r="Z10" s="283"/>
      <c r="AA10" s="283"/>
      <c r="AB10" s="414"/>
      <c r="AC10" s="509"/>
      <c r="AD10" s="1183"/>
      <c r="AE10" s="283"/>
      <c r="AH10" s="926"/>
      <c r="AI10" s="280"/>
      <c r="AK10" s="991"/>
    </row>
    <row r="11" spans="1:37" s="279" customFormat="1">
      <c r="A11" s="667" t="s">
        <v>4</v>
      </c>
      <c r="B11" s="1882" t="s">
        <v>5</v>
      </c>
      <c r="C11" s="1882"/>
      <c r="D11" s="1882"/>
      <c r="E11" s="1882"/>
      <c r="F11" s="1882"/>
      <c r="G11" s="1882"/>
      <c r="H11" s="828"/>
      <c r="I11" s="278"/>
      <c r="J11" s="448"/>
      <c r="K11" s="823"/>
      <c r="L11" s="448"/>
      <c r="M11" s="823"/>
      <c r="N11" s="448"/>
      <c r="O11" s="283"/>
      <c r="P11" s="283"/>
      <c r="Q11" s="283"/>
      <c r="R11" s="283"/>
      <c r="S11" s="283"/>
      <c r="T11" s="283"/>
      <c r="U11" s="283"/>
      <c r="V11" s="283"/>
      <c r="W11" s="283"/>
      <c r="X11" s="283"/>
      <c r="Y11" s="283"/>
      <c r="Z11" s="283"/>
      <c r="AA11" s="283"/>
      <c r="AB11" s="414"/>
      <c r="AC11" s="509"/>
      <c r="AD11" s="1183"/>
      <c r="AE11" s="283"/>
      <c r="AH11" s="926"/>
      <c r="AI11" s="280"/>
      <c r="AK11" s="991"/>
    </row>
    <row r="12" spans="1:37" s="279" customFormat="1">
      <c r="A12" s="510" t="s">
        <v>6</v>
      </c>
      <c r="B12" s="1882" t="s">
        <v>7</v>
      </c>
      <c r="C12" s="1882"/>
      <c r="D12" s="1882"/>
      <c r="E12" s="1882"/>
      <c r="F12" s="1882"/>
      <c r="G12" s="1882"/>
      <c r="H12" s="828"/>
      <c r="I12" s="278"/>
      <c r="J12" s="448"/>
      <c r="K12" s="823"/>
      <c r="L12" s="448"/>
      <c r="M12" s="823"/>
      <c r="N12" s="448"/>
      <c r="O12" s="283"/>
      <c r="P12" s="283"/>
      <c r="Q12" s="283"/>
      <c r="R12" s="283"/>
      <c r="S12" s="283"/>
      <c r="T12" s="283"/>
      <c r="U12" s="283"/>
      <c r="V12" s="283"/>
      <c r="W12" s="283"/>
      <c r="X12" s="283"/>
      <c r="Y12" s="283"/>
      <c r="Z12" s="283"/>
      <c r="AA12" s="283"/>
      <c r="AB12" s="414"/>
      <c r="AC12" s="509"/>
      <c r="AD12" s="1183"/>
      <c r="AE12" s="283"/>
      <c r="AH12" s="926"/>
      <c r="AI12" s="280"/>
      <c r="AK12" s="991"/>
    </row>
    <row r="13" spans="1:37" s="279" customFormat="1">
      <c r="A13" s="511" t="s">
        <v>8</v>
      </c>
      <c r="B13" s="290">
        <v>43847</v>
      </c>
      <c r="C13" s="505"/>
      <c r="D13" s="291"/>
      <c r="E13" s="291"/>
      <c r="F13" s="291"/>
      <c r="G13" s="291"/>
      <c r="H13" s="828"/>
      <c r="I13" s="278"/>
      <c r="J13" s="448"/>
      <c r="K13" s="823"/>
      <c r="L13" s="448"/>
      <c r="M13" s="823"/>
      <c r="N13" s="448"/>
      <c r="O13" s="283"/>
      <c r="P13" s="283"/>
      <c r="Q13" s="283"/>
      <c r="R13" s="283"/>
      <c r="S13" s="283"/>
      <c r="T13" s="283"/>
      <c r="U13" s="283"/>
      <c r="V13" s="283"/>
      <c r="W13" s="283"/>
      <c r="X13" s="283"/>
      <c r="Y13" s="283"/>
      <c r="Z13" s="283"/>
      <c r="AA13" s="283"/>
      <c r="AB13" s="414"/>
      <c r="AC13" s="509"/>
      <c r="AD13" s="1183"/>
      <c r="AE13" s="283"/>
      <c r="AH13" s="926"/>
      <c r="AI13" s="280"/>
      <c r="AK13" s="991"/>
    </row>
    <row r="14" spans="1:37" s="279" customFormat="1">
      <c r="A14" s="512" t="s">
        <v>9</v>
      </c>
      <c r="B14" s="304">
        <f>D15-E15</f>
        <v>0</v>
      </c>
      <c r="C14" s="1122" t="s">
        <v>126</v>
      </c>
      <c r="D14" s="1122" t="s">
        <v>257</v>
      </c>
      <c r="E14" s="1122" t="s">
        <v>258</v>
      </c>
      <c r="F14" s="310"/>
      <c r="G14" s="310"/>
      <c r="H14" s="829"/>
      <c r="I14" s="281"/>
      <c r="J14" s="449"/>
      <c r="K14" s="824"/>
      <c r="L14" s="449"/>
      <c r="M14" s="824"/>
      <c r="N14" s="449"/>
      <c r="O14" s="284"/>
      <c r="P14" s="284"/>
      <c r="Q14" s="284"/>
      <c r="R14" s="284"/>
      <c r="S14" s="284"/>
      <c r="T14" s="284"/>
      <c r="U14" s="284"/>
      <c r="V14" s="284"/>
      <c r="W14" s="284"/>
      <c r="X14" s="284"/>
      <c r="Y14" s="284"/>
      <c r="Z14" s="284"/>
      <c r="AA14" s="284"/>
      <c r="AB14" s="415"/>
      <c r="AC14" s="513"/>
      <c r="AD14" s="1183"/>
      <c r="AE14" s="283"/>
      <c r="AH14" s="926"/>
      <c r="AI14" s="280"/>
      <c r="AK14" s="991"/>
    </row>
    <row r="15" spans="1:37" s="279" customFormat="1" ht="13.5" thickBot="1">
      <c r="A15" s="514" t="s">
        <v>10</v>
      </c>
      <c r="B15" s="292">
        <v>690000000</v>
      </c>
      <c r="C15" s="292">
        <v>690000000</v>
      </c>
      <c r="D15" s="1181">
        <v>0</v>
      </c>
      <c r="E15" s="1181">
        <v>0</v>
      </c>
      <c r="F15" s="505"/>
      <c r="G15" s="505"/>
      <c r="H15" s="830"/>
      <c r="I15" s="192"/>
      <c r="J15" s="442"/>
      <c r="K15" s="825"/>
      <c r="L15" s="826"/>
      <c r="M15" s="825"/>
      <c r="N15" s="827"/>
      <c r="O15" s="282"/>
      <c r="P15" s="282"/>
      <c r="Q15" s="282"/>
      <c r="R15" s="282"/>
      <c r="S15" s="282"/>
      <c r="T15" s="282"/>
      <c r="U15" s="282"/>
      <c r="V15" s="282"/>
      <c r="W15" s="282"/>
      <c r="X15" s="282"/>
      <c r="Y15" s="282"/>
      <c r="Z15" s="282"/>
      <c r="AA15" s="282"/>
      <c r="AB15" s="416"/>
      <c r="AC15" s="515"/>
      <c r="AD15" s="1184"/>
      <c r="AE15" s="311"/>
      <c r="AH15" s="926"/>
      <c r="AI15" s="280"/>
      <c r="AK15" s="991"/>
    </row>
    <row r="16" spans="1:37" ht="25.5">
      <c r="A16" s="516" t="s">
        <v>11</v>
      </c>
      <c r="B16" s="125" t="s">
        <v>12</v>
      </c>
      <c r="C16" s="125" t="s">
        <v>13</v>
      </c>
      <c r="D16" s="3" t="s">
        <v>14</v>
      </c>
      <c r="E16" s="3" t="s">
        <v>15</v>
      </c>
      <c r="F16" s="3" t="s">
        <v>207</v>
      </c>
      <c r="G16" s="3" t="s">
        <v>16</v>
      </c>
      <c r="H16" s="205" t="s">
        <v>216</v>
      </c>
      <c r="I16" s="4" t="s">
        <v>86</v>
      </c>
      <c r="J16" s="266" t="s">
        <v>120</v>
      </c>
      <c r="K16" s="114" t="s">
        <v>87</v>
      </c>
      <c r="L16" s="5" t="s">
        <v>17</v>
      </c>
      <c r="M16" s="107" t="s">
        <v>88</v>
      </c>
      <c r="N16" s="5" t="s">
        <v>18</v>
      </c>
      <c r="O16" s="248" t="s">
        <v>89</v>
      </c>
      <c r="P16" s="643" t="s">
        <v>90</v>
      </c>
      <c r="Q16" s="644" t="s">
        <v>91</v>
      </c>
      <c r="R16" s="644" t="s">
        <v>92</v>
      </c>
      <c r="S16" s="644" t="s">
        <v>93</v>
      </c>
      <c r="T16" s="644" t="s">
        <v>94</v>
      </c>
      <c r="U16" s="644" t="s">
        <v>95</v>
      </c>
      <c r="V16" s="644" t="s">
        <v>96</v>
      </c>
      <c r="W16" s="644" t="s">
        <v>97</v>
      </c>
      <c r="X16" s="644" t="s">
        <v>98</v>
      </c>
      <c r="Y16" s="644" t="s">
        <v>99</v>
      </c>
      <c r="Z16" s="644" t="s">
        <v>100</v>
      </c>
      <c r="AA16" s="1670" t="s">
        <v>101</v>
      </c>
      <c r="AB16" s="1673" t="s">
        <v>102</v>
      </c>
      <c r="AC16" s="669" t="s">
        <v>103</v>
      </c>
      <c r="AD16" s="1185"/>
      <c r="AE16" s="774" t="s">
        <v>124</v>
      </c>
      <c r="AF16" s="776" t="s">
        <v>104</v>
      </c>
      <c r="AG16" s="776" t="s">
        <v>105</v>
      </c>
      <c r="AH16" s="927" t="s">
        <v>109</v>
      </c>
      <c r="AI16" s="776" t="s">
        <v>112</v>
      </c>
      <c r="AJ16" s="777" t="s">
        <v>125</v>
      </c>
    </row>
    <row r="17" spans="1:38" s="6" customFormat="1" ht="34.5" customHeight="1">
      <c r="A17" s="654" t="s">
        <v>23</v>
      </c>
      <c r="B17" s="126">
        <v>690000000</v>
      </c>
      <c r="C17" s="1055" t="s">
        <v>20</v>
      </c>
      <c r="D17" s="1055" t="s">
        <v>21</v>
      </c>
      <c r="E17" s="1053" t="s">
        <v>130</v>
      </c>
      <c r="F17" s="1053" t="s">
        <v>350</v>
      </c>
      <c r="G17" s="1053" t="s">
        <v>22</v>
      </c>
      <c r="H17" s="831"/>
      <c r="I17" s="315"/>
      <c r="J17" s="450"/>
      <c r="K17" s="316"/>
      <c r="L17" s="317"/>
      <c r="M17" s="318"/>
      <c r="N17" s="317"/>
      <c r="O17" s="319"/>
      <c r="P17" s="320"/>
      <c r="Q17" s="321"/>
      <c r="R17" s="321"/>
      <c r="S17" s="321"/>
      <c r="T17" s="321"/>
      <c r="U17" s="321"/>
      <c r="V17" s="321"/>
      <c r="W17" s="321"/>
      <c r="X17" s="321"/>
      <c r="Y17" s="321"/>
      <c r="Z17" s="321"/>
      <c r="AA17" s="1671"/>
      <c r="AB17" s="1674"/>
      <c r="AC17" s="413"/>
      <c r="AD17" s="1186"/>
      <c r="AE17" s="811"/>
      <c r="AF17" s="322"/>
      <c r="AG17" s="322"/>
      <c r="AH17" s="928"/>
      <c r="AI17" s="323"/>
      <c r="AJ17" s="812"/>
      <c r="AK17" s="821"/>
    </row>
    <row r="18" spans="1:38" s="567" customFormat="1">
      <c r="A18" s="562" t="s">
        <v>23</v>
      </c>
      <c r="B18" s="157">
        <f>I18</f>
        <v>0</v>
      </c>
      <c r="C18" s="79" t="s">
        <v>20</v>
      </c>
      <c r="D18" s="79" t="s">
        <v>21</v>
      </c>
      <c r="E18" s="79" t="s">
        <v>130</v>
      </c>
      <c r="F18" s="79" t="s">
        <v>350</v>
      </c>
      <c r="G18" s="79" t="s">
        <v>22</v>
      </c>
      <c r="H18" s="832" t="s">
        <v>149</v>
      </c>
      <c r="I18" s="157"/>
      <c r="J18" s="157"/>
      <c r="K18" s="563"/>
      <c r="L18" s="1051"/>
      <c r="M18" s="564"/>
      <c r="N18" s="565"/>
      <c r="O18" s="249"/>
      <c r="P18" s="237"/>
      <c r="Q18" s="156"/>
      <c r="R18" s="156"/>
      <c r="S18" s="156"/>
      <c r="T18" s="156"/>
      <c r="U18" s="156"/>
      <c r="V18" s="156"/>
      <c r="W18" s="156"/>
      <c r="X18" s="156"/>
      <c r="Y18" s="156"/>
      <c r="Z18" s="156"/>
      <c r="AA18" s="433"/>
      <c r="AB18" s="1675">
        <f>SUM(P18:AA18)</f>
        <v>0</v>
      </c>
      <c r="AC18" s="371">
        <f>N18-AB18</f>
        <v>0</v>
      </c>
      <c r="AD18" s="328"/>
      <c r="AE18" s="813">
        <v>1</v>
      </c>
      <c r="AF18" s="308" t="s">
        <v>351</v>
      </c>
      <c r="AG18" s="313"/>
      <c r="AH18" s="894">
        <f>O18</f>
        <v>0</v>
      </c>
      <c r="AI18" s="566">
        <v>25500000</v>
      </c>
      <c r="AJ18" s="784">
        <f t="shared" ref="AJ18:AJ36" si="0">AI18-N18</f>
        <v>25500000</v>
      </c>
      <c r="AK18" s="821"/>
      <c r="AL18" s="1279">
        <f>AI18-L18</f>
        <v>25500000</v>
      </c>
    </row>
    <row r="19" spans="1:38" s="8" customFormat="1">
      <c r="A19" s="83" t="s">
        <v>23</v>
      </c>
      <c r="B19" s="157">
        <f t="shared" ref="B19:B36" si="1">I19</f>
        <v>0</v>
      </c>
      <c r="C19" s="79" t="s">
        <v>20</v>
      </c>
      <c r="D19" s="79" t="s">
        <v>21</v>
      </c>
      <c r="E19" s="79" t="s">
        <v>130</v>
      </c>
      <c r="F19" s="79" t="s">
        <v>350</v>
      </c>
      <c r="G19" s="79" t="s">
        <v>22</v>
      </c>
      <c r="H19" s="832" t="s">
        <v>149</v>
      </c>
      <c r="I19" s="135"/>
      <c r="J19" s="135"/>
      <c r="K19" s="563"/>
      <c r="L19" s="113"/>
      <c r="M19" s="564"/>
      <c r="N19" s="565"/>
      <c r="O19" s="249"/>
      <c r="P19" s="237"/>
      <c r="Q19" s="156"/>
      <c r="R19" s="156"/>
      <c r="S19" s="156"/>
      <c r="T19" s="156"/>
      <c r="U19" s="156"/>
      <c r="V19" s="156"/>
      <c r="W19" s="156"/>
      <c r="X19" s="156"/>
      <c r="Y19" s="156"/>
      <c r="Z19" s="156"/>
      <c r="AA19" s="433"/>
      <c r="AB19" s="1675">
        <f t="shared" ref="AB19:AB35" si="2">SUM(P19:AA19)</f>
        <v>0</v>
      </c>
      <c r="AC19" s="371">
        <f t="shared" ref="AC19:AC35" si="3">N19-AB19</f>
        <v>0</v>
      </c>
      <c r="AD19" s="328"/>
      <c r="AE19" s="813">
        <v>2</v>
      </c>
      <c r="AF19" s="308" t="s">
        <v>352</v>
      </c>
      <c r="AG19" s="313"/>
      <c r="AH19" s="894">
        <f t="shared" ref="AH19:AH36" si="4">O19</f>
        <v>0</v>
      </c>
      <c r="AI19" s="302">
        <v>25500000</v>
      </c>
      <c r="AJ19" s="784">
        <f t="shared" si="0"/>
        <v>25500000</v>
      </c>
      <c r="AK19" s="821"/>
      <c r="AL19" s="1279">
        <f t="shared" ref="AL19:AL36" si="5">AI19-L19</f>
        <v>25500000</v>
      </c>
    </row>
    <row r="20" spans="1:38" s="8" customFormat="1">
      <c r="A20" s="83" t="s">
        <v>23</v>
      </c>
      <c r="B20" s="157">
        <f t="shared" si="1"/>
        <v>0</v>
      </c>
      <c r="C20" s="79" t="s">
        <v>20</v>
      </c>
      <c r="D20" s="79" t="s">
        <v>21</v>
      </c>
      <c r="E20" s="79" t="s">
        <v>130</v>
      </c>
      <c r="F20" s="79" t="s">
        <v>350</v>
      </c>
      <c r="G20" s="79" t="s">
        <v>22</v>
      </c>
      <c r="H20" s="832" t="s">
        <v>149</v>
      </c>
      <c r="I20" s="157"/>
      <c r="J20" s="135"/>
      <c r="K20" s="963"/>
      <c r="L20" s="113"/>
      <c r="M20" s="564"/>
      <c r="N20" s="113"/>
      <c r="O20" s="971"/>
      <c r="P20" s="237"/>
      <c r="Q20" s="156"/>
      <c r="R20" s="156"/>
      <c r="S20" s="156"/>
      <c r="T20" s="156"/>
      <c r="U20" s="156"/>
      <c r="V20" s="156"/>
      <c r="W20" s="156"/>
      <c r="X20" s="156"/>
      <c r="Y20" s="156"/>
      <c r="Z20" s="156"/>
      <c r="AA20" s="433"/>
      <c r="AB20" s="1675">
        <f t="shared" si="2"/>
        <v>0</v>
      </c>
      <c r="AC20" s="371">
        <f t="shared" si="3"/>
        <v>0</v>
      </c>
      <c r="AD20" s="328"/>
      <c r="AE20" s="813">
        <v>3</v>
      </c>
      <c r="AF20" s="308" t="s">
        <v>353</v>
      </c>
      <c r="AG20" s="313"/>
      <c r="AH20" s="894">
        <f t="shared" si="4"/>
        <v>0</v>
      </c>
      <c r="AI20" s="302">
        <v>25500000</v>
      </c>
      <c r="AJ20" s="784">
        <f t="shared" si="0"/>
        <v>25500000</v>
      </c>
      <c r="AK20" s="821"/>
      <c r="AL20" s="1279">
        <f t="shared" si="5"/>
        <v>25500000</v>
      </c>
    </row>
    <row r="21" spans="1:38" s="8" customFormat="1">
      <c r="A21" s="83" t="s">
        <v>23</v>
      </c>
      <c r="B21" s="157">
        <f t="shared" si="1"/>
        <v>0</v>
      </c>
      <c r="C21" s="79" t="s">
        <v>20</v>
      </c>
      <c r="D21" s="79" t="s">
        <v>21</v>
      </c>
      <c r="E21" s="79" t="s">
        <v>130</v>
      </c>
      <c r="F21" s="79" t="s">
        <v>350</v>
      </c>
      <c r="G21" s="79" t="s">
        <v>22</v>
      </c>
      <c r="H21" s="832" t="s">
        <v>149</v>
      </c>
      <c r="I21" s="135"/>
      <c r="J21" s="135"/>
      <c r="K21" s="563"/>
      <c r="L21" s="113"/>
      <c r="M21" s="564"/>
      <c r="N21" s="565"/>
      <c r="O21" s="249"/>
      <c r="P21" s="237"/>
      <c r="Q21" s="156"/>
      <c r="R21" s="156"/>
      <c r="S21" s="156"/>
      <c r="T21" s="156"/>
      <c r="U21" s="156"/>
      <c r="V21" s="156"/>
      <c r="W21" s="156"/>
      <c r="X21" s="156"/>
      <c r="Y21" s="156"/>
      <c r="Z21" s="156"/>
      <c r="AA21" s="433"/>
      <c r="AB21" s="1675">
        <f t="shared" si="2"/>
        <v>0</v>
      </c>
      <c r="AC21" s="371">
        <f t="shared" si="3"/>
        <v>0</v>
      </c>
      <c r="AD21" s="328"/>
      <c r="AE21" s="813">
        <v>4</v>
      </c>
      <c r="AF21" s="308" t="s">
        <v>354</v>
      </c>
      <c r="AG21" s="313"/>
      <c r="AH21" s="894">
        <f t="shared" si="4"/>
        <v>0</v>
      </c>
      <c r="AI21" s="302">
        <v>25500000</v>
      </c>
      <c r="AJ21" s="784">
        <f t="shared" si="0"/>
        <v>25500000</v>
      </c>
      <c r="AK21" s="821"/>
      <c r="AL21" s="1279">
        <f t="shared" si="5"/>
        <v>25500000</v>
      </c>
    </row>
    <row r="22" spans="1:38" s="8" customFormat="1">
      <c r="A22" s="83" t="s">
        <v>23</v>
      </c>
      <c r="B22" s="157">
        <f t="shared" si="1"/>
        <v>0</v>
      </c>
      <c r="C22" s="79" t="s">
        <v>20</v>
      </c>
      <c r="D22" s="79" t="s">
        <v>21</v>
      </c>
      <c r="E22" s="79" t="s">
        <v>130</v>
      </c>
      <c r="F22" s="79" t="s">
        <v>350</v>
      </c>
      <c r="G22" s="79" t="s">
        <v>22</v>
      </c>
      <c r="H22" s="832" t="s">
        <v>149</v>
      </c>
      <c r="I22" s="135"/>
      <c r="J22" s="135"/>
      <c r="K22" s="563"/>
      <c r="L22" s="113"/>
      <c r="M22" s="564"/>
      <c r="N22" s="565"/>
      <c r="O22" s="249"/>
      <c r="P22" s="237"/>
      <c r="Q22" s="156"/>
      <c r="R22" s="156"/>
      <c r="S22" s="156"/>
      <c r="T22" s="156"/>
      <c r="U22" s="156"/>
      <c r="V22" s="156"/>
      <c r="W22" s="156"/>
      <c r="X22" s="156"/>
      <c r="Y22" s="156"/>
      <c r="Z22" s="156"/>
      <c r="AA22" s="433"/>
      <c r="AB22" s="1675">
        <f t="shared" si="2"/>
        <v>0</v>
      </c>
      <c r="AC22" s="371">
        <f t="shared" si="3"/>
        <v>0</v>
      </c>
      <c r="AD22" s="328"/>
      <c r="AE22" s="813">
        <v>5</v>
      </c>
      <c r="AF22" s="308" t="s">
        <v>355</v>
      </c>
      <c r="AG22" s="313"/>
      <c r="AH22" s="894">
        <f t="shared" si="4"/>
        <v>0</v>
      </c>
      <c r="AI22" s="302">
        <v>25500000</v>
      </c>
      <c r="AJ22" s="784">
        <f t="shared" si="0"/>
        <v>25500000</v>
      </c>
      <c r="AK22" s="821"/>
      <c r="AL22" s="1279">
        <f t="shared" si="5"/>
        <v>25500000</v>
      </c>
    </row>
    <row r="23" spans="1:38" s="8" customFormat="1">
      <c r="A23" s="83" t="s">
        <v>23</v>
      </c>
      <c r="B23" s="157">
        <f t="shared" si="1"/>
        <v>0</v>
      </c>
      <c r="C23" s="79" t="s">
        <v>20</v>
      </c>
      <c r="D23" s="79" t="s">
        <v>21</v>
      </c>
      <c r="E23" s="79" t="s">
        <v>130</v>
      </c>
      <c r="F23" s="79" t="s">
        <v>350</v>
      </c>
      <c r="G23" s="79" t="s">
        <v>22</v>
      </c>
      <c r="H23" s="832" t="s">
        <v>149</v>
      </c>
      <c r="I23" s="135"/>
      <c r="J23" s="135"/>
      <c r="K23" s="563"/>
      <c r="L23" s="113"/>
      <c r="M23" s="108"/>
      <c r="N23" s="113"/>
      <c r="O23" s="249"/>
      <c r="P23" s="237"/>
      <c r="Q23" s="156"/>
      <c r="R23" s="156"/>
      <c r="S23" s="156"/>
      <c r="T23" s="156"/>
      <c r="U23" s="156"/>
      <c r="V23" s="156"/>
      <c r="W23" s="156"/>
      <c r="X23" s="156"/>
      <c r="Y23" s="156"/>
      <c r="Z23" s="156"/>
      <c r="AA23" s="433"/>
      <c r="AB23" s="1675">
        <f t="shared" si="2"/>
        <v>0</v>
      </c>
      <c r="AC23" s="371">
        <f t="shared" si="3"/>
        <v>0</v>
      </c>
      <c r="AD23" s="328"/>
      <c r="AE23" s="813">
        <v>6</v>
      </c>
      <c r="AF23" s="308" t="s">
        <v>356</v>
      </c>
      <c r="AG23" s="313"/>
      <c r="AH23" s="894">
        <f t="shared" si="4"/>
        <v>0</v>
      </c>
      <c r="AI23" s="302">
        <v>45500000</v>
      </c>
      <c r="AJ23" s="784">
        <f t="shared" si="0"/>
        <v>45500000</v>
      </c>
      <c r="AK23" s="821"/>
      <c r="AL23" s="1279">
        <f t="shared" si="5"/>
        <v>45500000</v>
      </c>
    </row>
    <row r="24" spans="1:38" s="8" customFormat="1">
      <c r="A24" s="83" t="s">
        <v>23</v>
      </c>
      <c r="B24" s="157">
        <f t="shared" si="1"/>
        <v>0</v>
      </c>
      <c r="C24" s="79" t="s">
        <v>20</v>
      </c>
      <c r="D24" s="79" t="s">
        <v>21</v>
      </c>
      <c r="E24" s="79" t="s">
        <v>130</v>
      </c>
      <c r="F24" s="79" t="s">
        <v>350</v>
      </c>
      <c r="G24" s="79" t="s">
        <v>22</v>
      </c>
      <c r="H24" s="832" t="s">
        <v>149</v>
      </c>
      <c r="I24" s="135"/>
      <c r="J24" s="135"/>
      <c r="K24" s="563"/>
      <c r="L24" s="113"/>
      <c r="M24" s="564"/>
      <c r="N24" s="565"/>
      <c r="O24" s="249"/>
      <c r="P24" s="237"/>
      <c r="Q24" s="156"/>
      <c r="R24" s="156"/>
      <c r="S24" s="156"/>
      <c r="T24" s="156"/>
      <c r="U24" s="156"/>
      <c r="V24" s="156"/>
      <c r="W24" s="156"/>
      <c r="X24" s="156"/>
      <c r="Y24" s="156"/>
      <c r="Z24" s="156"/>
      <c r="AA24" s="433"/>
      <c r="AB24" s="1675">
        <f t="shared" si="2"/>
        <v>0</v>
      </c>
      <c r="AC24" s="371">
        <f t="shared" si="3"/>
        <v>0</v>
      </c>
      <c r="AD24" s="328"/>
      <c r="AE24" s="813">
        <v>7</v>
      </c>
      <c r="AF24" s="308" t="s">
        <v>357</v>
      </c>
      <c r="AG24" s="313"/>
      <c r="AH24" s="894">
        <f t="shared" si="4"/>
        <v>0</v>
      </c>
      <c r="AI24" s="302">
        <v>11200000</v>
      </c>
      <c r="AJ24" s="784">
        <f t="shared" si="0"/>
        <v>11200000</v>
      </c>
      <c r="AK24" s="821"/>
      <c r="AL24" s="1279">
        <f t="shared" si="5"/>
        <v>11200000</v>
      </c>
    </row>
    <row r="25" spans="1:38" s="8" customFormat="1">
      <c r="A25" s="83" t="s">
        <v>23</v>
      </c>
      <c r="B25" s="157">
        <f t="shared" si="1"/>
        <v>0</v>
      </c>
      <c r="C25" s="79" t="s">
        <v>20</v>
      </c>
      <c r="D25" s="79" t="s">
        <v>21</v>
      </c>
      <c r="E25" s="79" t="s">
        <v>130</v>
      </c>
      <c r="F25" s="79" t="s">
        <v>350</v>
      </c>
      <c r="G25" s="79" t="s">
        <v>22</v>
      </c>
      <c r="H25" s="832" t="s">
        <v>149</v>
      </c>
      <c r="I25" s="135"/>
      <c r="J25" s="135"/>
      <c r="K25" s="563"/>
      <c r="L25" s="113"/>
      <c r="M25" s="564"/>
      <c r="N25" s="565"/>
      <c r="O25" s="249"/>
      <c r="P25" s="237"/>
      <c r="Q25" s="156"/>
      <c r="R25" s="156"/>
      <c r="S25" s="156"/>
      <c r="T25" s="156"/>
      <c r="U25" s="156"/>
      <c r="V25" s="156"/>
      <c r="W25" s="156"/>
      <c r="X25" s="156"/>
      <c r="Y25" s="156"/>
      <c r="Z25" s="156"/>
      <c r="AA25" s="433"/>
      <c r="AB25" s="1675">
        <f t="shared" si="2"/>
        <v>0</v>
      </c>
      <c r="AC25" s="371">
        <f t="shared" si="3"/>
        <v>0</v>
      </c>
      <c r="AD25" s="328"/>
      <c r="AE25" s="813">
        <v>8</v>
      </c>
      <c r="AF25" s="308" t="s">
        <v>357</v>
      </c>
      <c r="AG25" s="313"/>
      <c r="AH25" s="894">
        <f t="shared" si="4"/>
        <v>0</v>
      </c>
      <c r="AI25" s="302">
        <v>11200000</v>
      </c>
      <c r="AJ25" s="784">
        <f t="shared" si="0"/>
        <v>11200000</v>
      </c>
      <c r="AK25" s="821"/>
      <c r="AL25" s="1279">
        <f t="shared" si="5"/>
        <v>11200000</v>
      </c>
    </row>
    <row r="26" spans="1:38" s="8" customFormat="1">
      <c r="A26" s="83" t="s">
        <v>23</v>
      </c>
      <c r="B26" s="157">
        <f t="shared" si="1"/>
        <v>0</v>
      </c>
      <c r="C26" s="79" t="s">
        <v>20</v>
      </c>
      <c r="D26" s="79" t="s">
        <v>21</v>
      </c>
      <c r="E26" s="79" t="s">
        <v>130</v>
      </c>
      <c r="F26" s="79" t="s">
        <v>350</v>
      </c>
      <c r="G26" s="79" t="s">
        <v>22</v>
      </c>
      <c r="H26" s="832" t="s">
        <v>149</v>
      </c>
      <c r="I26" s="135"/>
      <c r="J26" s="135"/>
      <c r="K26" s="563"/>
      <c r="L26" s="113"/>
      <c r="M26" s="564"/>
      <c r="N26" s="565"/>
      <c r="O26" s="249"/>
      <c r="P26" s="237"/>
      <c r="Q26" s="156"/>
      <c r="R26" s="156"/>
      <c r="S26" s="156"/>
      <c r="T26" s="156"/>
      <c r="U26" s="156"/>
      <c r="V26" s="156"/>
      <c r="W26" s="156"/>
      <c r="X26" s="156"/>
      <c r="Y26" s="156"/>
      <c r="Z26" s="156"/>
      <c r="AA26" s="433"/>
      <c r="AB26" s="1675">
        <f t="shared" si="2"/>
        <v>0</v>
      </c>
      <c r="AC26" s="371">
        <f t="shared" si="3"/>
        <v>0</v>
      </c>
      <c r="AD26" s="328"/>
      <c r="AE26" s="813">
        <v>9</v>
      </c>
      <c r="AF26" s="308" t="s">
        <v>357</v>
      </c>
      <c r="AG26" s="313"/>
      <c r="AH26" s="894">
        <f t="shared" si="4"/>
        <v>0</v>
      </c>
      <c r="AI26" s="302">
        <v>11200000</v>
      </c>
      <c r="AJ26" s="784">
        <f t="shared" si="0"/>
        <v>11200000</v>
      </c>
      <c r="AK26" s="821"/>
      <c r="AL26" s="1279">
        <f t="shared" si="5"/>
        <v>11200000</v>
      </c>
    </row>
    <row r="27" spans="1:38" s="8" customFormat="1">
      <c r="A27" s="83" t="s">
        <v>23</v>
      </c>
      <c r="B27" s="157">
        <f t="shared" si="1"/>
        <v>0</v>
      </c>
      <c r="C27" s="79" t="s">
        <v>20</v>
      </c>
      <c r="D27" s="79" t="s">
        <v>21</v>
      </c>
      <c r="E27" s="79" t="s">
        <v>130</v>
      </c>
      <c r="F27" s="79" t="s">
        <v>350</v>
      </c>
      <c r="G27" s="79" t="s">
        <v>22</v>
      </c>
      <c r="H27" s="832" t="s">
        <v>149</v>
      </c>
      <c r="I27" s="135"/>
      <c r="J27" s="135"/>
      <c r="K27" s="563"/>
      <c r="L27" s="113"/>
      <c r="M27" s="564"/>
      <c r="N27" s="565"/>
      <c r="O27" s="249"/>
      <c r="P27" s="237"/>
      <c r="Q27" s="156"/>
      <c r="R27" s="156"/>
      <c r="S27" s="156"/>
      <c r="T27" s="156"/>
      <c r="U27" s="156"/>
      <c r="V27" s="156"/>
      <c r="W27" s="156"/>
      <c r="X27" s="156"/>
      <c r="Y27" s="156"/>
      <c r="Z27" s="156"/>
      <c r="AA27" s="433"/>
      <c r="AB27" s="1675">
        <f t="shared" si="2"/>
        <v>0</v>
      </c>
      <c r="AC27" s="371">
        <f t="shared" si="3"/>
        <v>0</v>
      </c>
      <c r="AD27" s="328"/>
      <c r="AE27" s="813">
        <v>10</v>
      </c>
      <c r="AF27" s="308" t="s">
        <v>357</v>
      </c>
      <c r="AG27" s="313"/>
      <c r="AH27" s="894">
        <f t="shared" si="4"/>
        <v>0</v>
      </c>
      <c r="AI27" s="302">
        <v>11200000</v>
      </c>
      <c r="AJ27" s="784">
        <f t="shared" si="0"/>
        <v>11200000</v>
      </c>
      <c r="AK27" s="821"/>
      <c r="AL27" s="1279">
        <f t="shared" si="5"/>
        <v>11200000</v>
      </c>
    </row>
    <row r="28" spans="1:38" s="8" customFormat="1" hidden="1">
      <c r="A28" s="83" t="s">
        <v>23</v>
      </c>
      <c r="B28" s="157">
        <f t="shared" si="1"/>
        <v>0</v>
      </c>
      <c r="C28" s="79" t="s">
        <v>20</v>
      </c>
      <c r="D28" s="79" t="s">
        <v>21</v>
      </c>
      <c r="E28" s="79" t="s">
        <v>130</v>
      </c>
      <c r="F28" s="79" t="s">
        <v>350</v>
      </c>
      <c r="G28" s="79" t="s">
        <v>22</v>
      </c>
      <c r="H28" s="832" t="s">
        <v>149</v>
      </c>
      <c r="I28" s="135"/>
      <c r="J28" s="135"/>
      <c r="K28" s="563"/>
      <c r="L28" s="113"/>
      <c r="M28" s="564"/>
      <c r="N28" s="565"/>
      <c r="O28" s="249"/>
      <c r="P28" s="237"/>
      <c r="Q28" s="156"/>
      <c r="R28" s="156"/>
      <c r="S28" s="156"/>
      <c r="T28" s="156"/>
      <c r="U28" s="156"/>
      <c r="V28" s="156"/>
      <c r="W28" s="156"/>
      <c r="X28" s="156"/>
      <c r="Y28" s="156"/>
      <c r="Z28" s="156"/>
      <c r="AA28" s="433"/>
      <c r="AB28" s="1675">
        <f t="shared" si="2"/>
        <v>0</v>
      </c>
      <c r="AC28" s="371">
        <f t="shared" si="3"/>
        <v>0</v>
      </c>
      <c r="AD28" s="328"/>
      <c r="AE28" s="813">
        <v>11</v>
      </c>
      <c r="AF28" s="308" t="s">
        <v>357</v>
      </c>
      <c r="AG28" s="313"/>
      <c r="AH28" s="894">
        <f t="shared" si="4"/>
        <v>0</v>
      </c>
      <c r="AI28" s="302">
        <v>11200000</v>
      </c>
      <c r="AJ28" s="784">
        <f t="shared" si="0"/>
        <v>11200000</v>
      </c>
      <c r="AK28" s="821"/>
      <c r="AL28" s="1279">
        <f t="shared" si="5"/>
        <v>11200000</v>
      </c>
    </row>
    <row r="29" spans="1:38" s="8" customFormat="1" hidden="1">
      <c r="A29" s="83" t="s">
        <v>23</v>
      </c>
      <c r="B29" s="157">
        <f t="shared" si="1"/>
        <v>0</v>
      </c>
      <c r="C29" s="79" t="s">
        <v>20</v>
      </c>
      <c r="D29" s="79" t="s">
        <v>21</v>
      </c>
      <c r="E29" s="79" t="s">
        <v>130</v>
      </c>
      <c r="F29" s="79" t="s">
        <v>350</v>
      </c>
      <c r="G29" s="79" t="s">
        <v>22</v>
      </c>
      <c r="H29" s="832" t="s">
        <v>149</v>
      </c>
      <c r="I29" s="135"/>
      <c r="J29" s="135"/>
      <c r="K29" s="563"/>
      <c r="L29" s="113"/>
      <c r="M29" s="564"/>
      <c r="N29" s="565"/>
      <c r="O29" s="249"/>
      <c r="P29" s="237"/>
      <c r="Q29" s="156"/>
      <c r="R29" s="156"/>
      <c r="S29" s="156"/>
      <c r="T29" s="156"/>
      <c r="U29" s="156"/>
      <c r="V29" s="156"/>
      <c r="W29" s="156"/>
      <c r="X29" s="156"/>
      <c r="Y29" s="156"/>
      <c r="Z29" s="156"/>
      <c r="AA29" s="433"/>
      <c r="AB29" s="1675">
        <f t="shared" si="2"/>
        <v>0</v>
      </c>
      <c r="AC29" s="371">
        <f t="shared" si="3"/>
        <v>0</v>
      </c>
      <c r="AD29" s="328"/>
      <c r="AE29" s="813">
        <v>12</v>
      </c>
      <c r="AF29" s="308" t="s">
        <v>357</v>
      </c>
      <c r="AG29" s="313"/>
      <c r="AH29" s="894">
        <f t="shared" si="4"/>
        <v>0</v>
      </c>
      <c r="AI29" s="302">
        <v>11200000</v>
      </c>
      <c r="AJ29" s="784">
        <f t="shared" si="0"/>
        <v>11200000</v>
      </c>
      <c r="AK29" s="821"/>
      <c r="AL29" s="1279">
        <f t="shared" si="5"/>
        <v>11200000</v>
      </c>
    </row>
    <row r="30" spans="1:38" s="8" customFormat="1" hidden="1">
      <c r="A30" s="83" t="s">
        <v>23</v>
      </c>
      <c r="B30" s="157">
        <f t="shared" si="1"/>
        <v>0</v>
      </c>
      <c r="C30" s="79" t="s">
        <v>20</v>
      </c>
      <c r="D30" s="79" t="s">
        <v>21</v>
      </c>
      <c r="E30" s="79" t="s">
        <v>130</v>
      </c>
      <c r="F30" s="79" t="s">
        <v>350</v>
      </c>
      <c r="G30" s="79" t="s">
        <v>22</v>
      </c>
      <c r="H30" s="832" t="s">
        <v>149</v>
      </c>
      <c r="I30" s="135"/>
      <c r="J30" s="135"/>
      <c r="K30" s="563"/>
      <c r="L30" s="113"/>
      <c r="M30" s="108"/>
      <c r="N30" s="143"/>
      <c r="O30" s="249"/>
      <c r="P30" s="237"/>
      <c r="Q30" s="156"/>
      <c r="R30" s="156"/>
      <c r="S30" s="156"/>
      <c r="T30" s="156"/>
      <c r="U30" s="156"/>
      <c r="V30" s="156"/>
      <c r="W30" s="156"/>
      <c r="X30" s="156"/>
      <c r="Y30" s="156"/>
      <c r="Z30" s="156"/>
      <c r="AA30" s="433"/>
      <c r="AB30" s="1675">
        <f t="shared" si="2"/>
        <v>0</v>
      </c>
      <c r="AC30" s="371">
        <f t="shared" si="3"/>
        <v>0</v>
      </c>
      <c r="AD30" s="328"/>
      <c r="AE30" s="813" t="s">
        <v>189</v>
      </c>
      <c r="AF30" s="308" t="s">
        <v>357</v>
      </c>
      <c r="AG30" s="313"/>
      <c r="AH30" s="894">
        <f t="shared" si="4"/>
        <v>0</v>
      </c>
      <c r="AI30" s="302">
        <v>11200000</v>
      </c>
      <c r="AJ30" s="784">
        <f t="shared" si="0"/>
        <v>11200000</v>
      </c>
      <c r="AK30" s="821"/>
      <c r="AL30" s="1279">
        <f t="shared" si="5"/>
        <v>11200000</v>
      </c>
    </row>
    <row r="31" spans="1:38" s="8" customFormat="1" hidden="1">
      <c r="A31" s="83" t="s">
        <v>23</v>
      </c>
      <c r="B31" s="157">
        <f t="shared" si="1"/>
        <v>0</v>
      </c>
      <c r="C31" s="79" t="s">
        <v>20</v>
      </c>
      <c r="D31" s="79" t="s">
        <v>21</v>
      </c>
      <c r="E31" s="79" t="s">
        <v>130</v>
      </c>
      <c r="F31" s="79" t="s">
        <v>350</v>
      </c>
      <c r="G31" s="79" t="s">
        <v>22</v>
      </c>
      <c r="H31" s="832" t="s">
        <v>149</v>
      </c>
      <c r="I31" s="135"/>
      <c r="J31" s="135"/>
      <c r="K31" s="563"/>
      <c r="L31" s="113"/>
      <c r="M31" s="564"/>
      <c r="N31" s="565"/>
      <c r="O31" s="249"/>
      <c r="P31" s="237"/>
      <c r="Q31" s="156"/>
      <c r="R31" s="156"/>
      <c r="S31" s="156"/>
      <c r="T31" s="156"/>
      <c r="U31" s="156"/>
      <c r="V31" s="156"/>
      <c r="W31" s="156"/>
      <c r="X31" s="156"/>
      <c r="Y31" s="156"/>
      <c r="Z31" s="156"/>
      <c r="AA31" s="433"/>
      <c r="AB31" s="1675">
        <f t="shared" si="2"/>
        <v>0</v>
      </c>
      <c r="AC31" s="371">
        <f t="shared" si="3"/>
        <v>0</v>
      </c>
      <c r="AD31" s="328"/>
      <c r="AE31" s="813" t="s">
        <v>189</v>
      </c>
      <c r="AF31" s="308" t="s">
        <v>357</v>
      </c>
      <c r="AG31" s="313"/>
      <c r="AH31" s="894">
        <f t="shared" si="4"/>
        <v>0</v>
      </c>
      <c r="AI31" s="302">
        <v>11200000</v>
      </c>
      <c r="AJ31" s="784">
        <f t="shared" si="0"/>
        <v>11200000</v>
      </c>
      <c r="AK31" s="821"/>
      <c r="AL31" s="1279">
        <f t="shared" si="5"/>
        <v>11200000</v>
      </c>
    </row>
    <row r="32" spans="1:38" s="8" customFormat="1" hidden="1">
      <c r="A32" s="83" t="s">
        <v>23</v>
      </c>
      <c r="B32" s="157">
        <f t="shared" si="1"/>
        <v>0</v>
      </c>
      <c r="C32" s="79" t="s">
        <v>20</v>
      </c>
      <c r="D32" s="79" t="s">
        <v>21</v>
      </c>
      <c r="E32" s="79" t="s">
        <v>130</v>
      </c>
      <c r="F32" s="79" t="s">
        <v>350</v>
      </c>
      <c r="G32" s="79" t="s">
        <v>22</v>
      </c>
      <c r="H32" s="832" t="s">
        <v>149</v>
      </c>
      <c r="I32" s="135"/>
      <c r="J32" s="135"/>
      <c r="K32" s="563"/>
      <c r="L32" s="113"/>
      <c r="M32" s="108"/>
      <c r="N32" s="143"/>
      <c r="O32" s="249"/>
      <c r="P32" s="237"/>
      <c r="Q32" s="156"/>
      <c r="R32" s="156"/>
      <c r="S32" s="156"/>
      <c r="T32" s="156"/>
      <c r="U32" s="156"/>
      <c r="V32" s="156"/>
      <c r="W32" s="156"/>
      <c r="X32" s="156"/>
      <c r="Y32" s="156"/>
      <c r="Z32" s="156"/>
      <c r="AA32" s="433"/>
      <c r="AB32" s="1675">
        <f t="shared" si="2"/>
        <v>0</v>
      </c>
      <c r="AC32" s="371">
        <f t="shared" si="3"/>
        <v>0</v>
      </c>
      <c r="AD32" s="328"/>
      <c r="AE32" s="813" t="s">
        <v>189</v>
      </c>
      <c r="AF32" s="308" t="s">
        <v>170</v>
      </c>
      <c r="AG32" s="313"/>
      <c r="AH32" s="894">
        <f t="shared" si="4"/>
        <v>0</v>
      </c>
      <c r="AI32" s="302">
        <v>7000000</v>
      </c>
      <c r="AJ32" s="784">
        <f t="shared" si="0"/>
        <v>7000000</v>
      </c>
      <c r="AK32" s="821"/>
      <c r="AL32" s="1279">
        <f t="shared" si="5"/>
        <v>7000000</v>
      </c>
    </row>
    <row r="33" spans="1:38" s="8" customFormat="1" hidden="1">
      <c r="A33" s="83" t="s">
        <v>23</v>
      </c>
      <c r="B33" s="157">
        <f t="shared" si="1"/>
        <v>0</v>
      </c>
      <c r="C33" s="79" t="s">
        <v>20</v>
      </c>
      <c r="D33" s="79" t="s">
        <v>21</v>
      </c>
      <c r="E33" s="79" t="s">
        <v>130</v>
      </c>
      <c r="F33" s="79" t="s">
        <v>350</v>
      </c>
      <c r="G33" s="79" t="s">
        <v>22</v>
      </c>
      <c r="H33" s="832" t="s">
        <v>149</v>
      </c>
      <c r="I33" s="135"/>
      <c r="J33" s="135"/>
      <c r="K33" s="563"/>
      <c r="L33" s="113"/>
      <c r="M33" s="108"/>
      <c r="N33" s="143"/>
      <c r="O33" s="249"/>
      <c r="P33" s="237"/>
      <c r="Q33" s="156"/>
      <c r="R33" s="156"/>
      <c r="S33" s="156"/>
      <c r="T33" s="156"/>
      <c r="U33" s="156"/>
      <c r="V33" s="156"/>
      <c r="W33" s="156"/>
      <c r="X33" s="156"/>
      <c r="Y33" s="156"/>
      <c r="Z33" s="156"/>
      <c r="AA33" s="433"/>
      <c r="AB33" s="1675">
        <f t="shared" si="2"/>
        <v>0</v>
      </c>
      <c r="AC33" s="371">
        <f t="shared" si="3"/>
        <v>0</v>
      </c>
      <c r="AD33" s="328"/>
      <c r="AE33" s="813" t="s">
        <v>189</v>
      </c>
      <c r="AF33" s="308" t="s">
        <v>358</v>
      </c>
      <c r="AG33" s="313"/>
      <c r="AH33" s="894">
        <f t="shared" si="4"/>
        <v>0</v>
      </c>
      <c r="AI33" s="302">
        <v>421000000</v>
      </c>
      <c r="AJ33" s="784">
        <f t="shared" si="0"/>
        <v>421000000</v>
      </c>
      <c r="AK33" s="821"/>
      <c r="AL33" s="1279">
        <f t="shared" si="5"/>
        <v>421000000</v>
      </c>
    </row>
    <row r="34" spans="1:38" s="8" customFormat="1" hidden="1">
      <c r="A34" s="83" t="s">
        <v>23</v>
      </c>
      <c r="B34" s="157">
        <f t="shared" si="1"/>
        <v>0</v>
      </c>
      <c r="C34" s="79" t="s">
        <v>20</v>
      </c>
      <c r="D34" s="79" t="s">
        <v>21</v>
      </c>
      <c r="E34" s="79" t="s">
        <v>130</v>
      </c>
      <c r="F34" s="79" t="s">
        <v>350</v>
      </c>
      <c r="G34" s="79" t="s">
        <v>22</v>
      </c>
      <c r="H34" s="832" t="s">
        <v>149</v>
      </c>
      <c r="I34" s="135"/>
      <c r="J34" s="135"/>
      <c r="K34" s="563"/>
      <c r="L34" s="113"/>
      <c r="M34" s="564"/>
      <c r="N34" s="565"/>
      <c r="O34" s="249"/>
      <c r="P34" s="237"/>
      <c r="Q34" s="156"/>
      <c r="R34" s="156"/>
      <c r="S34" s="156"/>
      <c r="T34" s="156"/>
      <c r="U34" s="156"/>
      <c r="V34" s="156"/>
      <c r="W34" s="156"/>
      <c r="X34" s="156"/>
      <c r="Y34" s="156"/>
      <c r="Z34" s="156"/>
      <c r="AA34" s="433"/>
      <c r="AB34" s="1675">
        <f t="shared" si="2"/>
        <v>0</v>
      </c>
      <c r="AC34" s="371">
        <f t="shared" si="3"/>
        <v>0</v>
      </c>
      <c r="AD34" s="328"/>
      <c r="AE34" s="813"/>
      <c r="AF34" s="308"/>
      <c r="AG34" s="313"/>
      <c r="AH34" s="894">
        <f t="shared" si="4"/>
        <v>0</v>
      </c>
      <c r="AI34" s="302"/>
      <c r="AJ34" s="784">
        <f t="shared" si="0"/>
        <v>0</v>
      </c>
      <c r="AK34" s="821"/>
      <c r="AL34" s="1279">
        <f t="shared" si="5"/>
        <v>0</v>
      </c>
    </row>
    <row r="35" spans="1:38" s="8" customFormat="1" hidden="1">
      <c r="A35" s="83" t="s">
        <v>23</v>
      </c>
      <c r="B35" s="157">
        <f t="shared" si="1"/>
        <v>0</v>
      </c>
      <c r="C35" s="79" t="s">
        <v>20</v>
      </c>
      <c r="D35" s="79" t="s">
        <v>21</v>
      </c>
      <c r="E35" s="79" t="s">
        <v>130</v>
      </c>
      <c r="F35" s="79" t="s">
        <v>350</v>
      </c>
      <c r="G35" s="79" t="s">
        <v>22</v>
      </c>
      <c r="H35" s="832" t="s">
        <v>149</v>
      </c>
      <c r="I35" s="135"/>
      <c r="J35" s="135"/>
      <c r="K35" s="563"/>
      <c r="L35" s="113"/>
      <c r="M35" s="564"/>
      <c r="N35" s="565"/>
      <c r="O35" s="249"/>
      <c r="P35" s="237"/>
      <c r="Q35" s="156"/>
      <c r="R35" s="156"/>
      <c r="S35" s="156"/>
      <c r="T35" s="156"/>
      <c r="U35" s="156"/>
      <c r="V35" s="156"/>
      <c r="W35" s="156"/>
      <c r="X35" s="156"/>
      <c r="Y35" s="156"/>
      <c r="Z35" s="156"/>
      <c r="AA35" s="433"/>
      <c r="AB35" s="1675">
        <f t="shared" si="2"/>
        <v>0</v>
      </c>
      <c r="AC35" s="371">
        <f t="shared" si="3"/>
        <v>0</v>
      </c>
      <c r="AD35" s="328"/>
      <c r="AE35" s="813"/>
      <c r="AF35" s="308"/>
      <c r="AG35" s="313"/>
      <c r="AH35" s="894">
        <f t="shared" si="4"/>
        <v>0</v>
      </c>
      <c r="AI35" s="302"/>
      <c r="AJ35" s="784">
        <f t="shared" si="0"/>
        <v>0</v>
      </c>
      <c r="AK35" s="821"/>
      <c r="AL35" s="1279">
        <f t="shared" si="5"/>
        <v>0</v>
      </c>
    </row>
    <row r="36" spans="1:38" s="8" customFormat="1" hidden="1">
      <c r="A36" s="83" t="s">
        <v>23</v>
      </c>
      <c r="B36" s="157">
        <f t="shared" si="1"/>
        <v>0</v>
      </c>
      <c r="C36" s="79" t="s">
        <v>20</v>
      </c>
      <c r="D36" s="79" t="s">
        <v>21</v>
      </c>
      <c r="E36" s="79" t="s">
        <v>130</v>
      </c>
      <c r="F36" s="79" t="s">
        <v>350</v>
      </c>
      <c r="G36" s="79" t="s">
        <v>22</v>
      </c>
      <c r="H36" s="832" t="s">
        <v>149</v>
      </c>
      <c r="I36" s="135"/>
      <c r="J36" s="135"/>
      <c r="K36" s="563"/>
      <c r="L36" s="113"/>
      <c r="M36" s="564"/>
      <c r="N36" s="565"/>
      <c r="O36" s="249"/>
      <c r="P36" s="237"/>
      <c r="Q36" s="156"/>
      <c r="R36" s="156"/>
      <c r="S36" s="156"/>
      <c r="T36" s="156"/>
      <c r="U36" s="156"/>
      <c r="V36" s="156"/>
      <c r="W36" s="156"/>
      <c r="X36" s="156"/>
      <c r="Y36" s="156"/>
      <c r="Z36" s="156"/>
      <c r="AA36" s="433"/>
      <c r="AB36" s="1675"/>
      <c r="AC36" s="371"/>
      <c r="AD36" s="328"/>
      <c r="AE36" s="813"/>
      <c r="AF36" s="308"/>
      <c r="AG36" s="313"/>
      <c r="AH36" s="894">
        <f t="shared" si="4"/>
        <v>0</v>
      </c>
      <c r="AI36" s="302"/>
      <c r="AJ36" s="784">
        <f t="shared" si="0"/>
        <v>0</v>
      </c>
      <c r="AK36" s="821"/>
      <c r="AL36" s="1279">
        <f t="shared" si="5"/>
        <v>0</v>
      </c>
    </row>
    <row r="37" spans="1:38" s="124" customFormat="1">
      <c r="A37" s="517" t="s">
        <v>24</v>
      </c>
      <c r="B37" s="127">
        <f>B17-SUM(B18:B36)</f>
        <v>690000000</v>
      </c>
      <c r="C37" s="9"/>
      <c r="D37" s="10"/>
      <c r="E37" s="10"/>
      <c r="F37" s="10"/>
      <c r="G37" s="10"/>
      <c r="H37" s="833"/>
      <c r="I37" s="11"/>
      <c r="J37" s="127"/>
      <c r="K37" s="139"/>
      <c r="L37" s="121">
        <f>SUM(L18:L36)</f>
        <v>0</v>
      </c>
      <c r="M37" s="123"/>
      <c r="N37" s="121">
        <f>SUM(N18:N36)</f>
        <v>0</v>
      </c>
      <c r="O37" s="250"/>
      <c r="P37" s="121">
        <f>SUM(P18:P36)</f>
        <v>0</v>
      </c>
      <c r="Q37" s="121">
        <f t="shared" ref="Q37:AA37" si="6">SUM(Q18:Q36)</f>
        <v>0</v>
      </c>
      <c r="R37" s="121">
        <f t="shared" si="6"/>
        <v>0</v>
      </c>
      <c r="S37" s="121">
        <f t="shared" si="6"/>
        <v>0</v>
      </c>
      <c r="T37" s="121">
        <f t="shared" si="6"/>
        <v>0</v>
      </c>
      <c r="U37" s="121">
        <f t="shared" si="6"/>
        <v>0</v>
      </c>
      <c r="V37" s="121">
        <f t="shared" si="6"/>
        <v>0</v>
      </c>
      <c r="W37" s="121">
        <f t="shared" si="6"/>
        <v>0</v>
      </c>
      <c r="X37" s="121">
        <f t="shared" si="6"/>
        <v>0</v>
      </c>
      <c r="Y37" s="121">
        <f t="shared" si="6"/>
        <v>0</v>
      </c>
      <c r="Z37" s="121">
        <f t="shared" si="6"/>
        <v>0</v>
      </c>
      <c r="AA37" s="144">
        <f t="shared" si="6"/>
        <v>0</v>
      </c>
      <c r="AB37" s="1676">
        <f>SUM(AB18:AB36)</f>
        <v>0</v>
      </c>
      <c r="AC37" s="121">
        <f>SUM(AC18:AC36)</f>
        <v>0</v>
      </c>
      <c r="AD37" s="1187"/>
      <c r="AE37" s="814"/>
      <c r="AF37" s="314"/>
      <c r="AG37" s="314"/>
      <c r="AH37" s="929"/>
      <c r="AI37" s="121">
        <f>SUM(AI18:AI36)</f>
        <v>690600000</v>
      </c>
      <c r="AJ37" s="121">
        <f>SUM(AJ18:AJ36)</f>
        <v>690600000</v>
      </c>
      <c r="AK37" s="738">
        <f>B17-AI37</f>
        <v>-600000</v>
      </c>
    </row>
    <row r="38" spans="1:38" s="8" customFormat="1">
      <c r="A38" s="1679"/>
      <c r="B38" s="147"/>
      <c r="C38" s="148"/>
      <c r="D38" s="149"/>
      <c r="E38" s="148"/>
      <c r="F38" s="148"/>
      <c r="G38" s="150"/>
      <c r="H38" s="212"/>
      <c r="I38" s="149"/>
      <c r="J38" s="444"/>
      <c r="K38" s="151"/>
      <c r="L38" s="152"/>
      <c r="M38" s="153"/>
      <c r="N38" s="154"/>
      <c r="O38" s="187"/>
      <c r="P38" s="246"/>
      <c r="Q38" s="7"/>
      <c r="R38" s="7"/>
      <c r="S38" s="7"/>
      <c r="T38" s="7"/>
      <c r="U38" s="7"/>
      <c r="V38" s="7"/>
      <c r="W38" s="7"/>
      <c r="X38" s="7"/>
      <c r="Y38" s="7"/>
      <c r="Z38" s="7"/>
      <c r="AA38" s="142"/>
      <c r="AB38" s="1677"/>
      <c r="AC38" s="394"/>
      <c r="AD38" s="233"/>
      <c r="AE38" s="802"/>
      <c r="AF38" s="308"/>
      <c r="AG38" s="308"/>
      <c r="AH38" s="894"/>
      <c r="AI38" s="302"/>
      <c r="AJ38" s="810"/>
      <c r="AK38" s="821"/>
    </row>
    <row r="39" spans="1:38" s="136" customFormat="1" ht="15.75" thickBot="1">
      <c r="A39" s="520" t="s">
        <v>590</v>
      </c>
      <c r="B39" s="128">
        <f>B17</f>
        <v>690000000</v>
      </c>
      <c r="C39" s="13"/>
      <c r="D39" s="14"/>
      <c r="E39" s="13"/>
      <c r="F39" s="13"/>
      <c r="G39" s="15"/>
      <c r="H39" s="834"/>
      <c r="I39" s="14"/>
      <c r="J39" s="451"/>
      <c r="K39" s="140"/>
      <c r="L39" s="116">
        <f>L37</f>
        <v>0</v>
      </c>
      <c r="M39" s="110"/>
      <c r="N39" s="116">
        <f>N37</f>
        <v>0</v>
      </c>
      <c r="O39" s="1878"/>
      <c r="P39" s="247">
        <f>P37</f>
        <v>0</v>
      </c>
      <c r="Q39" s="247">
        <f t="shared" ref="Q39:AC39" si="7">Q37</f>
        <v>0</v>
      </c>
      <c r="R39" s="247">
        <f t="shared" si="7"/>
        <v>0</v>
      </c>
      <c r="S39" s="247">
        <f t="shared" si="7"/>
        <v>0</v>
      </c>
      <c r="T39" s="247">
        <f t="shared" si="7"/>
        <v>0</v>
      </c>
      <c r="U39" s="247">
        <f t="shared" si="7"/>
        <v>0</v>
      </c>
      <c r="V39" s="247">
        <f t="shared" si="7"/>
        <v>0</v>
      </c>
      <c r="W39" s="247">
        <f t="shared" si="7"/>
        <v>0</v>
      </c>
      <c r="X39" s="247">
        <f t="shared" si="7"/>
        <v>0</v>
      </c>
      <c r="Y39" s="247">
        <f t="shared" si="7"/>
        <v>0</v>
      </c>
      <c r="Z39" s="247">
        <f t="shared" si="7"/>
        <v>0</v>
      </c>
      <c r="AA39" s="1672">
        <f t="shared" si="7"/>
        <v>0</v>
      </c>
      <c r="AB39" s="1678">
        <f t="shared" si="7"/>
        <v>0</v>
      </c>
      <c r="AC39" s="247">
        <f t="shared" si="7"/>
        <v>0</v>
      </c>
      <c r="AD39" s="1188"/>
      <c r="AE39" s="815"/>
      <c r="AF39" s="816"/>
      <c r="AG39" s="816"/>
      <c r="AH39" s="930"/>
      <c r="AI39" s="817">
        <f>AI37</f>
        <v>690600000</v>
      </c>
      <c r="AJ39" s="818">
        <f>AJ37</f>
        <v>690600000</v>
      </c>
      <c r="AK39" s="989"/>
    </row>
    <row r="40" spans="1:38">
      <c r="A40" s="16"/>
      <c r="B40" s="129"/>
      <c r="C40" s="18"/>
      <c r="D40" s="18"/>
      <c r="E40" s="18"/>
      <c r="F40" s="18"/>
      <c r="G40" s="18"/>
      <c r="H40" s="213"/>
      <c r="I40" s="18"/>
      <c r="J40" s="129"/>
      <c r="K40" s="141"/>
      <c r="L40" s="117"/>
      <c r="M40" s="111"/>
      <c r="N40" s="117"/>
      <c r="O40" s="19"/>
      <c r="P40" s="225"/>
      <c r="Q40" s="225"/>
      <c r="R40" s="225"/>
      <c r="S40" s="225"/>
      <c r="T40" s="225"/>
      <c r="U40" s="225"/>
      <c r="V40" s="225"/>
      <c r="W40" s="225"/>
      <c r="X40" s="225"/>
      <c r="Y40" s="225"/>
      <c r="Z40" s="225"/>
      <c r="AA40" s="225"/>
      <c r="AB40" s="521"/>
      <c r="AC40" s="522"/>
      <c r="AD40" s="223"/>
    </row>
    <row r="41" spans="1:38">
      <c r="A41" s="16"/>
      <c r="B41" s="129"/>
      <c r="C41" s="670"/>
      <c r="D41" s="670"/>
      <c r="E41" s="670"/>
      <c r="F41" s="670"/>
      <c r="G41" s="670"/>
      <c r="H41" s="213"/>
      <c r="I41" s="670"/>
      <c r="J41" s="129"/>
      <c r="K41" s="141"/>
      <c r="L41" s="117"/>
      <c r="M41" s="111"/>
      <c r="N41" s="117"/>
      <c r="O41" s="19"/>
      <c r="P41" s="225"/>
      <c r="Q41" s="225"/>
      <c r="R41" s="225"/>
      <c r="S41" s="225"/>
      <c r="T41" s="225"/>
      <c r="U41" s="225"/>
      <c r="V41" s="225"/>
      <c r="W41" s="225"/>
      <c r="X41" s="225"/>
      <c r="Y41" s="225"/>
      <c r="Z41" s="225"/>
      <c r="AA41" s="225"/>
      <c r="AB41" s="521"/>
      <c r="AC41" s="522"/>
      <c r="AD41" s="223"/>
    </row>
    <row r="42" spans="1:38" ht="12.75" customHeight="1">
      <c r="A42" s="16"/>
      <c r="B42" s="129"/>
      <c r="C42" s="533"/>
      <c r="D42" s="533"/>
      <c r="E42" s="533"/>
      <c r="F42" s="533"/>
      <c r="G42" s="533"/>
      <c r="H42" s="835"/>
      <c r="I42" s="18"/>
      <c r="J42" s="129"/>
      <c r="K42" s="141"/>
      <c r="L42" s="117"/>
      <c r="M42" s="111"/>
      <c r="N42" s="117"/>
      <c r="O42" s="19"/>
      <c r="P42" s="225"/>
      <c r="Q42" s="225"/>
      <c r="R42" s="225"/>
      <c r="S42" s="225"/>
      <c r="T42" s="225"/>
      <c r="U42" s="225"/>
      <c r="V42" s="225"/>
      <c r="W42" s="225"/>
      <c r="X42" s="225"/>
      <c r="Y42" s="225"/>
      <c r="Z42" s="225"/>
      <c r="AA42" s="225"/>
      <c r="AB42" s="521"/>
      <c r="AC42" s="522"/>
      <c r="AD42" s="223"/>
    </row>
    <row r="43" spans="1:38" ht="22.5" customHeight="1">
      <c r="A43" s="20" t="s">
        <v>129</v>
      </c>
      <c r="B43" s="130" t="s">
        <v>12</v>
      </c>
      <c r="C43" s="533"/>
      <c r="D43" s="533"/>
      <c r="E43" s="533"/>
      <c r="F43" s="533"/>
      <c r="G43" s="533"/>
      <c r="H43" s="835"/>
      <c r="I43" s="76"/>
      <c r="J43" s="440"/>
      <c r="K43" s="159"/>
      <c r="L43" s="118" t="s">
        <v>17</v>
      </c>
      <c r="M43" s="330" t="s">
        <v>18</v>
      </c>
      <c r="N43" s="251" t="s">
        <v>19</v>
      </c>
      <c r="O43" s="523" t="s">
        <v>127</v>
      </c>
      <c r="P43" s="500">
        <v>0</v>
      </c>
      <c r="Q43" s="500"/>
      <c r="R43" s="500"/>
      <c r="S43" s="500"/>
      <c r="T43" s="500"/>
      <c r="U43" s="500"/>
      <c r="V43" s="500"/>
      <c r="W43" s="500"/>
      <c r="X43" s="500"/>
      <c r="Y43" s="500"/>
      <c r="Z43" s="500"/>
      <c r="AA43" s="500"/>
      <c r="AB43" s="1176">
        <f>SUM(P43:AA43)</f>
        <v>0</v>
      </c>
      <c r="AC43" s="1177">
        <f>N39-AB43</f>
        <v>0</v>
      </c>
      <c r="AD43" s="1189"/>
    </row>
    <row r="44" spans="1:38" ht="15.75" customHeight="1">
      <c r="A44" s="23" t="s">
        <v>26</v>
      </c>
      <c r="B44" s="78">
        <f>B17</f>
        <v>690000000</v>
      </c>
      <c r="C44" s="1879"/>
      <c r="D44" s="1880"/>
      <c r="E44" s="1880"/>
      <c r="F44" s="1880"/>
      <c r="G44" s="1880"/>
      <c r="H44" s="836"/>
      <c r="I44" s="160"/>
      <c r="J44" s="387"/>
      <c r="K44" s="161"/>
      <c r="L44" s="119">
        <f>L39</f>
        <v>0</v>
      </c>
      <c r="M44" s="119">
        <f>N39</f>
        <v>0</v>
      </c>
      <c r="N44" s="119">
        <f>AB39</f>
        <v>0</v>
      </c>
      <c r="O44" s="62"/>
      <c r="P44" s="225"/>
      <c r="Q44" s="225"/>
      <c r="R44" s="225">
        <f>R43-R39</f>
        <v>0</v>
      </c>
      <c r="S44" s="225"/>
      <c r="T44" s="225"/>
      <c r="U44" s="225"/>
      <c r="V44" s="225"/>
      <c r="W44" s="225"/>
      <c r="X44" s="225">
        <f>X43-X39</f>
        <v>0</v>
      </c>
      <c r="Y44" s="225"/>
      <c r="Z44" s="225"/>
      <c r="AA44" s="225"/>
      <c r="AB44" s="521"/>
      <c r="AC44" s="522"/>
      <c r="AD44" s="223"/>
    </row>
    <row r="45" spans="1:38" ht="18.75" customHeight="1">
      <c r="A45" s="16"/>
      <c r="B45" s="129"/>
      <c r="C45" s="1881"/>
      <c r="D45" s="1881"/>
      <c r="E45" s="1881"/>
      <c r="F45" s="1881"/>
      <c r="G45" s="1881"/>
      <c r="H45" s="837"/>
      <c r="I45" s="18"/>
      <c r="J45" s="129"/>
      <c r="K45" s="141"/>
      <c r="L45" s="117"/>
      <c r="M45" s="431" t="s">
        <v>26</v>
      </c>
      <c r="N45" s="119">
        <f>N39</f>
        <v>0</v>
      </c>
      <c r="O45" s="62"/>
      <c r="P45" s="119">
        <f>P37</f>
        <v>0</v>
      </c>
      <c r="Q45" s="119">
        <f t="shared" ref="Q45:AC45" si="8">Q37</f>
        <v>0</v>
      </c>
      <c r="R45" s="119">
        <f t="shared" si="8"/>
        <v>0</v>
      </c>
      <c r="S45" s="119">
        <f t="shared" si="8"/>
        <v>0</v>
      </c>
      <c r="T45" s="119">
        <f t="shared" si="8"/>
        <v>0</v>
      </c>
      <c r="U45" s="119">
        <f t="shared" si="8"/>
        <v>0</v>
      </c>
      <c r="V45" s="119">
        <f t="shared" si="8"/>
        <v>0</v>
      </c>
      <c r="W45" s="119">
        <f t="shared" si="8"/>
        <v>0</v>
      </c>
      <c r="X45" s="119">
        <f t="shared" si="8"/>
        <v>0</v>
      </c>
      <c r="Y45" s="119">
        <f t="shared" si="8"/>
        <v>0</v>
      </c>
      <c r="Z45" s="119">
        <f t="shared" si="8"/>
        <v>0</v>
      </c>
      <c r="AA45" s="119">
        <f t="shared" si="8"/>
        <v>0</v>
      </c>
      <c r="AB45" s="119">
        <f t="shared" si="8"/>
        <v>0</v>
      </c>
      <c r="AC45" s="119">
        <f t="shared" si="8"/>
        <v>0</v>
      </c>
      <c r="AD45" s="1185"/>
      <c r="AE45" s="160"/>
    </row>
    <row r="46" spans="1:38" ht="13.5" thickBot="1">
      <c r="A46" s="524"/>
      <c r="B46" s="525"/>
      <c r="C46" s="534"/>
      <c r="D46" s="534"/>
      <c r="E46" s="534"/>
      <c r="F46" s="534"/>
      <c r="G46" s="534"/>
      <c r="H46" s="838"/>
      <c r="I46" s="526"/>
      <c r="J46" s="527"/>
      <c r="K46" s="528"/>
      <c r="L46" s="525"/>
      <c r="M46" s="585"/>
      <c r="N46" s="525"/>
      <c r="O46" s="529"/>
      <c r="P46" s="530"/>
      <c r="Q46" s="530"/>
      <c r="R46" s="530"/>
      <c r="S46" s="530"/>
      <c r="T46" s="530"/>
      <c r="U46" s="530"/>
      <c r="V46" s="530"/>
      <c r="W46" s="530"/>
      <c r="X46" s="530"/>
      <c r="Y46" s="530"/>
      <c r="Z46" s="530"/>
      <c r="AA46" s="530"/>
      <c r="AB46" s="531"/>
      <c r="AC46" s="532"/>
      <c r="AD46" s="223"/>
    </row>
    <row r="47" spans="1:38">
      <c r="L47" s="338"/>
      <c r="M47" s="338"/>
      <c r="N47" s="338"/>
    </row>
    <row r="48" spans="1:38">
      <c r="L48" s="338"/>
      <c r="M48" s="338"/>
      <c r="N48" s="338"/>
    </row>
    <row r="50" spans="1:6">
      <c r="A50" s="27"/>
      <c r="B50" s="131"/>
      <c r="C50" s="29"/>
      <c r="D50" s="30"/>
    </row>
    <row r="51" spans="1:6">
      <c r="A51" s="31"/>
      <c r="B51" s="132"/>
      <c r="C51" s="33"/>
      <c r="D51" s="34"/>
    </row>
    <row r="52" spans="1:6">
      <c r="A52" s="31"/>
      <c r="B52" s="132"/>
      <c r="C52" s="33"/>
      <c r="D52" s="34"/>
    </row>
    <row r="53" spans="1:6">
      <c r="A53" s="31"/>
      <c r="B53" s="132"/>
      <c r="C53" s="33"/>
    </row>
    <row r="54" spans="1:6">
      <c r="B54" s="132"/>
    </row>
    <row r="55" spans="1:6">
      <c r="B55" s="132"/>
    </row>
    <row r="56" spans="1:6">
      <c r="B56" s="132"/>
    </row>
    <row r="57" spans="1:6">
      <c r="B57" s="132"/>
    </row>
    <row r="58" spans="1:6">
      <c r="B58" s="132"/>
    </row>
    <row r="59" spans="1:6">
      <c r="B59" s="132"/>
    </row>
    <row r="60" spans="1:6">
      <c r="A60" s="31"/>
      <c r="C60" s="132"/>
    </row>
    <row r="61" spans="1:6">
      <c r="A61" s="31"/>
      <c r="C61" s="132"/>
    </row>
    <row r="62" spans="1:6">
      <c r="A62" s="27"/>
      <c r="B62" s="132"/>
      <c r="C62" s="132"/>
    </row>
    <row r="63" spans="1:6">
      <c r="A63" s="31"/>
      <c r="B63" s="132"/>
      <c r="C63" s="132"/>
      <c r="F63" s="35"/>
    </row>
    <row r="64" spans="1:6">
      <c r="A64" s="31"/>
    </row>
    <row r="65" spans="1:3">
      <c r="B65" s="132"/>
      <c r="C65" s="132"/>
    </row>
    <row r="66" spans="1:3">
      <c r="A66" s="31"/>
    </row>
    <row r="67" spans="1:3">
      <c r="A67" s="31"/>
    </row>
    <row r="68" spans="1:3">
      <c r="A68" s="31"/>
    </row>
    <row r="69" spans="1:3">
      <c r="A69" s="31"/>
    </row>
    <row r="70" spans="1:3">
      <c r="A70" s="31"/>
    </row>
    <row r="71" spans="1:3">
      <c r="A71" s="31"/>
      <c r="B71" s="132"/>
    </row>
    <row r="72" spans="1:3">
      <c r="A72" s="31"/>
      <c r="B72" s="132"/>
    </row>
    <row r="73" spans="1:3">
      <c r="A73" s="31"/>
      <c r="B73" s="132"/>
    </row>
    <row r="74" spans="1:3">
      <c r="A74" s="31"/>
      <c r="B74" s="132"/>
    </row>
    <row r="75" spans="1:3">
      <c r="A75" s="31"/>
      <c r="B75" s="132"/>
    </row>
    <row r="76" spans="1:3">
      <c r="A76" s="31"/>
      <c r="B76" s="132"/>
    </row>
    <row r="77" spans="1:3">
      <c r="A77" s="31"/>
      <c r="B77" s="132"/>
    </row>
    <row r="78" spans="1:3">
      <c r="A78" s="31"/>
      <c r="B78" s="132"/>
    </row>
    <row r="79" spans="1:3">
      <c r="A79" s="31"/>
      <c r="B79" s="132"/>
    </row>
    <row r="80" spans="1:3">
      <c r="A80" s="31"/>
      <c r="B80" s="132"/>
    </row>
    <row r="81" spans="1:2">
      <c r="A81" s="31"/>
      <c r="B81" s="132"/>
    </row>
  </sheetData>
  <autoFilter ref="A16:AK37"/>
  <mergeCells count="16">
    <mergeCell ref="B1:AC1"/>
    <mergeCell ref="B2:AC2"/>
    <mergeCell ref="B3:AC3"/>
    <mergeCell ref="A1:A3"/>
    <mergeCell ref="B10:D10"/>
    <mergeCell ref="B11:G11"/>
    <mergeCell ref="A5:G5"/>
    <mergeCell ref="A6:G6"/>
    <mergeCell ref="A7:G7"/>
    <mergeCell ref="A8:G8"/>
    <mergeCell ref="A9:G9"/>
    <mergeCell ref="C44:E44"/>
    <mergeCell ref="C45:E45"/>
    <mergeCell ref="F44:G44"/>
    <mergeCell ref="F45:G45"/>
    <mergeCell ref="B12:G12"/>
  </mergeCells>
  <conditionalFormatting sqref="M49:M1048576 M45:M46 M4:M43">
    <cfRule type="duplicateValues" dxfId="168" priority="7"/>
  </conditionalFormatting>
  <conditionalFormatting sqref="AD37 AC38:AD38 AC4:AD36 AC40:AD44 AD39 AC46:AD1048576 AD45">
    <cfRule type="cellIs" dxfId="167" priority="2" operator="lessThan">
      <formula>0</formula>
    </cfRule>
    <cfRule type="cellIs" dxfId="166" priority="6" operator="lessThan">
      <formula>0</formula>
    </cfRule>
  </conditionalFormatting>
  <conditionalFormatting sqref="K4:K1048576">
    <cfRule type="duplicateValues" dxfId="165" priority="4"/>
  </conditionalFormatting>
  <conditionalFormatting sqref="M48:M1048576 M4:M43 M45:M46">
    <cfRule type="duplicateValues" dxfId="164" priority="3"/>
  </conditionalFormatting>
  <conditionalFormatting sqref="AJ1:AJ36 AJ38:AJ1048576">
    <cfRule type="cellIs" dxfId="163" priority="1" operator="lessThan">
      <formula>0</formula>
    </cfRule>
  </conditionalFormatting>
  <printOptions horizontalCentered="1" verticalCentered="1"/>
  <pageMargins left="0.31496062992125984" right="0.27559055118110237" top="0.31496062992125984" bottom="0" header="0" footer="0"/>
  <pageSetup scale="58" fitToWidth="2" fitToHeight="2" orientation="landscape" r:id="rId1"/>
  <headerFooter alignWithMargins="0">
    <oddFooter>&amp;LVersión 3. 23/07/2019</oddFooter>
  </headerFooter>
  <rowBreaks count="1" manualBreakCount="1">
    <brk id="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L343"/>
  <sheetViews>
    <sheetView topLeftCell="A3" zoomScale="86" zoomScaleNormal="86" workbookViewId="0">
      <selection activeCell="A281" sqref="A281"/>
    </sheetView>
  </sheetViews>
  <sheetFormatPr baseColWidth="10" defaultRowHeight="14.25"/>
  <cols>
    <col min="1" max="1" width="26.85546875" customWidth="1"/>
    <col min="2" max="2" width="21.42578125" style="25" customWidth="1"/>
    <col min="3" max="3" width="28.140625" customWidth="1"/>
    <col min="4" max="7" width="24.140625" customWidth="1"/>
    <col min="8" max="8" width="7.140625" style="839" customWidth="1"/>
    <col min="9" max="9" width="7.85546875" style="70" customWidth="1"/>
    <col min="10" max="10" width="14.5703125" style="167" customWidth="1"/>
    <col min="11" max="11" width="13.85546875" style="942" customWidth="1"/>
    <col min="12" max="12" width="18.85546875" style="335" customWidth="1"/>
    <col min="13" max="13" width="16.7109375" style="942" customWidth="1"/>
    <col min="14" max="14" width="17.7109375" style="960" customWidth="1"/>
    <col min="15" max="15" width="9.42578125" style="705" customWidth="1"/>
    <col min="16" max="16" width="13.5703125" style="168" customWidth="1"/>
    <col min="17" max="17" width="15.85546875" style="168" customWidth="1"/>
    <col min="18" max="19" width="13.85546875" style="168" customWidth="1"/>
    <col min="20" max="20" width="14.28515625" style="168" customWidth="1"/>
    <col min="21" max="21" width="13.140625" style="168" customWidth="1"/>
    <col min="22" max="22" width="12.42578125" style="168" customWidth="1"/>
    <col min="23" max="23" width="14.5703125" style="168" customWidth="1"/>
    <col min="24" max="24" width="20.140625" style="168" customWidth="1"/>
    <col min="25" max="25" width="15.85546875" style="168" customWidth="1"/>
    <col min="26" max="26" width="19.28515625" style="168" customWidth="1"/>
    <col min="27" max="27" width="18.5703125" style="960" customWidth="1"/>
    <col min="28" max="28" width="18" style="338" customWidth="1"/>
    <col min="29" max="29" width="16.42578125" style="495" customWidth="1"/>
    <col min="30" max="30" width="9" style="1203" customWidth="1"/>
    <col min="31" max="31" width="11" style="70" hidden="1" customWidth="1"/>
    <col min="32" max="32" width="11.42578125" hidden="1" customWidth="1"/>
    <col min="33" max="33" width="13.42578125" hidden="1" customWidth="1"/>
    <col min="34" max="34" width="6.5703125" style="470" hidden="1" customWidth="1"/>
    <col min="35" max="35" width="17.28515625" style="309" hidden="1" customWidth="1"/>
    <col min="36" max="36" width="16.42578125" hidden="1" customWidth="1"/>
    <col min="37" max="37" width="15.140625" style="820" hidden="1" customWidth="1"/>
    <col min="38" max="38" width="15.140625" hidden="1" customWidth="1"/>
  </cols>
  <sheetData>
    <row r="1" spans="1:36" ht="42.75" customHeight="1">
      <c r="A1" s="1895"/>
      <c r="B1" s="1913" t="s">
        <v>219</v>
      </c>
      <c r="C1" s="1913"/>
      <c r="D1" s="1913"/>
      <c r="E1" s="1913"/>
      <c r="F1" s="1913"/>
      <c r="G1" s="1913"/>
      <c r="H1" s="1913"/>
      <c r="I1" s="1913"/>
      <c r="J1" s="1913"/>
      <c r="K1" s="1913"/>
      <c r="L1" s="1913"/>
      <c r="M1" s="1913"/>
      <c r="N1" s="1913"/>
      <c r="O1" s="1913"/>
      <c r="P1" s="1913"/>
      <c r="Q1" s="1913"/>
      <c r="R1" s="1913"/>
      <c r="S1" s="1913"/>
      <c r="T1" s="1913"/>
      <c r="U1" s="1913"/>
      <c r="V1" s="1913"/>
      <c r="W1" s="1913"/>
      <c r="X1" s="1913"/>
      <c r="Y1" s="1913"/>
      <c r="Z1" s="1913"/>
      <c r="AA1" s="1913"/>
      <c r="AB1" s="1913"/>
      <c r="AC1" s="1914"/>
      <c r="AD1" s="1182"/>
      <c r="AE1" s="298"/>
    </row>
    <row r="2" spans="1:36" ht="42.75" customHeight="1">
      <c r="A2" s="1896"/>
      <c r="B2" s="1915" t="s">
        <v>263</v>
      </c>
      <c r="C2" s="1915"/>
      <c r="D2" s="1915"/>
      <c r="E2" s="1915"/>
      <c r="F2" s="1915"/>
      <c r="G2" s="1915"/>
      <c r="H2" s="1915"/>
      <c r="I2" s="1915"/>
      <c r="J2" s="1915"/>
      <c r="K2" s="1915"/>
      <c r="L2" s="1915"/>
      <c r="M2" s="1915"/>
      <c r="N2" s="1915"/>
      <c r="O2" s="1915"/>
      <c r="P2" s="1915"/>
      <c r="Q2" s="1915"/>
      <c r="R2" s="1915"/>
      <c r="S2" s="1915"/>
      <c r="T2" s="1915"/>
      <c r="U2" s="1915"/>
      <c r="V2" s="1915"/>
      <c r="W2" s="1915"/>
      <c r="X2" s="1915"/>
      <c r="Y2" s="1915"/>
      <c r="Z2" s="1915"/>
      <c r="AA2" s="1915"/>
      <c r="AB2" s="1915"/>
      <c r="AC2" s="1916"/>
      <c r="AD2" s="1182"/>
      <c r="AE2" s="298"/>
    </row>
    <row r="3" spans="1:36" ht="42.75" customHeight="1" thickBot="1">
      <c r="A3" s="1897"/>
      <c r="B3" s="1915" t="s">
        <v>262</v>
      </c>
      <c r="C3" s="1915"/>
      <c r="D3" s="1915"/>
      <c r="E3" s="1915"/>
      <c r="F3" s="1915"/>
      <c r="G3" s="1915"/>
      <c r="H3" s="1915"/>
      <c r="I3" s="1915"/>
      <c r="J3" s="1915"/>
      <c r="K3" s="1915"/>
      <c r="L3" s="1915"/>
      <c r="M3" s="1915"/>
      <c r="N3" s="1915"/>
      <c r="O3" s="1915"/>
      <c r="P3" s="1915"/>
      <c r="Q3" s="1915"/>
      <c r="R3" s="1915"/>
      <c r="S3" s="1915"/>
      <c r="T3" s="1915"/>
      <c r="U3" s="1915"/>
      <c r="V3" s="1915"/>
      <c r="W3" s="1915"/>
      <c r="X3" s="1915"/>
      <c r="Y3" s="1915"/>
      <c r="Z3" s="1915"/>
      <c r="AA3" s="1915"/>
      <c r="AB3" s="1915"/>
      <c r="AC3" s="1916"/>
      <c r="AD3" s="1182"/>
      <c r="AE3" s="440"/>
    </row>
    <row r="4" spans="1:36" ht="13.5" customHeight="1">
      <c r="A4" s="1898" t="s">
        <v>0</v>
      </c>
      <c r="B4" s="1899"/>
      <c r="C4" s="1899"/>
      <c r="D4" s="1899"/>
      <c r="E4" s="1899"/>
      <c r="F4" s="1899"/>
      <c r="G4" s="1899"/>
      <c r="H4" s="840"/>
      <c r="I4" s="36"/>
      <c r="J4" s="441"/>
      <c r="K4" s="1334"/>
      <c r="L4" s="1316"/>
      <c r="M4" s="1354"/>
      <c r="N4" s="1900"/>
      <c r="O4" s="1901"/>
      <c r="P4" s="1901"/>
      <c r="Q4" s="1901"/>
      <c r="R4" s="1901"/>
      <c r="S4" s="1901"/>
      <c r="T4" s="1901"/>
      <c r="U4" s="1901"/>
      <c r="V4" s="1901"/>
      <c r="W4" s="1901"/>
      <c r="X4" s="1901"/>
      <c r="Y4" s="1901"/>
      <c r="Z4" s="1901"/>
      <c r="AA4" s="1901"/>
      <c r="AB4" s="1901"/>
      <c r="AC4" s="1902"/>
      <c r="AD4" s="1194"/>
      <c r="AE4" s="1194"/>
    </row>
    <row r="5" spans="1:36" ht="13.5" customHeight="1">
      <c r="A5" s="1909" t="s">
        <v>398</v>
      </c>
      <c r="B5" s="1910"/>
      <c r="C5" s="1910"/>
      <c r="D5" s="1910"/>
      <c r="E5" s="1910"/>
      <c r="F5" s="1910"/>
      <c r="G5" s="1910"/>
      <c r="H5" s="840"/>
      <c r="I5" s="36"/>
      <c r="J5" s="441"/>
      <c r="K5" s="1334"/>
      <c r="L5" s="1316"/>
      <c r="M5" s="1334"/>
      <c r="N5" s="1903"/>
      <c r="O5" s="1904"/>
      <c r="P5" s="1904"/>
      <c r="Q5" s="1904"/>
      <c r="R5" s="1904"/>
      <c r="S5" s="1904"/>
      <c r="T5" s="1904"/>
      <c r="U5" s="1904"/>
      <c r="V5" s="1904"/>
      <c r="W5" s="1904"/>
      <c r="X5" s="1904"/>
      <c r="Y5" s="1904"/>
      <c r="Z5" s="1904"/>
      <c r="AA5" s="1904"/>
      <c r="AB5" s="1904"/>
      <c r="AC5" s="1905"/>
      <c r="AD5" s="1194"/>
      <c r="AE5" s="1194"/>
    </row>
    <row r="6" spans="1:36" ht="13.5" customHeight="1">
      <c r="A6" s="1909" t="s">
        <v>133</v>
      </c>
      <c r="B6" s="1910"/>
      <c r="C6" s="1910"/>
      <c r="D6" s="1910"/>
      <c r="E6" s="1910"/>
      <c r="F6" s="1910"/>
      <c r="G6" s="1910"/>
      <c r="H6" s="840"/>
      <c r="I6" s="36"/>
      <c r="J6" s="441"/>
      <c r="K6" s="1334"/>
      <c r="L6" s="1316"/>
      <c r="M6" s="1334"/>
      <c r="N6" s="1903"/>
      <c r="O6" s="1904"/>
      <c r="P6" s="1904"/>
      <c r="Q6" s="1904"/>
      <c r="R6" s="1904"/>
      <c r="S6" s="1904"/>
      <c r="T6" s="1904"/>
      <c r="U6" s="1904"/>
      <c r="V6" s="1904"/>
      <c r="W6" s="1904"/>
      <c r="X6" s="1904"/>
      <c r="Y6" s="1904"/>
      <c r="Z6" s="1904"/>
      <c r="AA6" s="1904"/>
      <c r="AB6" s="1904"/>
      <c r="AC6" s="1905"/>
      <c r="AD6" s="1194"/>
      <c r="AE6" s="1194"/>
    </row>
    <row r="7" spans="1:36" ht="13.5" customHeight="1">
      <c r="A7" s="1909" t="s">
        <v>132</v>
      </c>
      <c r="B7" s="1910"/>
      <c r="C7" s="1910"/>
      <c r="D7" s="1910"/>
      <c r="E7" s="1910"/>
      <c r="F7" s="1910"/>
      <c r="G7" s="1910"/>
      <c r="H7" s="840"/>
      <c r="I7" s="36"/>
      <c r="J7" s="441"/>
      <c r="K7" s="1334"/>
      <c r="L7" s="1316"/>
      <c r="M7" s="1334"/>
      <c r="N7" s="1903"/>
      <c r="O7" s="1904"/>
      <c r="P7" s="1904"/>
      <c r="Q7" s="1904"/>
      <c r="R7" s="1904"/>
      <c r="S7" s="1904"/>
      <c r="T7" s="1904"/>
      <c r="U7" s="1904"/>
      <c r="V7" s="1904"/>
      <c r="W7" s="1904"/>
      <c r="X7" s="1904"/>
      <c r="Y7" s="1904"/>
      <c r="Z7" s="1904"/>
      <c r="AA7" s="1904"/>
      <c r="AB7" s="1904"/>
      <c r="AC7" s="1905"/>
      <c r="AD7" s="1194"/>
      <c r="AE7" s="1194"/>
    </row>
    <row r="8" spans="1:36" ht="13.5" customHeight="1">
      <c r="A8" s="1909" t="s">
        <v>131</v>
      </c>
      <c r="B8" s="1910"/>
      <c r="C8" s="1910"/>
      <c r="D8" s="1910"/>
      <c r="E8" s="1910"/>
      <c r="F8" s="1910"/>
      <c r="G8" s="1910"/>
      <c r="H8" s="840"/>
      <c r="I8" s="36"/>
      <c r="J8" s="441"/>
      <c r="K8" s="1334"/>
      <c r="L8" s="1316"/>
      <c r="M8" s="1334"/>
      <c r="N8" s="1903"/>
      <c r="O8" s="1904"/>
      <c r="P8" s="1904"/>
      <c r="Q8" s="1904"/>
      <c r="R8" s="1904"/>
      <c r="S8" s="1904"/>
      <c r="T8" s="1904"/>
      <c r="U8" s="1904"/>
      <c r="V8" s="1904"/>
      <c r="W8" s="1904"/>
      <c r="X8" s="1904"/>
      <c r="Y8" s="1904"/>
      <c r="Z8" s="1904"/>
      <c r="AA8" s="1904"/>
      <c r="AB8" s="1904"/>
      <c r="AC8" s="1905"/>
      <c r="AD8" s="1194"/>
      <c r="AE8" s="1194"/>
    </row>
    <row r="9" spans="1:36" ht="13.5" customHeight="1">
      <c r="A9" s="1911" t="s">
        <v>27</v>
      </c>
      <c r="B9" s="1912"/>
      <c r="C9" s="1912"/>
      <c r="D9" s="1912"/>
      <c r="E9" s="1912"/>
      <c r="F9" s="1912"/>
      <c r="G9" s="1912"/>
      <c r="H9" s="840"/>
      <c r="I9" s="36"/>
      <c r="J9" s="441"/>
      <c r="K9" s="1334"/>
      <c r="L9" s="1316"/>
      <c r="M9" s="1334"/>
      <c r="N9" s="1903"/>
      <c r="O9" s="1904"/>
      <c r="P9" s="1904"/>
      <c r="Q9" s="1904"/>
      <c r="R9" s="1904"/>
      <c r="S9" s="1904"/>
      <c r="T9" s="1904"/>
      <c r="U9" s="1904"/>
      <c r="V9" s="1904"/>
      <c r="W9" s="1904"/>
      <c r="X9" s="1904"/>
      <c r="Y9" s="1904"/>
      <c r="Z9" s="1904"/>
      <c r="AA9" s="1904"/>
      <c r="AB9" s="1904"/>
      <c r="AC9" s="1905"/>
      <c r="AD9" s="1194"/>
      <c r="AE9" s="1194"/>
    </row>
    <row r="10" spans="1:36">
      <c r="A10" s="714" t="s">
        <v>2</v>
      </c>
      <c r="B10" s="1910" t="s">
        <v>3</v>
      </c>
      <c r="C10" s="1910"/>
      <c r="D10" s="1910"/>
      <c r="E10" s="286"/>
      <c r="F10" s="286"/>
      <c r="G10" s="286"/>
      <c r="H10" s="202"/>
      <c r="I10" s="38"/>
      <c r="J10" s="712"/>
      <c r="K10" s="1335"/>
      <c r="L10" s="1317"/>
      <c r="M10" s="1335"/>
      <c r="N10" s="1903"/>
      <c r="O10" s="1904"/>
      <c r="P10" s="1904"/>
      <c r="Q10" s="1904"/>
      <c r="R10" s="1904"/>
      <c r="S10" s="1904"/>
      <c r="T10" s="1904"/>
      <c r="U10" s="1904"/>
      <c r="V10" s="1904"/>
      <c r="W10" s="1904"/>
      <c r="X10" s="1904"/>
      <c r="Y10" s="1904"/>
      <c r="Z10" s="1904"/>
      <c r="AA10" s="1904"/>
      <c r="AB10" s="1904"/>
      <c r="AC10" s="1905"/>
      <c r="AD10" s="1194"/>
      <c r="AE10" s="1194"/>
    </row>
    <row r="11" spans="1:36">
      <c r="A11" s="714" t="s">
        <v>4</v>
      </c>
      <c r="B11" s="1910" t="s">
        <v>28</v>
      </c>
      <c r="C11" s="1910"/>
      <c r="D11" s="1910"/>
      <c r="E11" s="1910"/>
      <c r="F11" s="1910"/>
      <c r="G11" s="1910"/>
      <c r="H11" s="202"/>
      <c r="I11" s="38"/>
      <c r="J11" s="712"/>
      <c r="K11" s="1335"/>
      <c r="L11" s="1317"/>
      <c r="M11" s="1335"/>
      <c r="N11" s="1903"/>
      <c r="O11" s="1904"/>
      <c r="P11" s="1904"/>
      <c r="Q11" s="1904"/>
      <c r="R11" s="1904"/>
      <c r="S11" s="1904"/>
      <c r="T11" s="1904"/>
      <c r="U11" s="1904"/>
      <c r="V11" s="1904"/>
      <c r="W11" s="1904"/>
      <c r="X11" s="1904"/>
      <c r="Y11" s="1904"/>
      <c r="Z11" s="1904"/>
      <c r="AA11" s="1904"/>
      <c r="AB11" s="1904"/>
      <c r="AC11" s="1905"/>
      <c r="AD11" s="1194"/>
      <c r="AE11" s="1194"/>
    </row>
    <row r="12" spans="1:36">
      <c r="A12" s="659" t="s">
        <v>6</v>
      </c>
      <c r="B12" s="1910" t="s">
        <v>29</v>
      </c>
      <c r="C12" s="1910"/>
      <c r="D12" s="1910"/>
      <c r="E12" s="1910"/>
      <c r="F12" s="1910"/>
      <c r="G12" s="1910"/>
      <c r="H12" s="202"/>
      <c r="I12" s="38"/>
      <c r="J12" s="712"/>
      <c r="K12" s="1335"/>
      <c r="L12" s="1317"/>
      <c r="M12" s="1335"/>
      <c r="N12" s="1903"/>
      <c r="O12" s="1904"/>
      <c r="P12" s="1904"/>
      <c r="Q12" s="1904"/>
      <c r="R12" s="1904"/>
      <c r="S12" s="1904"/>
      <c r="T12" s="1904"/>
      <c r="U12" s="1904"/>
      <c r="V12" s="1904"/>
      <c r="W12" s="1904"/>
      <c r="X12" s="1904"/>
      <c r="Y12" s="1904"/>
      <c r="Z12" s="1904"/>
      <c r="AA12" s="1904"/>
      <c r="AB12" s="1904"/>
      <c r="AC12" s="1905"/>
      <c r="AD12" s="1194"/>
      <c r="AE12" s="1194"/>
    </row>
    <row r="13" spans="1:36">
      <c r="A13" s="40" t="s">
        <v>8</v>
      </c>
      <c r="B13" s="296">
        <v>43847</v>
      </c>
      <c r="C13" s="41"/>
      <c r="D13" s="41"/>
      <c r="E13" s="41"/>
      <c r="F13" s="41"/>
      <c r="G13" s="41"/>
      <c r="H13" s="202"/>
      <c r="I13" s="38"/>
      <c r="J13" s="712"/>
      <c r="K13" s="1335"/>
      <c r="L13" s="1317"/>
      <c r="M13" s="1335"/>
      <c r="N13" s="1903"/>
      <c r="O13" s="1904"/>
      <c r="P13" s="1904"/>
      <c r="Q13" s="1904"/>
      <c r="R13" s="1904"/>
      <c r="S13" s="1904"/>
      <c r="T13" s="1904"/>
      <c r="U13" s="1904"/>
      <c r="V13" s="1904"/>
      <c r="W13" s="1904"/>
      <c r="X13" s="1904"/>
      <c r="Y13" s="1904"/>
      <c r="Z13" s="1904"/>
      <c r="AA13" s="1904"/>
      <c r="AB13" s="1904"/>
      <c r="AC13" s="1905"/>
      <c r="AD13" s="1194"/>
      <c r="AE13" s="1194"/>
    </row>
    <row r="14" spans="1:36">
      <c r="A14" s="42" t="s">
        <v>9</v>
      </c>
      <c r="B14" s="1119">
        <f>D15-E15</f>
        <v>0</v>
      </c>
      <c r="C14" s="1122" t="s">
        <v>126</v>
      </c>
      <c r="D14" s="1122" t="s">
        <v>257</v>
      </c>
      <c r="E14" s="1122" t="s">
        <v>258</v>
      </c>
      <c r="F14" s="1120"/>
      <c r="G14" s="305"/>
      <c r="H14" s="203"/>
      <c r="I14" s="43"/>
      <c r="J14" s="713"/>
      <c r="K14" s="1336"/>
      <c r="L14" s="1318"/>
      <c r="M14" s="1336"/>
      <c r="N14" s="1906"/>
      <c r="O14" s="1907"/>
      <c r="P14" s="1907"/>
      <c r="Q14" s="1907"/>
      <c r="R14" s="1907"/>
      <c r="S14" s="1907"/>
      <c r="T14" s="1907"/>
      <c r="U14" s="1907"/>
      <c r="V14" s="1907"/>
      <c r="W14" s="1907"/>
      <c r="X14" s="1907"/>
      <c r="Y14" s="1907"/>
      <c r="Z14" s="1907"/>
      <c r="AA14" s="1907"/>
      <c r="AB14" s="1907"/>
      <c r="AC14" s="1908"/>
      <c r="AD14" s="1194"/>
      <c r="AE14" s="1194"/>
    </row>
    <row r="15" spans="1:36" ht="15" thickBot="1">
      <c r="A15" s="651" t="s">
        <v>111</v>
      </c>
      <c r="B15" s="183">
        <f>C15+B14</f>
        <v>6026000000</v>
      </c>
      <c r="C15" s="1123">
        <v>6026000000</v>
      </c>
      <c r="D15" s="1123">
        <v>0</v>
      </c>
      <c r="E15" s="1123">
        <v>0</v>
      </c>
      <c r="F15" s="652"/>
      <c r="G15" s="653"/>
      <c r="H15" s="830"/>
      <c r="I15" s="192"/>
      <c r="J15" s="442"/>
      <c r="K15" s="1337"/>
      <c r="L15" s="1319"/>
      <c r="M15" s="1355"/>
      <c r="N15" s="1356"/>
      <c r="O15" s="1614"/>
      <c r="P15" s="259"/>
      <c r="Q15" s="259"/>
      <c r="R15" s="259"/>
      <c r="S15" s="259"/>
      <c r="T15" s="259"/>
      <c r="U15" s="259"/>
      <c r="V15" s="259"/>
      <c r="W15" s="259"/>
      <c r="X15" s="259"/>
      <c r="Y15" s="259"/>
      <c r="Z15" s="259"/>
      <c r="AA15" s="1614"/>
      <c r="AB15" s="337"/>
      <c r="AC15" s="660"/>
      <c r="AD15" s="1195"/>
      <c r="AE15" s="1194"/>
    </row>
    <row r="16" spans="1:36" ht="42.75" customHeight="1">
      <c r="A16" s="516" t="s">
        <v>11</v>
      </c>
      <c r="B16" s="658" t="s">
        <v>12</v>
      </c>
      <c r="C16" s="1121" t="s">
        <v>13</v>
      </c>
      <c r="D16" s="1121" t="s">
        <v>14</v>
      </c>
      <c r="E16" s="1121" t="s">
        <v>15</v>
      </c>
      <c r="F16" s="3" t="s">
        <v>207</v>
      </c>
      <c r="G16" s="3" t="s">
        <v>16</v>
      </c>
      <c r="H16" s="841" t="s">
        <v>216</v>
      </c>
      <c r="I16" s="648" t="s">
        <v>86</v>
      </c>
      <c r="J16" s="644" t="s">
        <v>120</v>
      </c>
      <c r="K16" s="649" t="s">
        <v>87</v>
      </c>
      <c r="L16" s="644" t="s">
        <v>17</v>
      </c>
      <c r="M16" s="649" t="s">
        <v>88</v>
      </c>
      <c r="N16" s="644" t="s">
        <v>106</v>
      </c>
      <c r="O16" s="650" t="s">
        <v>89</v>
      </c>
      <c r="P16" s="645" t="s">
        <v>90</v>
      </c>
      <c r="Q16" s="646" t="s">
        <v>91</v>
      </c>
      <c r="R16" s="646" t="s">
        <v>92</v>
      </c>
      <c r="S16" s="646" t="s">
        <v>93</v>
      </c>
      <c r="T16" s="646" t="s">
        <v>94</v>
      </c>
      <c r="U16" s="646" t="s">
        <v>95</v>
      </c>
      <c r="V16" s="646" t="s">
        <v>96</v>
      </c>
      <c r="W16" s="646" t="s">
        <v>97</v>
      </c>
      <c r="X16" s="646" t="s">
        <v>98</v>
      </c>
      <c r="Y16" s="646" t="s">
        <v>99</v>
      </c>
      <c r="Z16" s="646" t="s">
        <v>100</v>
      </c>
      <c r="AA16" s="1670" t="s">
        <v>101</v>
      </c>
      <c r="AB16" s="1685" t="s">
        <v>102</v>
      </c>
      <c r="AC16" s="647" t="s">
        <v>103</v>
      </c>
      <c r="AD16" s="1196"/>
      <c r="AE16" s="774" t="s">
        <v>128</v>
      </c>
      <c r="AF16" s="775" t="s">
        <v>104</v>
      </c>
      <c r="AG16" s="775" t="s">
        <v>105</v>
      </c>
      <c r="AH16" s="931" t="s">
        <v>109</v>
      </c>
      <c r="AI16" s="776" t="s">
        <v>112</v>
      </c>
      <c r="AJ16" s="777" t="s">
        <v>119</v>
      </c>
    </row>
    <row r="17" spans="1:38" s="6" customFormat="1" ht="26.25" customHeight="1">
      <c r="A17" s="654" t="s">
        <v>30</v>
      </c>
      <c r="B17" s="655">
        <f>B18+B130</f>
        <v>2351000000</v>
      </c>
      <c r="C17" s="656"/>
      <c r="D17" s="656"/>
      <c r="E17" s="656"/>
      <c r="F17" s="656"/>
      <c r="G17" s="657"/>
      <c r="H17" s="842"/>
      <c r="I17" s="561"/>
      <c r="J17" s="443"/>
      <c r="K17" s="1338"/>
      <c r="L17" s="1320"/>
      <c r="M17" s="1338"/>
      <c r="N17" s="1357"/>
      <c r="O17" s="1615"/>
      <c r="P17" s="395"/>
      <c r="Q17" s="396"/>
      <c r="R17" s="396"/>
      <c r="S17" s="396"/>
      <c r="T17" s="396"/>
      <c r="U17" s="396"/>
      <c r="V17" s="396"/>
      <c r="W17" s="396"/>
      <c r="X17" s="396"/>
      <c r="Y17" s="396"/>
      <c r="Z17" s="396"/>
      <c r="AA17" s="1681"/>
      <c r="AB17" s="1686"/>
      <c r="AC17" s="661"/>
      <c r="AD17" s="1197"/>
      <c r="AE17" s="796"/>
      <c r="AF17" s="397"/>
      <c r="AG17" s="397"/>
      <c r="AH17" s="932"/>
      <c r="AI17" s="323"/>
      <c r="AJ17" s="797"/>
      <c r="AK17" s="821"/>
    </row>
    <row r="18" spans="1:38" s="8" customFormat="1" ht="27.75" customHeight="1">
      <c r="A18" s="553" t="s">
        <v>30</v>
      </c>
      <c r="B18" s="174">
        <v>2317000000</v>
      </c>
      <c r="C18" s="1054" t="s">
        <v>31</v>
      </c>
      <c r="D18" s="1055" t="s">
        <v>229</v>
      </c>
      <c r="E18" s="1055" t="s">
        <v>32</v>
      </c>
      <c r="F18" s="1055" t="s">
        <v>394</v>
      </c>
      <c r="G18" s="1664" t="s">
        <v>33</v>
      </c>
      <c r="H18" s="843"/>
      <c r="I18" s="636">
        <v>0</v>
      </c>
      <c r="J18" s="401"/>
      <c r="K18" s="1339"/>
      <c r="L18" s="1321"/>
      <c r="M18" s="1339"/>
      <c r="N18" s="1321"/>
      <c r="O18" s="1616"/>
      <c r="P18" s="536"/>
      <c r="Q18" s="536"/>
      <c r="R18" s="536"/>
      <c r="S18" s="536"/>
      <c r="T18" s="536"/>
      <c r="U18" s="398"/>
      <c r="V18" s="398"/>
      <c r="W18" s="398"/>
      <c r="X18" s="398"/>
      <c r="Y18" s="398"/>
      <c r="Z18" s="398"/>
      <c r="AA18" s="1682"/>
      <c r="AB18" s="1687"/>
      <c r="AC18" s="662"/>
      <c r="AD18" s="1191"/>
      <c r="AE18" s="798"/>
      <c r="AF18" s="348"/>
      <c r="AG18" s="348"/>
      <c r="AH18" s="423"/>
      <c r="AI18" s="399"/>
      <c r="AJ18" s="637"/>
      <c r="AK18" s="821"/>
    </row>
    <row r="19" spans="1:38" s="8" customFormat="1" hidden="1">
      <c r="A19" s="83" t="s">
        <v>30</v>
      </c>
      <c r="B19" s="164">
        <f>J19</f>
        <v>0</v>
      </c>
      <c r="C19" s="79" t="s">
        <v>31</v>
      </c>
      <c r="D19" s="79" t="s">
        <v>229</v>
      </c>
      <c r="E19" s="79" t="s">
        <v>32</v>
      </c>
      <c r="F19" s="79" t="s">
        <v>394</v>
      </c>
      <c r="G19" s="82" t="s">
        <v>33</v>
      </c>
      <c r="H19" s="800">
        <v>37</v>
      </c>
      <c r="I19" s="163"/>
      <c r="J19" s="438"/>
      <c r="K19" s="1340"/>
      <c r="L19" s="1268"/>
      <c r="M19" s="1340"/>
      <c r="N19" s="1358"/>
      <c r="O19" s="1617"/>
      <c r="P19" s="230"/>
      <c r="Q19" s="169"/>
      <c r="R19" s="169"/>
      <c r="S19" s="169"/>
      <c r="T19" s="169"/>
      <c r="U19" s="169"/>
      <c r="V19" s="169"/>
      <c r="W19" s="169"/>
      <c r="X19" s="169"/>
      <c r="Y19" s="169"/>
      <c r="Z19" s="169"/>
      <c r="AA19" s="1359"/>
      <c r="AB19" s="1688">
        <f t="shared" ref="AB19" si="0">SUM(P19:AA19)</f>
        <v>0</v>
      </c>
      <c r="AC19" s="641">
        <f t="shared" ref="AC19" si="1">N19-AB19</f>
        <v>0</v>
      </c>
      <c r="AD19" s="1191"/>
      <c r="AE19" s="799">
        <v>37</v>
      </c>
      <c r="AF19" s="252" t="s">
        <v>176</v>
      </c>
      <c r="AG19" s="267"/>
      <c r="AH19" s="464">
        <f t="shared" ref="AH19:AH50" si="2">O19</f>
        <v>0</v>
      </c>
      <c r="AI19" s="302">
        <v>35000000</v>
      </c>
      <c r="AJ19" s="784">
        <f>AI19-N19</f>
        <v>35000000</v>
      </c>
      <c r="AK19" s="821"/>
      <c r="AL19" s="300">
        <f t="shared" ref="AL19:AL50" si="3">AI19-L19</f>
        <v>35000000</v>
      </c>
    </row>
    <row r="20" spans="1:38" s="8" customFormat="1" hidden="1">
      <c r="A20" s="83" t="s">
        <v>30</v>
      </c>
      <c r="B20" s="164">
        <f t="shared" ref="B20:B83" si="4">J20</f>
        <v>0</v>
      </c>
      <c r="C20" s="80" t="s">
        <v>31</v>
      </c>
      <c r="D20" s="80" t="s">
        <v>229</v>
      </c>
      <c r="E20" s="80" t="s">
        <v>32</v>
      </c>
      <c r="F20" s="79" t="s">
        <v>394</v>
      </c>
      <c r="G20" s="84" t="s">
        <v>33</v>
      </c>
      <c r="H20" s="800">
        <v>38</v>
      </c>
      <c r="I20" s="163"/>
      <c r="J20" s="438"/>
      <c r="K20" s="1340"/>
      <c r="L20" s="1268"/>
      <c r="M20" s="1340"/>
      <c r="N20" s="1268"/>
      <c r="O20" s="1617"/>
      <c r="P20" s="230"/>
      <c r="Q20" s="169"/>
      <c r="R20" s="169"/>
      <c r="S20" s="169"/>
      <c r="T20" s="169"/>
      <c r="U20" s="169"/>
      <c r="V20" s="169"/>
      <c r="W20" s="169"/>
      <c r="X20" s="169"/>
      <c r="Y20" s="169"/>
      <c r="Z20" s="169"/>
      <c r="AA20" s="1359"/>
      <c r="AB20" s="1688">
        <f t="shared" ref="AB20:AB83" si="5">SUM(P20:AA20)</f>
        <v>0</v>
      </c>
      <c r="AC20" s="641">
        <f t="shared" ref="AC20:AC83" si="6">N20-AB20</f>
        <v>0</v>
      </c>
      <c r="AD20" s="1191"/>
      <c r="AE20" s="799">
        <v>38</v>
      </c>
      <c r="AF20" s="252" t="s">
        <v>239</v>
      </c>
      <c r="AG20" s="267"/>
      <c r="AH20" s="464">
        <f t="shared" si="2"/>
        <v>0</v>
      </c>
      <c r="AI20" s="302">
        <v>31500000</v>
      </c>
      <c r="AJ20" s="784">
        <f>AI20-N20</f>
        <v>31500000</v>
      </c>
      <c r="AK20" s="821"/>
      <c r="AL20" s="300">
        <f t="shared" si="3"/>
        <v>31500000</v>
      </c>
    </row>
    <row r="21" spans="1:38" s="8" customFormat="1" hidden="1">
      <c r="A21" s="83" t="s">
        <v>30</v>
      </c>
      <c r="B21" s="164">
        <f t="shared" si="4"/>
        <v>0</v>
      </c>
      <c r="C21" s="80" t="s">
        <v>31</v>
      </c>
      <c r="D21" s="80" t="s">
        <v>229</v>
      </c>
      <c r="E21" s="80" t="s">
        <v>32</v>
      </c>
      <c r="F21" s="79" t="s">
        <v>394</v>
      </c>
      <c r="G21" s="84" t="s">
        <v>33</v>
      </c>
      <c r="H21" s="800">
        <v>39</v>
      </c>
      <c r="I21" s="163"/>
      <c r="J21" s="438"/>
      <c r="K21" s="1340"/>
      <c r="L21" s="1268"/>
      <c r="M21" s="1340"/>
      <c r="N21" s="1359"/>
      <c r="O21" s="1617"/>
      <c r="P21" s="419"/>
      <c r="Q21" s="419"/>
      <c r="R21" s="169"/>
      <c r="S21" s="169"/>
      <c r="T21" s="169"/>
      <c r="U21" s="169"/>
      <c r="V21" s="169"/>
      <c r="W21" s="169"/>
      <c r="X21" s="169"/>
      <c r="Y21" s="169"/>
      <c r="Z21" s="169"/>
      <c r="AA21" s="1359"/>
      <c r="AB21" s="1688">
        <f t="shared" si="5"/>
        <v>0</v>
      </c>
      <c r="AC21" s="641">
        <f t="shared" si="6"/>
        <v>0</v>
      </c>
      <c r="AD21" s="1191"/>
      <c r="AE21" s="800">
        <v>39</v>
      </c>
      <c r="AF21" s="267" t="s">
        <v>187</v>
      </c>
      <c r="AG21" s="267"/>
      <c r="AH21" s="464">
        <f t="shared" si="2"/>
        <v>0</v>
      </c>
      <c r="AI21" s="302">
        <v>31500000</v>
      </c>
      <c r="AJ21" s="784">
        <f>AI21-N21</f>
        <v>31500000</v>
      </c>
      <c r="AK21" s="821"/>
      <c r="AL21" s="300">
        <f t="shared" si="3"/>
        <v>31500000</v>
      </c>
    </row>
    <row r="22" spans="1:38" s="8" customFormat="1" hidden="1">
      <c r="A22" s="83" t="s">
        <v>30</v>
      </c>
      <c r="B22" s="164">
        <f t="shared" si="4"/>
        <v>0</v>
      </c>
      <c r="C22" s="80" t="s">
        <v>31</v>
      </c>
      <c r="D22" s="80" t="s">
        <v>229</v>
      </c>
      <c r="E22" s="80" t="s">
        <v>32</v>
      </c>
      <c r="F22" s="79" t="s">
        <v>394</v>
      </c>
      <c r="G22" s="84" t="s">
        <v>33</v>
      </c>
      <c r="H22" s="800">
        <v>40</v>
      </c>
      <c r="I22" s="163"/>
      <c r="J22" s="438"/>
      <c r="K22" s="1340"/>
      <c r="L22" s="1268"/>
      <c r="M22" s="1340"/>
      <c r="N22" s="1359"/>
      <c r="O22" s="1617"/>
      <c r="P22" s="419"/>
      <c r="Q22" s="419"/>
      <c r="R22" s="169"/>
      <c r="S22" s="169"/>
      <c r="T22" s="169"/>
      <c r="U22" s="169"/>
      <c r="V22" s="169"/>
      <c r="W22" s="169"/>
      <c r="X22" s="169"/>
      <c r="Y22" s="169"/>
      <c r="Z22" s="169"/>
      <c r="AA22" s="1359"/>
      <c r="AB22" s="1688">
        <f t="shared" si="5"/>
        <v>0</v>
      </c>
      <c r="AC22" s="641">
        <f t="shared" si="6"/>
        <v>0</v>
      </c>
      <c r="AD22" s="1191"/>
      <c r="AE22" s="800">
        <v>40</v>
      </c>
      <c r="AF22" s="267" t="s">
        <v>359</v>
      </c>
      <c r="AG22" s="267"/>
      <c r="AH22" s="464">
        <f t="shared" si="2"/>
        <v>0</v>
      </c>
      <c r="AI22" s="302">
        <v>23000000</v>
      </c>
      <c r="AJ22" s="784">
        <f>AI22-N22</f>
        <v>23000000</v>
      </c>
      <c r="AK22" s="821"/>
      <c r="AL22" s="300">
        <f t="shared" si="3"/>
        <v>23000000</v>
      </c>
    </row>
    <row r="23" spans="1:38" s="8" customFormat="1" hidden="1">
      <c r="A23" s="83" t="s">
        <v>30</v>
      </c>
      <c r="B23" s="164">
        <f t="shared" si="4"/>
        <v>0</v>
      </c>
      <c r="C23" s="80" t="s">
        <v>31</v>
      </c>
      <c r="D23" s="80" t="s">
        <v>229</v>
      </c>
      <c r="E23" s="80" t="s">
        <v>32</v>
      </c>
      <c r="F23" s="79" t="s">
        <v>394</v>
      </c>
      <c r="G23" s="84" t="s">
        <v>33</v>
      </c>
      <c r="H23" s="800">
        <v>41</v>
      </c>
      <c r="I23" s="163"/>
      <c r="J23" s="438"/>
      <c r="K23" s="1648"/>
      <c r="L23" s="1650"/>
      <c r="M23" s="1340"/>
      <c r="N23" s="1359"/>
      <c r="O23" s="1617"/>
      <c r="P23" s="419"/>
      <c r="Q23" s="419"/>
      <c r="R23" s="169"/>
      <c r="S23" s="169"/>
      <c r="T23" s="169"/>
      <c r="U23" s="169"/>
      <c r="V23" s="169"/>
      <c r="W23" s="169"/>
      <c r="X23" s="169"/>
      <c r="Y23" s="169"/>
      <c r="Z23" s="169"/>
      <c r="AA23" s="1359"/>
      <c r="AB23" s="1688">
        <f t="shared" si="5"/>
        <v>0</v>
      </c>
      <c r="AC23" s="641">
        <f t="shared" si="6"/>
        <v>0</v>
      </c>
      <c r="AD23" s="1192"/>
      <c r="AE23" s="1646">
        <v>41</v>
      </c>
      <c r="AF23" s="1654" t="s">
        <v>186</v>
      </c>
      <c r="AG23" s="267"/>
      <c r="AH23" s="464">
        <f t="shared" si="2"/>
        <v>0</v>
      </c>
      <c r="AI23" s="1652">
        <v>11600000</v>
      </c>
      <c r="AJ23" s="1656">
        <f>AI23-N23-N24</f>
        <v>11600000</v>
      </c>
      <c r="AK23" s="821"/>
      <c r="AL23" s="300">
        <f t="shared" si="3"/>
        <v>11600000</v>
      </c>
    </row>
    <row r="24" spans="1:38" s="8" customFormat="1" hidden="1">
      <c r="A24" s="83" t="s">
        <v>30</v>
      </c>
      <c r="B24" s="164">
        <f t="shared" si="4"/>
        <v>0</v>
      </c>
      <c r="C24" s="80" t="s">
        <v>31</v>
      </c>
      <c r="D24" s="80" t="s">
        <v>229</v>
      </c>
      <c r="E24" s="80" t="s">
        <v>32</v>
      </c>
      <c r="F24" s="79" t="s">
        <v>394</v>
      </c>
      <c r="G24" s="84" t="s">
        <v>33</v>
      </c>
      <c r="H24" s="800">
        <v>42</v>
      </c>
      <c r="I24" s="163"/>
      <c r="J24" s="438"/>
      <c r="K24" s="1649"/>
      <c r="L24" s="1651"/>
      <c r="M24" s="1340"/>
      <c r="N24" s="1359"/>
      <c r="O24" s="1617"/>
      <c r="P24" s="419"/>
      <c r="Q24" s="419"/>
      <c r="R24" s="169"/>
      <c r="S24" s="169"/>
      <c r="T24" s="169"/>
      <c r="U24" s="169"/>
      <c r="V24" s="169"/>
      <c r="W24" s="169"/>
      <c r="X24" s="169"/>
      <c r="Y24" s="169"/>
      <c r="Z24" s="169"/>
      <c r="AA24" s="1359"/>
      <c r="AB24" s="1688">
        <f t="shared" si="5"/>
        <v>0</v>
      </c>
      <c r="AC24" s="641">
        <f t="shared" si="6"/>
        <v>0</v>
      </c>
      <c r="AD24" s="1193"/>
      <c r="AE24" s="1647">
        <v>42</v>
      </c>
      <c r="AF24" s="1655" t="s">
        <v>173</v>
      </c>
      <c r="AG24" s="267"/>
      <c r="AH24" s="464">
        <f t="shared" si="2"/>
        <v>0</v>
      </c>
      <c r="AI24" s="1653">
        <v>25500000</v>
      </c>
      <c r="AJ24" s="1656">
        <f>AI24-N24-N25</f>
        <v>25500000</v>
      </c>
      <c r="AK24" s="821"/>
      <c r="AL24" s="300">
        <f t="shared" si="3"/>
        <v>25500000</v>
      </c>
    </row>
    <row r="25" spans="1:38" s="8" customFormat="1" hidden="1">
      <c r="A25" s="83" t="s">
        <v>30</v>
      </c>
      <c r="B25" s="164">
        <f t="shared" si="4"/>
        <v>0</v>
      </c>
      <c r="C25" s="80" t="s">
        <v>31</v>
      </c>
      <c r="D25" s="80" t="s">
        <v>229</v>
      </c>
      <c r="E25" s="80" t="s">
        <v>32</v>
      </c>
      <c r="F25" s="79" t="s">
        <v>394</v>
      </c>
      <c r="G25" s="84" t="s">
        <v>33</v>
      </c>
      <c r="H25" s="800">
        <v>43</v>
      </c>
      <c r="I25" s="163"/>
      <c r="J25" s="438"/>
      <c r="K25" s="1340"/>
      <c r="L25" s="1268"/>
      <c r="M25" s="1340"/>
      <c r="N25" s="1358"/>
      <c r="O25" s="1617"/>
      <c r="P25" s="419"/>
      <c r="Q25" s="169"/>
      <c r="R25" s="169"/>
      <c r="S25" s="169"/>
      <c r="T25" s="169"/>
      <c r="U25" s="169"/>
      <c r="V25" s="169"/>
      <c r="W25" s="169"/>
      <c r="X25" s="169"/>
      <c r="Y25" s="169"/>
      <c r="Z25" s="169"/>
      <c r="AA25" s="1359"/>
      <c r="AB25" s="1688">
        <f t="shared" si="5"/>
        <v>0</v>
      </c>
      <c r="AC25" s="641">
        <f t="shared" si="6"/>
        <v>0</v>
      </c>
      <c r="AD25" s="1191"/>
      <c r="AE25" s="800">
        <v>43</v>
      </c>
      <c r="AF25" s="267" t="s">
        <v>184</v>
      </c>
      <c r="AG25" s="267"/>
      <c r="AH25" s="464">
        <f t="shared" si="2"/>
        <v>0</v>
      </c>
      <c r="AI25" s="302">
        <v>13500000</v>
      </c>
      <c r="AJ25" s="784">
        <f t="shared" ref="AJ25:AJ56" si="7">AI25-N25</f>
        <v>13500000</v>
      </c>
      <c r="AK25" s="821"/>
      <c r="AL25" s="300">
        <f t="shared" si="3"/>
        <v>13500000</v>
      </c>
    </row>
    <row r="26" spans="1:38" s="8" customFormat="1" hidden="1">
      <c r="A26" s="83" t="s">
        <v>30</v>
      </c>
      <c r="B26" s="164">
        <f t="shared" si="4"/>
        <v>0</v>
      </c>
      <c r="C26" s="80" t="s">
        <v>31</v>
      </c>
      <c r="D26" s="80" t="s">
        <v>229</v>
      </c>
      <c r="E26" s="80" t="s">
        <v>32</v>
      </c>
      <c r="F26" s="79" t="s">
        <v>394</v>
      </c>
      <c r="G26" s="84" t="s">
        <v>33</v>
      </c>
      <c r="H26" s="800">
        <v>44</v>
      </c>
      <c r="I26" s="163"/>
      <c r="J26" s="438"/>
      <c r="K26" s="1340"/>
      <c r="L26" s="1268"/>
      <c r="M26" s="1340"/>
      <c r="N26" s="1359"/>
      <c r="O26" s="1617"/>
      <c r="P26" s="419"/>
      <c r="Q26" s="419"/>
      <c r="R26" s="169"/>
      <c r="S26" s="169"/>
      <c r="T26" s="169"/>
      <c r="U26" s="169"/>
      <c r="V26" s="169"/>
      <c r="W26" s="169"/>
      <c r="X26" s="169"/>
      <c r="Y26" s="169"/>
      <c r="Z26" s="169"/>
      <c r="AA26" s="1359"/>
      <c r="AB26" s="1688">
        <f t="shared" si="5"/>
        <v>0</v>
      </c>
      <c r="AC26" s="641">
        <f t="shared" si="6"/>
        <v>0</v>
      </c>
      <c r="AD26" s="1191"/>
      <c r="AE26" s="800">
        <v>44</v>
      </c>
      <c r="AF26" s="267" t="s">
        <v>174</v>
      </c>
      <c r="AG26" s="267"/>
      <c r="AH26" s="464">
        <f t="shared" si="2"/>
        <v>0</v>
      </c>
      <c r="AI26" s="302">
        <v>32000000</v>
      </c>
      <c r="AJ26" s="784">
        <f t="shared" si="7"/>
        <v>32000000</v>
      </c>
      <c r="AK26" s="821"/>
      <c r="AL26" s="300">
        <f t="shared" si="3"/>
        <v>32000000</v>
      </c>
    </row>
    <row r="27" spans="1:38" s="8" customFormat="1" hidden="1">
      <c r="A27" s="83" t="s">
        <v>30</v>
      </c>
      <c r="B27" s="164">
        <f t="shared" si="4"/>
        <v>0</v>
      </c>
      <c r="C27" s="80" t="s">
        <v>31</v>
      </c>
      <c r="D27" s="80" t="s">
        <v>229</v>
      </c>
      <c r="E27" s="80" t="s">
        <v>32</v>
      </c>
      <c r="F27" s="79" t="s">
        <v>394</v>
      </c>
      <c r="G27" s="84" t="s">
        <v>33</v>
      </c>
      <c r="H27" s="800">
        <v>45</v>
      </c>
      <c r="I27" s="163"/>
      <c r="J27" s="438"/>
      <c r="K27" s="1340"/>
      <c r="L27" s="1268"/>
      <c r="M27" s="1340"/>
      <c r="N27" s="1359"/>
      <c r="O27" s="1617"/>
      <c r="P27" s="419"/>
      <c r="Q27" s="419"/>
      <c r="R27" s="169"/>
      <c r="S27" s="169"/>
      <c r="T27" s="169"/>
      <c r="U27" s="169"/>
      <c r="V27" s="169"/>
      <c r="W27" s="169"/>
      <c r="X27" s="169"/>
      <c r="Y27" s="169"/>
      <c r="Z27" s="169"/>
      <c r="AA27" s="1359"/>
      <c r="AB27" s="1688">
        <f t="shared" si="5"/>
        <v>0</v>
      </c>
      <c r="AC27" s="641">
        <f t="shared" si="6"/>
        <v>0</v>
      </c>
      <c r="AD27" s="1191"/>
      <c r="AE27" s="800">
        <v>45</v>
      </c>
      <c r="AF27" s="267" t="s">
        <v>177</v>
      </c>
      <c r="AG27" s="267"/>
      <c r="AH27" s="464">
        <f t="shared" si="2"/>
        <v>0</v>
      </c>
      <c r="AI27" s="302">
        <v>14800000</v>
      </c>
      <c r="AJ27" s="784">
        <f t="shared" si="7"/>
        <v>14800000</v>
      </c>
      <c r="AK27" s="821"/>
      <c r="AL27" s="300">
        <f t="shared" si="3"/>
        <v>14800000</v>
      </c>
    </row>
    <row r="28" spans="1:38" s="8" customFormat="1" hidden="1">
      <c r="A28" s="83" t="s">
        <v>30</v>
      </c>
      <c r="B28" s="164">
        <f t="shared" si="4"/>
        <v>0</v>
      </c>
      <c r="C28" s="80" t="s">
        <v>31</v>
      </c>
      <c r="D28" s="80" t="s">
        <v>229</v>
      </c>
      <c r="E28" s="80" t="s">
        <v>32</v>
      </c>
      <c r="F28" s="79" t="s">
        <v>394</v>
      </c>
      <c r="G28" s="84" t="s">
        <v>33</v>
      </c>
      <c r="H28" s="800">
        <v>46</v>
      </c>
      <c r="I28" s="163"/>
      <c r="J28" s="438"/>
      <c r="K28" s="1340"/>
      <c r="L28" s="1268"/>
      <c r="M28" s="1340"/>
      <c r="N28" s="1268"/>
      <c r="O28" s="1617"/>
      <c r="P28" s="419"/>
      <c r="Q28" s="419"/>
      <c r="R28" s="169"/>
      <c r="S28" s="169"/>
      <c r="T28" s="169"/>
      <c r="U28" s="169"/>
      <c r="V28" s="169"/>
      <c r="W28" s="169"/>
      <c r="X28" s="169"/>
      <c r="Y28" s="169"/>
      <c r="Z28" s="169"/>
      <c r="AA28" s="1359"/>
      <c r="AB28" s="1688">
        <f t="shared" si="5"/>
        <v>0</v>
      </c>
      <c r="AC28" s="641">
        <f t="shared" si="6"/>
        <v>0</v>
      </c>
      <c r="AD28" s="1191"/>
      <c r="AE28" s="800">
        <v>46</v>
      </c>
      <c r="AF28" s="267" t="s">
        <v>183</v>
      </c>
      <c r="AG28" s="267"/>
      <c r="AH28" s="464">
        <f t="shared" si="2"/>
        <v>0</v>
      </c>
      <c r="AI28" s="302">
        <v>28500000</v>
      </c>
      <c r="AJ28" s="784">
        <f t="shared" si="7"/>
        <v>28500000</v>
      </c>
      <c r="AK28" s="821"/>
      <c r="AL28" s="300">
        <f t="shared" si="3"/>
        <v>28500000</v>
      </c>
    </row>
    <row r="29" spans="1:38" s="8" customFormat="1" hidden="1">
      <c r="A29" s="83" t="s">
        <v>30</v>
      </c>
      <c r="B29" s="164">
        <f t="shared" si="4"/>
        <v>0</v>
      </c>
      <c r="C29" s="80" t="s">
        <v>31</v>
      </c>
      <c r="D29" s="80" t="s">
        <v>229</v>
      </c>
      <c r="E29" s="80" t="s">
        <v>32</v>
      </c>
      <c r="F29" s="79" t="s">
        <v>394</v>
      </c>
      <c r="G29" s="84" t="s">
        <v>33</v>
      </c>
      <c r="H29" s="800">
        <v>47</v>
      </c>
      <c r="I29" s="163"/>
      <c r="J29" s="438"/>
      <c r="K29" s="1340"/>
      <c r="L29" s="1268"/>
      <c r="M29" s="1340"/>
      <c r="N29" s="1268"/>
      <c r="O29" s="1617"/>
      <c r="P29" s="419"/>
      <c r="Q29" s="419"/>
      <c r="R29" s="169"/>
      <c r="S29" s="169"/>
      <c r="T29" s="169"/>
      <c r="U29" s="169"/>
      <c r="V29" s="169"/>
      <c r="W29" s="169"/>
      <c r="X29" s="169"/>
      <c r="Y29" s="169"/>
      <c r="Z29" s="169"/>
      <c r="AA29" s="1359"/>
      <c r="AB29" s="1688">
        <f t="shared" si="5"/>
        <v>0</v>
      </c>
      <c r="AC29" s="641">
        <f t="shared" si="6"/>
        <v>0</v>
      </c>
      <c r="AD29" s="1191"/>
      <c r="AE29" s="800">
        <v>47</v>
      </c>
      <c r="AF29" s="267" t="s">
        <v>175</v>
      </c>
      <c r="AG29" s="267"/>
      <c r="AH29" s="464">
        <f t="shared" si="2"/>
        <v>0</v>
      </c>
      <c r="AI29" s="302">
        <v>10800000</v>
      </c>
      <c r="AJ29" s="784">
        <f t="shared" si="7"/>
        <v>10800000</v>
      </c>
      <c r="AK29" s="821"/>
      <c r="AL29" s="300">
        <f t="shared" si="3"/>
        <v>10800000</v>
      </c>
    </row>
    <row r="30" spans="1:38" s="8" customFormat="1" hidden="1">
      <c r="A30" s="83" t="s">
        <v>30</v>
      </c>
      <c r="B30" s="164">
        <f t="shared" si="4"/>
        <v>0</v>
      </c>
      <c r="C30" s="80" t="s">
        <v>31</v>
      </c>
      <c r="D30" s="80" t="s">
        <v>229</v>
      </c>
      <c r="E30" s="80" t="s">
        <v>32</v>
      </c>
      <c r="F30" s="79" t="s">
        <v>394</v>
      </c>
      <c r="G30" s="84" t="s">
        <v>33</v>
      </c>
      <c r="H30" s="800">
        <v>50</v>
      </c>
      <c r="I30" s="163"/>
      <c r="J30" s="438"/>
      <c r="K30" s="1340"/>
      <c r="L30" s="1268"/>
      <c r="M30" s="1340"/>
      <c r="N30" s="1359"/>
      <c r="O30" s="1617"/>
      <c r="P30" s="419"/>
      <c r="Q30" s="419"/>
      <c r="R30" s="169"/>
      <c r="S30" s="169"/>
      <c r="T30" s="169"/>
      <c r="U30" s="169"/>
      <c r="V30" s="169"/>
      <c r="W30" s="169"/>
      <c r="X30" s="169"/>
      <c r="Y30" s="169"/>
      <c r="Z30" s="169"/>
      <c r="AA30" s="1359"/>
      <c r="AB30" s="1688">
        <f t="shared" si="5"/>
        <v>0</v>
      </c>
      <c r="AC30" s="641">
        <f t="shared" si="6"/>
        <v>0</v>
      </c>
      <c r="AD30" s="1191"/>
      <c r="AE30" s="800">
        <v>50</v>
      </c>
      <c r="AF30" s="267" t="s">
        <v>182</v>
      </c>
      <c r="AG30" s="267"/>
      <c r="AH30" s="464">
        <f t="shared" si="2"/>
        <v>0</v>
      </c>
      <c r="AI30" s="302">
        <v>29000000</v>
      </c>
      <c r="AJ30" s="784">
        <f t="shared" si="7"/>
        <v>29000000</v>
      </c>
      <c r="AK30" s="821"/>
      <c r="AL30" s="300">
        <f t="shared" si="3"/>
        <v>29000000</v>
      </c>
    </row>
    <row r="31" spans="1:38" s="8" customFormat="1" hidden="1">
      <c r="A31" s="83" t="s">
        <v>30</v>
      </c>
      <c r="B31" s="164">
        <f t="shared" si="4"/>
        <v>0</v>
      </c>
      <c r="C31" s="80" t="s">
        <v>31</v>
      </c>
      <c r="D31" s="80" t="s">
        <v>229</v>
      </c>
      <c r="E31" s="80" t="s">
        <v>32</v>
      </c>
      <c r="F31" s="79" t="s">
        <v>394</v>
      </c>
      <c r="G31" s="84" t="s">
        <v>33</v>
      </c>
      <c r="H31" s="800">
        <v>51</v>
      </c>
      <c r="I31" s="163"/>
      <c r="J31" s="438"/>
      <c r="K31" s="1340"/>
      <c r="L31" s="1268"/>
      <c r="M31" s="1340"/>
      <c r="N31" s="1359"/>
      <c r="O31" s="1617"/>
      <c r="P31" s="419"/>
      <c r="Q31" s="419"/>
      <c r="R31" s="169"/>
      <c r="S31" s="169"/>
      <c r="T31" s="169"/>
      <c r="U31" s="169"/>
      <c r="V31" s="169"/>
      <c r="W31" s="169"/>
      <c r="X31" s="169"/>
      <c r="Y31" s="169"/>
      <c r="Z31" s="169"/>
      <c r="AA31" s="1359"/>
      <c r="AB31" s="1688">
        <f t="shared" si="5"/>
        <v>0</v>
      </c>
      <c r="AC31" s="641">
        <f t="shared" si="6"/>
        <v>0</v>
      </c>
      <c r="AD31" s="1191"/>
      <c r="AE31" s="800">
        <v>51</v>
      </c>
      <c r="AF31" s="267" t="s">
        <v>181</v>
      </c>
      <c r="AG31" s="267"/>
      <c r="AH31" s="464">
        <f t="shared" si="2"/>
        <v>0</v>
      </c>
      <c r="AI31" s="302">
        <v>35000000</v>
      </c>
      <c r="AJ31" s="784">
        <f t="shared" si="7"/>
        <v>35000000</v>
      </c>
      <c r="AK31" s="821"/>
      <c r="AL31" s="300">
        <f t="shared" si="3"/>
        <v>35000000</v>
      </c>
    </row>
    <row r="32" spans="1:38" s="8" customFormat="1" hidden="1">
      <c r="A32" s="83" t="s">
        <v>30</v>
      </c>
      <c r="B32" s="164">
        <f t="shared" si="4"/>
        <v>0</v>
      </c>
      <c r="C32" s="80" t="s">
        <v>31</v>
      </c>
      <c r="D32" s="80" t="s">
        <v>229</v>
      </c>
      <c r="E32" s="80" t="s">
        <v>32</v>
      </c>
      <c r="F32" s="79" t="s">
        <v>394</v>
      </c>
      <c r="G32" s="84" t="s">
        <v>33</v>
      </c>
      <c r="H32" s="800">
        <v>52</v>
      </c>
      <c r="I32" s="163"/>
      <c r="J32" s="438"/>
      <c r="K32" s="1340"/>
      <c r="L32" s="1268"/>
      <c r="M32" s="1340"/>
      <c r="N32" s="1359"/>
      <c r="O32" s="1617"/>
      <c r="P32" s="419"/>
      <c r="Q32" s="419"/>
      <c r="R32" s="169"/>
      <c r="S32" s="169"/>
      <c r="T32" s="169"/>
      <c r="U32" s="169"/>
      <c r="V32" s="169"/>
      <c r="W32" s="169"/>
      <c r="X32" s="169"/>
      <c r="Y32" s="169"/>
      <c r="Z32" s="169"/>
      <c r="AA32" s="1359"/>
      <c r="AB32" s="1688">
        <f t="shared" si="5"/>
        <v>0</v>
      </c>
      <c r="AC32" s="641">
        <f t="shared" si="6"/>
        <v>0</v>
      </c>
      <c r="AD32" s="1191"/>
      <c r="AE32" s="800">
        <v>52</v>
      </c>
      <c r="AF32" s="267" t="s">
        <v>178</v>
      </c>
      <c r="AG32" s="267"/>
      <c r="AH32" s="464">
        <f t="shared" si="2"/>
        <v>0</v>
      </c>
      <c r="AI32" s="302">
        <v>35000000</v>
      </c>
      <c r="AJ32" s="784">
        <f t="shared" si="7"/>
        <v>35000000</v>
      </c>
      <c r="AK32" s="821"/>
      <c r="AL32" s="300">
        <f t="shared" si="3"/>
        <v>35000000</v>
      </c>
    </row>
    <row r="33" spans="1:38" s="8" customFormat="1" hidden="1">
      <c r="A33" s="83" t="s">
        <v>30</v>
      </c>
      <c r="B33" s="164">
        <f t="shared" si="4"/>
        <v>0</v>
      </c>
      <c r="C33" s="80" t="s">
        <v>31</v>
      </c>
      <c r="D33" s="80" t="s">
        <v>229</v>
      </c>
      <c r="E33" s="80" t="s">
        <v>32</v>
      </c>
      <c r="F33" s="79" t="s">
        <v>394</v>
      </c>
      <c r="G33" s="84" t="s">
        <v>33</v>
      </c>
      <c r="H33" s="800">
        <v>53</v>
      </c>
      <c r="I33" s="163"/>
      <c r="J33" s="438"/>
      <c r="K33" s="1340"/>
      <c r="L33" s="1268"/>
      <c r="M33" s="1340"/>
      <c r="N33" s="1359"/>
      <c r="O33" s="1617"/>
      <c r="P33" s="419"/>
      <c r="Q33" s="419"/>
      <c r="R33" s="169"/>
      <c r="S33" s="169"/>
      <c r="T33" s="169"/>
      <c r="U33" s="169"/>
      <c r="V33" s="169"/>
      <c r="W33" s="169"/>
      <c r="X33" s="169"/>
      <c r="Y33" s="169"/>
      <c r="Z33" s="169"/>
      <c r="AA33" s="1359"/>
      <c r="AB33" s="1688">
        <f t="shared" si="5"/>
        <v>0</v>
      </c>
      <c r="AC33" s="641">
        <f t="shared" si="6"/>
        <v>0</v>
      </c>
      <c r="AD33" s="1191"/>
      <c r="AE33" s="800">
        <v>53</v>
      </c>
      <c r="AF33" s="267" t="s">
        <v>185</v>
      </c>
      <c r="AG33" s="267"/>
      <c r="AH33" s="464">
        <f t="shared" si="2"/>
        <v>0</v>
      </c>
      <c r="AI33" s="302">
        <v>15213678</v>
      </c>
      <c r="AJ33" s="784">
        <f t="shared" si="7"/>
        <v>15213678</v>
      </c>
      <c r="AK33" s="821"/>
      <c r="AL33" s="300">
        <f t="shared" si="3"/>
        <v>15213678</v>
      </c>
    </row>
    <row r="34" spans="1:38" s="8" customFormat="1" hidden="1">
      <c r="A34" s="83" t="s">
        <v>30</v>
      </c>
      <c r="B34" s="164">
        <f t="shared" si="4"/>
        <v>0</v>
      </c>
      <c r="C34" s="80" t="s">
        <v>31</v>
      </c>
      <c r="D34" s="80" t="s">
        <v>229</v>
      </c>
      <c r="E34" s="80" t="s">
        <v>32</v>
      </c>
      <c r="F34" s="79" t="s">
        <v>394</v>
      </c>
      <c r="G34" s="84" t="s">
        <v>33</v>
      </c>
      <c r="H34" s="800">
        <v>54</v>
      </c>
      <c r="I34" s="163"/>
      <c r="J34" s="438"/>
      <c r="K34" s="1340"/>
      <c r="L34" s="1268"/>
      <c r="M34" s="1340"/>
      <c r="N34" s="1358"/>
      <c r="O34" s="1617"/>
      <c r="P34" s="419"/>
      <c r="Q34" s="419"/>
      <c r="R34" s="169"/>
      <c r="S34" s="169"/>
      <c r="T34" s="419"/>
      <c r="U34" s="169"/>
      <c r="V34" s="169"/>
      <c r="W34" s="169"/>
      <c r="X34" s="169"/>
      <c r="Y34" s="169"/>
      <c r="Z34" s="169"/>
      <c r="AA34" s="1359"/>
      <c r="AB34" s="1688">
        <f t="shared" si="5"/>
        <v>0</v>
      </c>
      <c r="AC34" s="641">
        <f t="shared" si="6"/>
        <v>0</v>
      </c>
      <c r="AD34" s="1191"/>
      <c r="AE34" s="800">
        <v>54</v>
      </c>
      <c r="AF34" s="267" t="s">
        <v>188</v>
      </c>
      <c r="AG34" s="267"/>
      <c r="AH34" s="464">
        <f t="shared" si="2"/>
        <v>0</v>
      </c>
      <c r="AI34" s="302">
        <v>19000000</v>
      </c>
      <c r="AJ34" s="784">
        <f t="shared" si="7"/>
        <v>19000000</v>
      </c>
      <c r="AK34" s="821"/>
      <c r="AL34" s="300">
        <f t="shared" si="3"/>
        <v>19000000</v>
      </c>
    </row>
    <row r="35" spans="1:38" s="8" customFormat="1" hidden="1">
      <c r="A35" s="83" t="s">
        <v>30</v>
      </c>
      <c r="B35" s="164">
        <f t="shared" si="4"/>
        <v>0</v>
      </c>
      <c r="C35" s="80" t="s">
        <v>31</v>
      </c>
      <c r="D35" s="80" t="s">
        <v>229</v>
      </c>
      <c r="E35" s="80" t="s">
        <v>32</v>
      </c>
      <c r="F35" s="79" t="s">
        <v>394</v>
      </c>
      <c r="G35" s="84" t="s">
        <v>33</v>
      </c>
      <c r="H35" s="800">
        <v>55</v>
      </c>
      <c r="I35" s="163"/>
      <c r="J35" s="438"/>
      <c r="K35" s="1340"/>
      <c r="L35" s="1268"/>
      <c r="M35" s="1340"/>
      <c r="N35" s="1358"/>
      <c r="O35" s="1617"/>
      <c r="P35" s="419"/>
      <c r="Q35" s="169"/>
      <c r="R35" s="169"/>
      <c r="S35" s="169"/>
      <c r="T35" s="419"/>
      <c r="U35" s="169"/>
      <c r="V35" s="169"/>
      <c r="W35" s="169"/>
      <c r="X35" s="169"/>
      <c r="Y35" s="169"/>
      <c r="Z35" s="169"/>
      <c r="AA35" s="1359"/>
      <c r="AB35" s="1688">
        <f t="shared" si="5"/>
        <v>0</v>
      </c>
      <c r="AC35" s="641">
        <f t="shared" si="6"/>
        <v>0</v>
      </c>
      <c r="AD35" s="1191"/>
      <c r="AE35" s="800">
        <v>55</v>
      </c>
      <c r="AF35" s="267" t="s">
        <v>166</v>
      </c>
      <c r="AG35" s="267"/>
      <c r="AH35" s="464">
        <f t="shared" si="2"/>
        <v>0</v>
      </c>
      <c r="AI35" s="302">
        <v>24000000</v>
      </c>
      <c r="AJ35" s="784">
        <f t="shared" si="7"/>
        <v>24000000</v>
      </c>
      <c r="AK35" s="821"/>
      <c r="AL35" s="300">
        <f t="shared" si="3"/>
        <v>24000000</v>
      </c>
    </row>
    <row r="36" spans="1:38" s="8" customFormat="1" hidden="1">
      <c r="A36" s="83" t="s">
        <v>30</v>
      </c>
      <c r="B36" s="164">
        <f t="shared" si="4"/>
        <v>0</v>
      </c>
      <c r="C36" s="80" t="s">
        <v>31</v>
      </c>
      <c r="D36" s="80" t="s">
        <v>229</v>
      </c>
      <c r="E36" s="80" t="s">
        <v>32</v>
      </c>
      <c r="F36" s="79" t="s">
        <v>394</v>
      </c>
      <c r="G36" s="84" t="s">
        <v>33</v>
      </c>
      <c r="H36" s="800">
        <v>56</v>
      </c>
      <c r="I36" s="163"/>
      <c r="J36" s="438"/>
      <c r="K36" s="1340"/>
      <c r="L36" s="1268"/>
      <c r="M36" s="1340"/>
      <c r="N36" s="1359"/>
      <c r="O36" s="1617"/>
      <c r="P36" s="419"/>
      <c r="Q36" s="419"/>
      <c r="R36" s="169"/>
      <c r="S36" s="169"/>
      <c r="T36" s="169"/>
      <c r="U36" s="169"/>
      <c r="V36" s="169"/>
      <c r="W36" s="169"/>
      <c r="X36" s="169"/>
      <c r="Y36" s="169"/>
      <c r="Z36" s="169"/>
      <c r="AA36" s="1359"/>
      <c r="AB36" s="1688">
        <f t="shared" si="5"/>
        <v>0</v>
      </c>
      <c r="AC36" s="641">
        <f t="shared" si="6"/>
        <v>0</v>
      </c>
      <c r="AD36" s="1191"/>
      <c r="AE36" s="800">
        <v>56</v>
      </c>
      <c r="AF36" s="267" t="s">
        <v>360</v>
      </c>
      <c r="AG36" s="267"/>
      <c r="AH36" s="464">
        <f t="shared" si="2"/>
        <v>0</v>
      </c>
      <c r="AI36" s="302">
        <v>17000000</v>
      </c>
      <c r="AJ36" s="784">
        <f t="shared" si="7"/>
        <v>17000000</v>
      </c>
      <c r="AK36" s="821"/>
      <c r="AL36" s="300">
        <f t="shared" si="3"/>
        <v>17000000</v>
      </c>
    </row>
    <row r="37" spans="1:38" s="8" customFormat="1" hidden="1">
      <c r="A37" s="83" t="s">
        <v>30</v>
      </c>
      <c r="B37" s="164">
        <f t="shared" si="4"/>
        <v>0</v>
      </c>
      <c r="C37" s="80" t="s">
        <v>31</v>
      </c>
      <c r="D37" s="80" t="s">
        <v>229</v>
      </c>
      <c r="E37" s="80" t="s">
        <v>32</v>
      </c>
      <c r="F37" s="79" t="s">
        <v>394</v>
      </c>
      <c r="G37" s="84" t="s">
        <v>33</v>
      </c>
      <c r="H37" s="800">
        <v>57</v>
      </c>
      <c r="I37" s="163"/>
      <c r="J37" s="438"/>
      <c r="K37" s="1340"/>
      <c r="L37" s="1268"/>
      <c r="M37" s="1340"/>
      <c r="N37" s="1268"/>
      <c r="O37" s="1617"/>
      <c r="P37" s="419"/>
      <c r="Q37" s="419"/>
      <c r="R37" s="169"/>
      <c r="S37" s="169"/>
      <c r="T37" s="169"/>
      <c r="U37" s="169"/>
      <c r="V37" s="169"/>
      <c r="W37" s="169"/>
      <c r="X37" s="169"/>
      <c r="Y37" s="169"/>
      <c r="Z37" s="169"/>
      <c r="AA37" s="1359"/>
      <c r="AB37" s="1688">
        <f t="shared" si="5"/>
        <v>0</v>
      </c>
      <c r="AC37" s="641">
        <f t="shared" si="6"/>
        <v>0</v>
      </c>
      <c r="AD37" s="1191"/>
      <c r="AE37" s="800">
        <v>57</v>
      </c>
      <c r="AF37" s="267" t="s">
        <v>361</v>
      </c>
      <c r="AG37" s="267"/>
      <c r="AH37" s="464">
        <f t="shared" si="2"/>
        <v>0</v>
      </c>
      <c r="AI37" s="302">
        <v>16000000</v>
      </c>
      <c r="AJ37" s="784">
        <f t="shared" si="7"/>
        <v>16000000</v>
      </c>
      <c r="AK37" s="821"/>
      <c r="AL37" s="300">
        <f t="shared" si="3"/>
        <v>16000000</v>
      </c>
    </row>
    <row r="38" spans="1:38" s="8" customFormat="1" hidden="1">
      <c r="A38" s="83" t="s">
        <v>30</v>
      </c>
      <c r="B38" s="164">
        <f t="shared" si="4"/>
        <v>0</v>
      </c>
      <c r="C38" s="80" t="s">
        <v>31</v>
      </c>
      <c r="D38" s="80" t="s">
        <v>229</v>
      </c>
      <c r="E38" s="80" t="s">
        <v>32</v>
      </c>
      <c r="F38" s="79" t="s">
        <v>394</v>
      </c>
      <c r="G38" s="84" t="s">
        <v>33</v>
      </c>
      <c r="H38" s="800">
        <v>58</v>
      </c>
      <c r="I38" s="163"/>
      <c r="J38" s="438"/>
      <c r="K38" s="1340"/>
      <c r="L38" s="1268"/>
      <c r="M38" s="1340"/>
      <c r="N38" s="1268"/>
      <c r="O38" s="1617"/>
      <c r="P38" s="419"/>
      <c r="Q38" s="419"/>
      <c r="R38" s="169"/>
      <c r="S38" s="169"/>
      <c r="T38" s="169"/>
      <c r="U38" s="169"/>
      <c r="V38" s="169"/>
      <c r="W38" s="169"/>
      <c r="X38" s="169"/>
      <c r="Y38" s="169"/>
      <c r="Z38" s="169"/>
      <c r="AA38" s="1359"/>
      <c r="AB38" s="1688">
        <f t="shared" si="5"/>
        <v>0</v>
      </c>
      <c r="AC38" s="641">
        <f t="shared" si="6"/>
        <v>0</v>
      </c>
      <c r="AD38" s="1191"/>
      <c r="AE38" s="800">
        <v>58</v>
      </c>
      <c r="AF38" s="267" t="s">
        <v>362</v>
      </c>
      <c r="AG38" s="267"/>
      <c r="AH38" s="464">
        <f t="shared" si="2"/>
        <v>0</v>
      </c>
      <c r="AI38" s="302">
        <v>16800000</v>
      </c>
      <c r="AJ38" s="784">
        <f t="shared" si="7"/>
        <v>16800000</v>
      </c>
      <c r="AK38" s="821"/>
      <c r="AL38" s="300">
        <f t="shared" si="3"/>
        <v>16800000</v>
      </c>
    </row>
    <row r="39" spans="1:38" s="8" customFormat="1" hidden="1">
      <c r="A39" s="83" t="s">
        <v>30</v>
      </c>
      <c r="B39" s="164">
        <f t="shared" si="4"/>
        <v>0</v>
      </c>
      <c r="C39" s="80" t="s">
        <v>31</v>
      </c>
      <c r="D39" s="80" t="s">
        <v>229</v>
      </c>
      <c r="E39" s="80" t="s">
        <v>32</v>
      </c>
      <c r="F39" s="79" t="s">
        <v>394</v>
      </c>
      <c r="G39" s="84" t="s">
        <v>33</v>
      </c>
      <c r="H39" s="800">
        <v>59</v>
      </c>
      <c r="I39" s="163"/>
      <c r="J39" s="438"/>
      <c r="K39" s="1340"/>
      <c r="L39" s="1268"/>
      <c r="M39" s="1340"/>
      <c r="N39" s="1358"/>
      <c r="O39" s="1617"/>
      <c r="P39" s="419"/>
      <c r="Q39" s="169"/>
      <c r="R39" s="169"/>
      <c r="S39" s="169"/>
      <c r="T39" s="169"/>
      <c r="U39" s="169"/>
      <c r="V39" s="169"/>
      <c r="W39" s="169"/>
      <c r="X39" s="169"/>
      <c r="Y39" s="169"/>
      <c r="Z39" s="169"/>
      <c r="AA39" s="1359"/>
      <c r="AB39" s="1688">
        <f t="shared" si="5"/>
        <v>0</v>
      </c>
      <c r="AC39" s="641">
        <f t="shared" si="6"/>
        <v>0</v>
      </c>
      <c r="AD39" s="1191"/>
      <c r="AE39" s="800">
        <v>59</v>
      </c>
      <c r="AF39" s="267" t="s">
        <v>360</v>
      </c>
      <c r="AG39" s="267"/>
      <c r="AH39" s="464">
        <f t="shared" si="2"/>
        <v>0</v>
      </c>
      <c r="AI39" s="302">
        <v>21250000</v>
      </c>
      <c r="AJ39" s="784">
        <f t="shared" si="7"/>
        <v>21250000</v>
      </c>
      <c r="AK39" s="821"/>
      <c r="AL39" s="300">
        <f t="shared" si="3"/>
        <v>21250000</v>
      </c>
    </row>
    <row r="40" spans="1:38" s="8" customFormat="1" hidden="1">
      <c r="A40" s="83" t="s">
        <v>30</v>
      </c>
      <c r="B40" s="164">
        <f t="shared" si="4"/>
        <v>0</v>
      </c>
      <c r="C40" s="80" t="s">
        <v>31</v>
      </c>
      <c r="D40" s="80" t="s">
        <v>229</v>
      </c>
      <c r="E40" s="80" t="s">
        <v>32</v>
      </c>
      <c r="F40" s="79" t="s">
        <v>394</v>
      </c>
      <c r="G40" s="84" t="s">
        <v>33</v>
      </c>
      <c r="H40" s="800">
        <v>60</v>
      </c>
      <c r="I40" s="163"/>
      <c r="J40" s="438"/>
      <c r="K40" s="1340"/>
      <c r="L40" s="1268"/>
      <c r="M40" s="1340"/>
      <c r="N40" s="1358"/>
      <c r="O40" s="1617"/>
      <c r="P40" s="419"/>
      <c r="Q40" s="419"/>
      <c r="R40" s="169"/>
      <c r="S40" s="169"/>
      <c r="T40" s="419"/>
      <c r="U40" s="169"/>
      <c r="V40" s="169"/>
      <c r="W40" s="169"/>
      <c r="X40" s="169"/>
      <c r="Y40" s="169"/>
      <c r="Z40" s="169"/>
      <c r="AA40" s="1359"/>
      <c r="AB40" s="1688">
        <f t="shared" si="5"/>
        <v>0</v>
      </c>
      <c r="AC40" s="641">
        <f t="shared" si="6"/>
        <v>0</v>
      </c>
      <c r="AD40" s="1191"/>
      <c r="AE40" s="800">
        <v>60</v>
      </c>
      <c r="AF40" s="267" t="s">
        <v>363</v>
      </c>
      <c r="AG40" s="267"/>
      <c r="AH40" s="464">
        <f t="shared" si="2"/>
        <v>0</v>
      </c>
      <c r="AI40" s="302">
        <v>19000000</v>
      </c>
      <c r="AJ40" s="784">
        <f t="shared" si="7"/>
        <v>19000000</v>
      </c>
      <c r="AK40" s="821"/>
      <c r="AL40" s="300">
        <f t="shared" si="3"/>
        <v>19000000</v>
      </c>
    </row>
    <row r="41" spans="1:38" s="8" customFormat="1" hidden="1">
      <c r="A41" s="83" t="s">
        <v>30</v>
      </c>
      <c r="B41" s="164">
        <f t="shared" si="4"/>
        <v>0</v>
      </c>
      <c r="C41" s="80" t="s">
        <v>31</v>
      </c>
      <c r="D41" s="80" t="s">
        <v>229</v>
      </c>
      <c r="E41" s="80" t="s">
        <v>32</v>
      </c>
      <c r="F41" s="79" t="s">
        <v>394</v>
      </c>
      <c r="G41" s="84" t="s">
        <v>33</v>
      </c>
      <c r="H41" s="800">
        <v>61</v>
      </c>
      <c r="I41" s="163"/>
      <c r="J41" s="438"/>
      <c r="K41" s="1340"/>
      <c r="L41" s="1268"/>
      <c r="M41" s="1340"/>
      <c r="N41" s="1359"/>
      <c r="O41" s="1617"/>
      <c r="P41" s="419"/>
      <c r="Q41" s="419"/>
      <c r="R41" s="169"/>
      <c r="S41" s="169"/>
      <c r="T41" s="169"/>
      <c r="U41" s="169"/>
      <c r="V41" s="169"/>
      <c r="W41" s="169"/>
      <c r="X41" s="169"/>
      <c r="Y41" s="169"/>
      <c r="Z41" s="169"/>
      <c r="AA41" s="1359"/>
      <c r="AB41" s="1688">
        <f t="shared" si="5"/>
        <v>0</v>
      </c>
      <c r="AC41" s="641">
        <f t="shared" si="6"/>
        <v>0</v>
      </c>
      <c r="AD41" s="1191"/>
      <c r="AE41" s="800">
        <v>61</v>
      </c>
      <c r="AF41" s="267" t="s">
        <v>364</v>
      </c>
      <c r="AG41" s="267"/>
      <c r="AH41" s="464">
        <f t="shared" si="2"/>
        <v>0</v>
      </c>
      <c r="AI41" s="302">
        <v>16800000</v>
      </c>
      <c r="AJ41" s="784">
        <f t="shared" si="7"/>
        <v>16800000</v>
      </c>
      <c r="AK41" s="821"/>
      <c r="AL41" s="300">
        <f t="shared" si="3"/>
        <v>16800000</v>
      </c>
    </row>
    <row r="42" spans="1:38" s="8" customFormat="1" hidden="1">
      <c r="A42" s="83" t="s">
        <v>30</v>
      </c>
      <c r="B42" s="164">
        <f t="shared" si="4"/>
        <v>0</v>
      </c>
      <c r="C42" s="80" t="s">
        <v>31</v>
      </c>
      <c r="D42" s="80" t="s">
        <v>229</v>
      </c>
      <c r="E42" s="80" t="s">
        <v>32</v>
      </c>
      <c r="F42" s="79" t="s">
        <v>394</v>
      </c>
      <c r="G42" s="84" t="s">
        <v>33</v>
      </c>
      <c r="H42" s="800">
        <v>62</v>
      </c>
      <c r="I42" s="163"/>
      <c r="J42" s="438"/>
      <c r="K42" s="1340"/>
      <c r="L42" s="1268"/>
      <c r="M42" s="1340"/>
      <c r="N42" s="1359"/>
      <c r="O42" s="1617"/>
      <c r="P42" s="419"/>
      <c r="Q42" s="419"/>
      <c r="R42" s="169"/>
      <c r="S42" s="169"/>
      <c r="T42" s="419"/>
      <c r="U42" s="169"/>
      <c r="V42" s="169"/>
      <c r="W42" s="169"/>
      <c r="X42" s="169"/>
      <c r="Y42" s="169"/>
      <c r="Z42" s="169"/>
      <c r="AA42" s="1359"/>
      <c r="AB42" s="1688">
        <f t="shared" si="5"/>
        <v>0</v>
      </c>
      <c r="AC42" s="641">
        <f t="shared" si="6"/>
        <v>0</v>
      </c>
      <c r="AD42" s="1191"/>
      <c r="AE42" s="800">
        <v>62</v>
      </c>
      <c r="AF42" s="267" t="s">
        <v>365</v>
      </c>
      <c r="AG42" s="267"/>
      <c r="AH42" s="464">
        <f t="shared" si="2"/>
        <v>0</v>
      </c>
      <c r="AI42" s="302">
        <v>18000000</v>
      </c>
      <c r="AJ42" s="784">
        <f t="shared" si="7"/>
        <v>18000000</v>
      </c>
      <c r="AK42" s="821"/>
      <c r="AL42" s="300">
        <f t="shared" si="3"/>
        <v>18000000</v>
      </c>
    </row>
    <row r="43" spans="1:38" s="8" customFormat="1" hidden="1">
      <c r="A43" s="83" t="s">
        <v>30</v>
      </c>
      <c r="B43" s="164">
        <f t="shared" si="4"/>
        <v>0</v>
      </c>
      <c r="C43" s="80" t="s">
        <v>31</v>
      </c>
      <c r="D43" s="80" t="s">
        <v>229</v>
      </c>
      <c r="E43" s="80" t="s">
        <v>32</v>
      </c>
      <c r="F43" s="79" t="s">
        <v>394</v>
      </c>
      <c r="G43" s="84" t="s">
        <v>33</v>
      </c>
      <c r="H43" s="800">
        <v>63</v>
      </c>
      <c r="I43" s="163"/>
      <c r="J43" s="438"/>
      <c r="K43" s="1340"/>
      <c r="L43" s="1268"/>
      <c r="M43" s="1340"/>
      <c r="N43" s="1358"/>
      <c r="O43" s="1617"/>
      <c r="P43" s="419"/>
      <c r="Q43" s="169"/>
      <c r="R43" s="169"/>
      <c r="S43" s="169"/>
      <c r="T43" s="169"/>
      <c r="U43" s="169"/>
      <c r="V43" s="169"/>
      <c r="W43" s="169"/>
      <c r="X43" s="169"/>
      <c r="Y43" s="169"/>
      <c r="Z43" s="169"/>
      <c r="AA43" s="1359"/>
      <c r="AB43" s="1688">
        <f t="shared" si="5"/>
        <v>0</v>
      </c>
      <c r="AC43" s="641">
        <f t="shared" si="6"/>
        <v>0</v>
      </c>
      <c r="AD43" s="1191"/>
      <c r="AE43" s="800">
        <v>63</v>
      </c>
      <c r="AF43" s="267" t="s">
        <v>366</v>
      </c>
      <c r="AG43" s="267"/>
      <c r="AH43" s="464">
        <f t="shared" si="2"/>
        <v>0</v>
      </c>
      <c r="AI43" s="302">
        <v>12000000</v>
      </c>
      <c r="AJ43" s="784">
        <f t="shared" si="7"/>
        <v>12000000</v>
      </c>
      <c r="AK43" s="821"/>
      <c r="AL43" s="300">
        <f t="shared" si="3"/>
        <v>12000000</v>
      </c>
    </row>
    <row r="44" spans="1:38" s="8" customFormat="1" hidden="1">
      <c r="A44" s="83" t="s">
        <v>30</v>
      </c>
      <c r="B44" s="164">
        <f t="shared" si="4"/>
        <v>0</v>
      </c>
      <c r="C44" s="80" t="s">
        <v>31</v>
      </c>
      <c r="D44" s="80" t="s">
        <v>229</v>
      </c>
      <c r="E44" s="80" t="s">
        <v>32</v>
      </c>
      <c r="F44" s="79" t="s">
        <v>394</v>
      </c>
      <c r="G44" s="84" t="s">
        <v>33</v>
      </c>
      <c r="H44" s="800">
        <v>64</v>
      </c>
      <c r="I44" s="163"/>
      <c r="J44" s="438"/>
      <c r="K44" s="1340"/>
      <c r="L44" s="1268"/>
      <c r="M44" s="1340"/>
      <c r="N44" s="1358"/>
      <c r="O44" s="1617"/>
      <c r="P44" s="419"/>
      <c r="Q44" s="419"/>
      <c r="R44" s="169"/>
      <c r="S44" s="169"/>
      <c r="T44" s="169"/>
      <c r="U44" s="169"/>
      <c r="V44" s="169"/>
      <c r="W44" s="169"/>
      <c r="X44" s="169"/>
      <c r="Y44" s="169"/>
      <c r="Z44" s="169"/>
      <c r="AA44" s="1359"/>
      <c r="AB44" s="1688">
        <f t="shared" si="5"/>
        <v>0</v>
      </c>
      <c r="AC44" s="641">
        <f t="shared" si="6"/>
        <v>0</v>
      </c>
      <c r="AD44" s="1191"/>
      <c r="AE44" s="800">
        <v>64</v>
      </c>
      <c r="AF44" s="267" t="s">
        <v>366</v>
      </c>
      <c r="AG44" s="267"/>
      <c r="AH44" s="464">
        <f t="shared" si="2"/>
        <v>0</v>
      </c>
      <c r="AI44" s="302">
        <v>12000000</v>
      </c>
      <c r="AJ44" s="784">
        <f t="shared" si="7"/>
        <v>12000000</v>
      </c>
      <c r="AK44" s="821"/>
      <c r="AL44" s="300">
        <f t="shared" si="3"/>
        <v>12000000</v>
      </c>
    </row>
    <row r="45" spans="1:38" s="8" customFormat="1" hidden="1">
      <c r="A45" s="83" t="s">
        <v>30</v>
      </c>
      <c r="B45" s="164">
        <f t="shared" si="4"/>
        <v>0</v>
      </c>
      <c r="C45" s="80" t="s">
        <v>31</v>
      </c>
      <c r="D45" s="80" t="s">
        <v>229</v>
      </c>
      <c r="E45" s="80" t="s">
        <v>32</v>
      </c>
      <c r="F45" s="79" t="s">
        <v>394</v>
      </c>
      <c r="G45" s="84" t="s">
        <v>33</v>
      </c>
      <c r="H45" s="800">
        <v>65</v>
      </c>
      <c r="I45" s="163"/>
      <c r="J45" s="438"/>
      <c r="K45" s="1340"/>
      <c r="L45" s="1268"/>
      <c r="M45" s="1340"/>
      <c r="N45" s="1358"/>
      <c r="O45" s="1617"/>
      <c r="P45" s="419"/>
      <c r="Q45" s="169"/>
      <c r="R45" s="169"/>
      <c r="S45" s="169"/>
      <c r="T45" s="169"/>
      <c r="U45" s="169"/>
      <c r="V45" s="169"/>
      <c r="W45" s="169"/>
      <c r="X45" s="169"/>
      <c r="Y45" s="169"/>
      <c r="Z45" s="169"/>
      <c r="AA45" s="1359"/>
      <c r="AB45" s="1688">
        <f t="shared" si="5"/>
        <v>0</v>
      </c>
      <c r="AC45" s="641">
        <f t="shared" si="6"/>
        <v>0</v>
      </c>
      <c r="AD45" s="1191"/>
      <c r="AE45" s="800">
        <v>65</v>
      </c>
      <c r="AF45" s="267" t="s">
        <v>367</v>
      </c>
      <c r="AG45" s="267"/>
      <c r="AH45" s="464">
        <f t="shared" si="2"/>
        <v>0</v>
      </c>
      <c r="AI45" s="302">
        <v>75000000</v>
      </c>
      <c r="AJ45" s="784">
        <f t="shared" si="7"/>
        <v>75000000</v>
      </c>
      <c r="AK45" s="821"/>
      <c r="AL45" s="300">
        <f t="shared" si="3"/>
        <v>75000000</v>
      </c>
    </row>
    <row r="46" spans="1:38" s="8" customFormat="1" hidden="1">
      <c r="A46" s="83" t="s">
        <v>30</v>
      </c>
      <c r="B46" s="164">
        <f t="shared" si="4"/>
        <v>0</v>
      </c>
      <c r="C46" s="80" t="s">
        <v>31</v>
      </c>
      <c r="D46" s="80" t="s">
        <v>229</v>
      </c>
      <c r="E46" s="80" t="s">
        <v>32</v>
      </c>
      <c r="F46" s="79" t="s">
        <v>394</v>
      </c>
      <c r="G46" s="84" t="s">
        <v>33</v>
      </c>
      <c r="H46" s="800">
        <v>66</v>
      </c>
      <c r="I46" s="163"/>
      <c r="J46" s="438"/>
      <c r="K46" s="1340"/>
      <c r="L46" s="1268"/>
      <c r="M46" s="1340"/>
      <c r="N46" s="1358"/>
      <c r="O46" s="1617"/>
      <c r="P46" s="419"/>
      <c r="Q46" s="419"/>
      <c r="R46" s="169"/>
      <c r="S46" s="169"/>
      <c r="T46" s="169"/>
      <c r="U46" s="169"/>
      <c r="V46" s="169"/>
      <c r="W46" s="169"/>
      <c r="X46" s="169"/>
      <c r="Y46" s="169"/>
      <c r="Z46" s="169"/>
      <c r="AA46" s="1359"/>
      <c r="AB46" s="1688">
        <f t="shared" si="5"/>
        <v>0</v>
      </c>
      <c r="AC46" s="641">
        <f t="shared" si="6"/>
        <v>0</v>
      </c>
      <c r="AD46" s="1191"/>
      <c r="AE46" s="800">
        <v>66</v>
      </c>
      <c r="AF46" s="267" t="s">
        <v>368</v>
      </c>
      <c r="AG46" s="267"/>
      <c r="AH46" s="464">
        <f t="shared" si="2"/>
        <v>0</v>
      </c>
      <c r="AI46" s="302">
        <v>75000000</v>
      </c>
      <c r="AJ46" s="784">
        <f t="shared" si="7"/>
        <v>75000000</v>
      </c>
      <c r="AK46" s="821"/>
      <c r="AL46" s="300">
        <f t="shared" si="3"/>
        <v>75000000</v>
      </c>
    </row>
    <row r="47" spans="1:38" s="8" customFormat="1" hidden="1">
      <c r="A47" s="83" t="s">
        <v>30</v>
      </c>
      <c r="B47" s="164">
        <f t="shared" si="4"/>
        <v>0</v>
      </c>
      <c r="C47" s="80" t="s">
        <v>31</v>
      </c>
      <c r="D47" s="80" t="s">
        <v>229</v>
      </c>
      <c r="E47" s="80" t="s">
        <v>32</v>
      </c>
      <c r="F47" s="79" t="s">
        <v>394</v>
      </c>
      <c r="G47" s="84" t="s">
        <v>33</v>
      </c>
      <c r="H47" s="800" t="s">
        <v>189</v>
      </c>
      <c r="I47" s="163"/>
      <c r="J47" s="438"/>
      <c r="K47" s="1340"/>
      <c r="L47" s="1268"/>
      <c r="M47" s="1340"/>
      <c r="N47" s="1359"/>
      <c r="O47" s="1617"/>
      <c r="P47" s="419"/>
      <c r="Q47" s="419"/>
      <c r="R47" s="169"/>
      <c r="S47" s="169"/>
      <c r="T47" s="169"/>
      <c r="U47" s="169"/>
      <c r="V47" s="169"/>
      <c r="W47" s="169"/>
      <c r="X47" s="169"/>
      <c r="Y47" s="169"/>
      <c r="Z47" s="169"/>
      <c r="AA47" s="1359"/>
      <c r="AB47" s="1688">
        <f t="shared" si="5"/>
        <v>0</v>
      </c>
      <c r="AC47" s="641">
        <f t="shared" si="6"/>
        <v>0</v>
      </c>
      <c r="AD47" s="1191"/>
      <c r="AE47" s="800" t="s">
        <v>189</v>
      </c>
      <c r="AF47" s="267" t="s">
        <v>369</v>
      </c>
      <c r="AG47" s="267"/>
      <c r="AH47" s="464">
        <f t="shared" si="2"/>
        <v>0</v>
      </c>
      <c r="AI47" s="302">
        <v>1600900469</v>
      </c>
      <c r="AJ47" s="784">
        <f t="shared" si="7"/>
        <v>1600900469</v>
      </c>
      <c r="AK47" s="821"/>
      <c r="AL47" s="300">
        <f t="shared" si="3"/>
        <v>1600900469</v>
      </c>
    </row>
    <row r="48" spans="1:38" s="8" customFormat="1">
      <c r="A48" s="83" t="s">
        <v>30</v>
      </c>
      <c r="B48" s="164">
        <f t="shared" si="4"/>
        <v>0</v>
      </c>
      <c r="C48" s="80" t="s">
        <v>31</v>
      </c>
      <c r="D48" s="80" t="s">
        <v>229</v>
      </c>
      <c r="E48" s="80" t="s">
        <v>32</v>
      </c>
      <c r="F48" s="79" t="s">
        <v>394</v>
      </c>
      <c r="G48" s="84" t="s">
        <v>33</v>
      </c>
      <c r="H48" s="800" t="s">
        <v>149</v>
      </c>
      <c r="I48" s="163"/>
      <c r="J48" s="438"/>
      <c r="K48" s="1340"/>
      <c r="L48" s="1268"/>
      <c r="M48" s="1340"/>
      <c r="N48" s="1358"/>
      <c r="O48" s="1617"/>
      <c r="P48" s="419"/>
      <c r="Q48" s="419"/>
      <c r="R48" s="169"/>
      <c r="S48" s="169"/>
      <c r="T48" s="169"/>
      <c r="U48" s="169"/>
      <c r="V48" s="169"/>
      <c r="W48" s="169"/>
      <c r="X48" s="169"/>
      <c r="Y48" s="169"/>
      <c r="Z48" s="169"/>
      <c r="AA48" s="1359"/>
      <c r="AB48" s="1688">
        <f t="shared" si="5"/>
        <v>0</v>
      </c>
      <c r="AC48" s="641">
        <f t="shared" si="6"/>
        <v>0</v>
      </c>
      <c r="AD48" s="1191"/>
      <c r="AE48" s="800" t="s">
        <v>189</v>
      </c>
      <c r="AF48" s="267" t="s">
        <v>370</v>
      </c>
      <c r="AG48" s="267"/>
      <c r="AH48" s="464">
        <f t="shared" si="2"/>
        <v>0</v>
      </c>
      <c r="AI48" s="302">
        <v>2335853</v>
      </c>
      <c r="AJ48" s="784">
        <f t="shared" si="7"/>
        <v>2335853</v>
      </c>
      <c r="AK48" s="821"/>
      <c r="AL48" s="300">
        <f t="shared" si="3"/>
        <v>2335853</v>
      </c>
    </row>
    <row r="49" spans="1:38" s="8" customFormat="1">
      <c r="A49" s="83" t="s">
        <v>30</v>
      </c>
      <c r="B49" s="164">
        <f t="shared" si="4"/>
        <v>0</v>
      </c>
      <c r="C49" s="80" t="s">
        <v>31</v>
      </c>
      <c r="D49" s="80" t="s">
        <v>229</v>
      </c>
      <c r="E49" s="80" t="s">
        <v>32</v>
      </c>
      <c r="F49" s="79" t="s">
        <v>394</v>
      </c>
      <c r="G49" s="84" t="s">
        <v>33</v>
      </c>
      <c r="H49" s="800" t="s">
        <v>149</v>
      </c>
      <c r="I49" s="163"/>
      <c r="J49" s="438"/>
      <c r="K49" s="1340"/>
      <c r="L49" s="1268"/>
      <c r="M49" s="1340"/>
      <c r="N49" s="1358"/>
      <c r="O49" s="1617"/>
      <c r="P49" s="419"/>
      <c r="Q49" s="419"/>
      <c r="R49" s="169"/>
      <c r="S49" s="169"/>
      <c r="T49" s="169"/>
      <c r="U49" s="169"/>
      <c r="V49" s="169"/>
      <c r="W49" s="169"/>
      <c r="X49" s="169"/>
      <c r="Y49" s="169"/>
      <c r="Z49" s="169"/>
      <c r="AA49" s="1359"/>
      <c r="AB49" s="1688">
        <f t="shared" si="5"/>
        <v>0</v>
      </c>
      <c r="AC49" s="641">
        <f t="shared" si="6"/>
        <v>0</v>
      </c>
      <c r="AD49" s="1191"/>
      <c r="AE49" s="800"/>
      <c r="AF49" s="267"/>
      <c r="AG49" s="267"/>
      <c r="AH49" s="464">
        <f t="shared" si="2"/>
        <v>0</v>
      </c>
      <c r="AI49" s="302"/>
      <c r="AJ49" s="784">
        <f t="shared" si="7"/>
        <v>0</v>
      </c>
      <c r="AK49" s="821"/>
      <c r="AL49" s="300">
        <f t="shared" si="3"/>
        <v>0</v>
      </c>
    </row>
    <row r="50" spans="1:38" s="8" customFormat="1" hidden="1">
      <c r="A50" s="83" t="s">
        <v>30</v>
      </c>
      <c r="B50" s="164">
        <f t="shared" si="4"/>
        <v>0</v>
      </c>
      <c r="C50" s="80" t="s">
        <v>31</v>
      </c>
      <c r="D50" s="80" t="s">
        <v>229</v>
      </c>
      <c r="E50" s="80" t="s">
        <v>32</v>
      </c>
      <c r="F50" s="80" t="s">
        <v>190</v>
      </c>
      <c r="G50" s="84" t="s">
        <v>33</v>
      </c>
      <c r="H50" s="800" t="s">
        <v>149</v>
      </c>
      <c r="I50" s="163"/>
      <c r="J50" s="438"/>
      <c r="K50" s="1340"/>
      <c r="L50" s="1268"/>
      <c r="M50" s="1340"/>
      <c r="N50" s="1359"/>
      <c r="O50" s="1617"/>
      <c r="P50" s="419"/>
      <c r="Q50" s="419"/>
      <c r="R50" s="169"/>
      <c r="S50" s="169"/>
      <c r="T50" s="169"/>
      <c r="U50" s="169"/>
      <c r="V50" s="169"/>
      <c r="W50" s="169"/>
      <c r="X50" s="169"/>
      <c r="Y50" s="169"/>
      <c r="Z50" s="169"/>
      <c r="AA50" s="1359"/>
      <c r="AB50" s="1688">
        <f t="shared" si="5"/>
        <v>0</v>
      </c>
      <c r="AC50" s="641">
        <f t="shared" si="6"/>
        <v>0</v>
      </c>
      <c r="AD50" s="1191"/>
      <c r="AE50" s="800"/>
      <c r="AF50" s="267"/>
      <c r="AG50" s="267"/>
      <c r="AH50" s="464">
        <f t="shared" si="2"/>
        <v>0</v>
      </c>
      <c r="AI50" s="302"/>
      <c r="AJ50" s="784">
        <f t="shared" si="7"/>
        <v>0</v>
      </c>
      <c r="AK50" s="821"/>
      <c r="AL50" s="300">
        <f t="shared" si="3"/>
        <v>0</v>
      </c>
    </row>
    <row r="51" spans="1:38" s="8" customFormat="1" hidden="1">
      <c r="A51" s="83" t="s">
        <v>30</v>
      </c>
      <c r="B51" s="164">
        <f t="shared" si="4"/>
        <v>0</v>
      </c>
      <c r="C51" s="80" t="s">
        <v>31</v>
      </c>
      <c r="D51" s="80" t="s">
        <v>229</v>
      </c>
      <c r="E51" s="80" t="s">
        <v>32</v>
      </c>
      <c r="F51" s="80" t="s">
        <v>190</v>
      </c>
      <c r="G51" s="84" t="s">
        <v>33</v>
      </c>
      <c r="H51" s="800" t="s">
        <v>149</v>
      </c>
      <c r="I51" s="163"/>
      <c r="J51" s="438"/>
      <c r="K51" s="1340"/>
      <c r="L51" s="1268"/>
      <c r="M51" s="1340"/>
      <c r="N51" s="1358"/>
      <c r="O51" s="1617"/>
      <c r="P51" s="419"/>
      <c r="Q51" s="419"/>
      <c r="R51" s="169"/>
      <c r="S51" s="169"/>
      <c r="T51" s="169"/>
      <c r="U51" s="169"/>
      <c r="V51" s="169"/>
      <c r="W51" s="169"/>
      <c r="X51" s="169"/>
      <c r="Y51" s="169"/>
      <c r="Z51" s="169"/>
      <c r="AA51" s="1359"/>
      <c r="AB51" s="1688">
        <f t="shared" si="5"/>
        <v>0</v>
      </c>
      <c r="AC51" s="641">
        <f t="shared" si="6"/>
        <v>0</v>
      </c>
      <c r="AD51" s="1191"/>
      <c r="AE51" s="800"/>
      <c r="AF51" s="267"/>
      <c r="AG51" s="267"/>
      <c r="AH51" s="464">
        <f t="shared" ref="AH51:AH82" si="8">O51</f>
        <v>0</v>
      </c>
      <c r="AI51" s="302"/>
      <c r="AJ51" s="784">
        <f t="shared" si="7"/>
        <v>0</v>
      </c>
      <c r="AK51" s="821"/>
      <c r="AL51" s="300">
        <f t="shared" ref="AL51:AL82" si="9">AI51-L51</f>
        <v>0</v>
      </c>
    </row>
    <row r="52" spans="1:38" s="8" customFormat="1" hidden="1">
      <c r="A52" s="83" t="s">
        <v>30</v>
      </c>
      <c r="B52" s="164">
        <f t="shared" si="4"/>
        <v>0</v>
      </c>
      <c r="C52" s="80" t="s">
        <v>31</v>
      </c>
      <c r="D52" s="80" t="s">
        <v>229</v>
      </c>
      <c r="E52" s="80" t="s">
        <v>32</v>
      </c>
      <c r="F52" s="80" t="s">
        <v>190</v>
      </c>
      <c r="G52" s="84" t="s">
        <v>33</v>
      </c>
      <c r="H52" s="800" t="s">
        <v>149</v>
      </c>
      <c r="I52" s="163"/>
      <c r="J52" s="438"/>
      <c r="K52" s="1340"/>
      <c r="L52" s="1268"/>
      <c r="M52" s="1340"/>
      <c r="N52" s="1359"/>
      <c r="O52" s="1617"/>
      <c r="P52" s="419"/>
      <c r="Q52" s="419"/>
      <c r="R52" s="169"/>
      <c r="S52" s="169"/>
      <c r="T52" s="169"/>
      <c r="U52" s="169"/>
      <c r="V52" s="169"/>
      <c r="W52" s="169"/>
      <c r="X52" s="169"/>
      <c r="Y52" s="169"/>
      <c r="Z52" s="169"/>
      <c r="AA52" s="1359"/>
      <c r="AB52" s="1688">
        <f t="shared" si="5"/>
        <v>0</v>
      </c>
      <c r="AC52" s="641">
        <f t="shared" si="6"/>
        <v>0</v>
      </c>
      <c r="AD52" s="1191"/>
      <c r="AE52" s="800"/>
      <c r="AF52" s="267"/>
      <c r="AG52" s="267"/>
      <c r="AH52" s="464">
        <f t="shared" si="8"/>
        <v>0</v>
      </c>
      <c r="AI52" s="302"/>
      <c r="AJ52" s="784">
        <f t="shared" si="7"/>
        <v>0</v>
      </c>
      <c r="AK52" s="821"/>
      <c r="AL52" s="300">
        <f t="shared" si="9"/>
        <v>0</v>
      </c>
    </row>
    <row r="53" spans="1:38" s="8" customFormat="1" hidden="1">
      <c r="A53" s="83" t="s">
        <v>30</v>
      </c>
      <c r="B53" s="164">
        <f t="shared" si="4"/>
        <v>0</v>
      </c>
      <c r="C53" s="80" t="s">
        <v>31</v>
      </c>
      <c r="D53" s="80" t="s">
        <v>229</v>
      </c>
      <c r="E53" s="80" t="s">
        <v>32</v>
      </c>
      <c r="F53" s="80" t="s">
        <v>190</v>
      </c>
      <c r="G53" s="84" t="s">
        <v>33</v>
      </c>
      <c r="H53" s="800" t="s">
        <v>149</v>
      </c>
      <c r="I53" s="163"/>
      <c r="J53" s="438"/>
      <c r="K53" s="1340"/>
      <c r="L53" s="1268"/>
      <c r="M53" s="1340"/>
      <c r="N53" s="1358"/>
      <c r="O53" s="1617"/>
      <c r="P53" s="419"/>
      <c r="Q53" s="169"/>
      <c r="R53" s="169"/>
      <c r="S53" s="169"/>
      <c r="T53" s="419"/>
      <c r="U53" s="169"/>
      <c r="V53" s="169"/>
      <c r="W53" s="169"/>
      <c r="X53" s="169"/>
      <c r="Y53" s="169"/>
      <c r="Z53" s="169"/>
      <c r="AA53" s="1359"/>
      <c r="AB53" s="1688">
        <f t="shared" si="5"/>
        <v>0</v>
      </c>
      <c r="AC53" s="641">
        <f t="shared" si="6"/>
        <v>0</v>
      </c>
      <c r="AD53" s="1191"/>
      <c r="AE53" s="800"/>
      <c r="AF53" s="267"/>
      <c r="AG53" s="267"/>
      <c r="AH53" s="464">
        <f t="shared" si="8"/>
        <v>0</v>
      </c>
      <c r="AI53" s="302"/>
      <c r="AJ53" s="784">
        <f t="shared" si="7"/>
        <v>0</v>
      </c>
      <c r="AK53" s="821"/>
      <c r="AL53" s="300">
        <f t="shared" si="9"/>
        <v>0</v>
      </c>
    </row>
    <row r="54" spans="1:38" s="8" customFormat="1" hidden="1">
      <c r="A54" s="83" t="s">
        <v>30</v>
      </c>
      <c r="B54" s="164">
        <f t="shared" si="4"/>
        <v>0</v>
      </c>
      <c r="C54" s="80" t="s">
        <v>31</v>
      </c>
      <c r="D54" s="80" t="s">
        <v>229</v>
      </c>
      <c r="E54" s="80" t="s">
        <v>32</v>
      </c>
      <c r="F54" s="80" t="s">
        <v>190</v>
      </c>
      <c r="G54" s="84" t="s">
        <v>33</v>
      </c>
      <c r="H54" s="800" t="s">
        <v>149</v>
      </c>
      <c r="I54" s="163"/>
      <c r="J54" s="438"/>
      <c r="K54" s="1340"/>
      <c r="L54" s="1268"/>
      <c r="M54" s="1340"/>
      <c r="N54" s="1358"/>
      <c r="O54" s="1617"/>
      <c r="P54" s="419"/>
      <c r="Q54" s="169"/>
      <c r="R54" s="169"/>
      <c r="S54" s="169"/>
      <c r="T54" s="419"/>
      <c r="U54" s="169"/>
      <c r="V54" s="169"/>
      <c r="W54" s="169"/>
      <c r="X54" s="169"/>
      <c r="Y54" s="169"/>
      <c r="Z54" s="169"/>
      <c r="AA54" s="1359"/>
      <c r="AB54" s="1688">
        <f t="shared" si="5"/>
        <v>0</v>
      </c>
      <c r="AC54" s="641">
        <f t="shared" si="6"/>
        <v>0</v>
      </c>
      <c r="AD54" s="1191"/>
      <c r="AE54" s="800"/>
      <c r="AF54" s="267"/>
      <c r="AG54" s="267"/>
      <c r="AH54" s="464">
        <f t="shared" si="8"/>
        <v>0</v>
      </c>
      <c r="AI54" s="302"/>
      <c r="AJ54" s="784">
        <f t="shared" si="7"/>
        <v>0</v>
      </c>
      <c r="AK54" s="821"/>
      <c r="AL54" s="300">
        <f t="shared" si="9"/>
        <v>0</v>
      </c>
    </row>
    <row r="55" spans="1:38" s="8" customFormat="1" hidden="1">
      <c r="A55" s="83" t="s">
        <v>30</v>
      </c>
      <c r="B55" s="164">
        <f t="shared" si="4"/>
        <v>0</v>
      </c>
      <c r="C55" s="80" t="s">
        <v>31</v>
      </c>
      <c r="D55" s="80" t="s">
        <v>229</v>
      </c>
      <c r="E55" s="80" t="s">
        <v>32</v>
      </c>
      <c r="F55" s="80" t="s">
        <v>190</v>
      </c>
      <c r="G55" s="84" t="s">
        <v>33</v>
      </c>
      <c r="H55" s="800" t="s">
        <v>149</v>
      </c>
      <c r="I55" s="163"/>
      <c r="J55" s="438"/>
      <c r="K55" s="1340"/>
      <c r="L55" s="1268"/>
      <c r="M55" s="1340"/>
      <c r="N55" s="1358"/>
      <c r="O55" s="1617"/>
      <c r="P55" s="419"/>
      <c r="Q55" s="419"/>
      <c r="R55" s="169"/>
      <c r="S55" s="169"/>
      <c r="T55" s="419"/>
      <c r="U55" s="169"/>
      <c r="V55" s="169"/>
      <c r="W55" s="169"/>
      <c r="X55" s="169"/>
      <c r="Y55" s="169"/>
      <c r="Z55" s="169"/>
      <c r="AA55" s="1359"/>
      <c r="AB55" s="1688">
        <f t="shared" si="5"/>
        <v>0</v>
      </c>
      <c r="AC55" s="641">
        <f t="shared" si="6"/>
        <v>0</v>
      </c>
      <c r="AD55" s="1191"/>
      <c r="AE55" s="800"/>
      <c r="AF55" s="267"/>
      <c r="AG55" s="267"/>
      <c r="AH55" s="464">
        <f t="shared" si="8"/>
        <v>0</v>
      </c>
      <c r="AI55" s="302"/>
      <c r="AJ55" s="784">
        <f t="shared" si="7"/>
        <v>0</v>
      </c>
      <c r="AK55" s="821"/>
      <c r="AL55" s="300">
        <f t="shared" si="9"/>
        <v>0</v>
      </c>
    </row>
    <row r="56" spans="1:38" s="8" customFormat="1" hidden="1">
      <c r="A56" s="83" t="s">
        <v>30</v>
      </c>
      <c r="B56" s="164">
        <f t="shared" si="4"/>
        <v>0</v>
      </c>
      <c r="C56" s="80" t="s">
        <v>31</v>
      </c>
      <c r="D56" s="80" t="s">
        <v>229</v>
      </c>
      <c r="E56" s="80" t="s">
        <v>32</v>
      </c>
      <c r="F56" s="80" t="s">
        <v>190</v>
      </c>
      <c r="G56" s="84" t="s">
        <v>33</v>
      </c>
      <c r="H56" s="800" t="s">
        <v>149</v>
      </c>
      <c r="I56" s="1613"/>
      <c r="J56" s="1268"/>
      <c r="K56" s="1340"/>
      <c r="L56" s="1268"/>
      <c r="M56" s="1340"/>
      <c r="N56" s="1359"/>
      <c r="O56" s="1617"/>
      <c r="P56" s="419"/>
      <c r="Q56" s="419"/>
      <c r="R56" s="169"/>
      <c r="S56" s="169"/>
      <c r="T56" s="169"/>
      <c r="U56" s="169"/>
      <c r="V56" s="169"/>
      <c r="W56" s="169"/>
      <c r="X56" s="169"/>
      <c r="Y56" s="169"/>
      <c r="Z56" s="169"/>
      <c r="AA56" s="1359"/>
      <c r="AB56" s="1688">
        <f t="shared" si="5"/>
        <v>0</v>
      </c>
      <c r="AC56" s="641">
        <f t="shared" si="6"/>
        <v>0</v>
      </c>
      <c r="AD56" s="1191"/>
      <c r="AE56" s="800"/>
      <c r="AF56" s="267"/>
      <c r="AG56" s="267"/>
      <c r="AH56" s="464">
        <f t="shared" si="8"/>
        <v>0</v>
      </c>
      <c r="AI56" s="302"/>
      <c r="AJ56" s="784">
        <f t="shared" si="7"/>
        <v>0</v>
      </c>
      <c r="AK56" s="821"/>
      <c r="AL56" s="300">
        <f t="shared" si="9"/>
        <v>0</v>
      </c>
    </row>
    <row r="57" spans="1:38" s="8" customFormat="1" hidden="1">
      <c r="A57" s="83" t="s">
        <v>30</v>
      </c>
      <c r="B57" s="164">
        <f t="shared" si="4"/>
        <v>0</v>
      </c>
      <c r="C57" s="80" t="s">
        <v>31</v>
      </c>
      <c r="D57" s="80" t="s">
        <v>229</v>
      </c>
      <c r="E57" s="80" t="s">
        <v>32</v>
      </c>
      <c r="F57" s="80" t="s">
        <v>190</v>
      </c>
      <c r="G57" s="84" t="s">
        <v>33</v>
      </c>
      <c r="H57" s="800" t="s">
        <v>149</v>
      </c>
      <c r="I57" s="163"/>
      <c r="J57" s="438"/>
      <c r="K57" s="1340"/>
      <c r="L57" s="1268"/>
      <c r="M57" s="1340"/>
      <c r="N57" s="1359"/>
      <c r="O57" s="1617"/>
      <c r="P57" s="419"/>
      <c r="Q57" s="419"/>
      <c r="R57" s="169"/>
      <c r="S57" s="169"/>
      <c r="T57" s="169"/>
      <c r="U57" s="169"/>
      <c r="V57" s="169"/>
      <c r="W57" s="169"/>
      <c r="X57" s="169"/>
      <c r="Y57" s="169"/>
      <c r="Z57" s="169"/>
      <c r="AA57" s="1359"/>
      <c r="AB57" s="1688">
        <f t="shared" si="5"/>
        <v>0</v>
      </c>
      <c r="AC57" s="641">
        <f t="shared" si="6"/>
        <v>0</v>
      </c>
      <c r="AD57" s="1191"/>
      <c r="AE57" s="800"/>
      <c r="AF57" s="267"/>
      <c r="AG57" s="267"/>
      <c r="AH57" s="464">
        <f t="shared" si="8"/>
        <v>0</v>
      </c>
      <c r="AI57" s="302"/>
      <c r="AJ57" s="784">
        <f t="shared" ref="AJ57:AJ88" si="10">AI57-N57</f>
        <v>0</v>
      </c>
      <c r="AK57" s="821"/>
      <c r="AL57" s="300">
        <f t="shared" si="9"/>
        <v>0</v>
      </c>
    </row>
    <row r="58" spans="1:38" s="8" customFormat="1" hidden="1">
      <c r="A58" s="83" t="s">
        <v>30</v>
      </c>
      <c r="B58" s="164">
        <f t="shared" si="4"/>
        <v>0</v>
      </c>
      <c r="C58" s="80" t="s">
        <v>31</v>
      </c>
      <c r="D58" s="80" t="s">
        <v>229</v>
      </c>
      <c r="E58" s="80" t="s">
        <v>32</v>
      </c>
      <c r="F58" s="80" t="s">
        <v>190</v>
      </c>
      <c r="G58" s="84" t="s">
        <v>33</v>
      </c>
      <c r="H58" s="800" t="s">
        <v>149</v>
      </c>
      <c r="I58" s="163"/>
      <c r="J58" s="438"/>
      <c r="K58" s="1340"/>
      <c r="L58" s="1268"/>
      <c r="M58" s="1340"/>
      <c r="N58" s="1359"/>
      <c r="O58" s="1617"/>
      <c r="P58" s="419"/>
      <c r="Q58" s="419"/>
      <c r="R58" s="169"/>
      <c r="S58" s="169"/>
      <c r="T58" s="169"/>
      <c r="U58" s="169"/>
      <c r="V58" s="169"/>
      <c r="W58" s="169"/>
      <c r="X58" s="169"/>
      <c r="Y58" s="169"/>
      <c r="Z58" s="169"/>
      <c r="AA58" s="1359"/>
      <c r="AB58" s="1688">
        <f t="shared" si="5"/>
        <v>0</v>
      </c>
      <c r="AC58" s="641">
        <f t="shared" si="6"/>
        <v>0</v>
      </c>
      <c r="AD58" s="1191"/>
      <c r="AE58" s="800"/>
      <c r="AF58" s="267"/>
      <c r="AG58" s="267"/>
      <c r="AH58" s="464">
        <f t="shared" si="8"/>
        <v>0</v>
      </c>
      <c r="AI58" s="302"/>
      <c r="AJ58" s="784">
        <f t="shared" si="10"/>
        <v>0</v>
      </c>
      <c r="AK58" s="821"/>
      <c r="AL58" s="300">
        <f t="shared" si="9"/>
        <v>0</v>
      </c>
    </row>
    <row r="59" spans="1:38" s="8" customFormat="1" hidden="1">
      <c r="A59" s="83" t="s">
        <v>30</v>
      </c>
      <c r="B59" s="164">
        <f t="shared" si="4"/>
        <v>0</v>
      </c>
      <c r="C59" s="80" t="s">
        <v>31</v>
      </c>
      <c r="D59" s="80" t="s">
        <v>229</v>
      </c>
      <c r="E59" s="80" t="s">
        <v>32</v>
      </c>
      <c r="F59" s="80" t="s">
        <v>190</v>
      </c>
      <c r="G59" s="84" t="s">
        <v>33</v>
      </c>
      <c r="H59" s="800" t="s">
        <v>149</v>
      </c>
      <c r="I59" s="163"/>
      <c r="J59" s="438"/>
      <c r="K59" s="1340"/>
      <c r="L59" s="1268"/>
      <c r="M59" s="1340"/>
      <c r="N59" s="1358"/>
      <c r="O59" s="1617"/>
      <c r="P59" s="419"/>
      <c r="Q59" s="169"/>
      <c r="R59" s="169"/>
      <c r="S59" s="169"/>
      <c r="T59" s="169"/>
      <c r="U59" s="169"/>
      <c r="V59" s="169"/>
      <c r="W59" s="169"/>
      <c r="X59" s="169"/>
      <c r="Y59" s="169"/>
      <c r="Z59" s="169"/>
      <c r="AA59" s="1359"/>
      <c r="AB59" s="1688">
        <f t="shared" si="5"/>
        <v>0</v>
      </c>
      <c r="AC59" s="641">
        <f t="shared" si="6"/>
        <v>0</v>
      </c>
      <c r="AD59" s="1191"/>
      <c r="AE59" s="800"/>
      <c r="AF59" s="267"/>
      <c r="AG59" s="267"/>
      <c r="AH59" s="464">
        <f t="shared" si="8"/>
        <v>0</v>
      </c>
      <c r="AI59" s="302"/>
      <c r="AJ59" s="784">
        <f t="shared" si="10"/>
        <v>0</v>
      </c>
      <c r="AK59" s="821"/>
      <c r="AL59" s="300">
        <f t="shared" si="9"/>
        <v>0</v>
      </c>
    </row>
    <row r="60" spans="1:38" s="8" customFormat="1" hidden="1">
      <c r="A60" s="83" t="s">
        <v>30</v>
      </c>
      <c r="B60" s="164">
        <f t="shared" si="4"/>
        <v>0</v>
      </c>
      <c r="C60" s="80" t="s">
        <v>31</v>
      </c>
      <c r="D60" s="80" t="s">
        <v>229</v>
      </c>
      <c r="E60" s="80" t="s">
        <v>32</v>
      </c>
      <c r="F60" s="80" t="s">
        <v>190</v>
      </c>
      <c r="G60" s="84" t="s">
        <v>33</v>
      </c>
      <c r="H60" s="800" t="s">
        <v>149</v>
      </c>
      <c r="I60" s="163"/>
      <c r="J60" s="438"/>
      <c r="K60" s="1340"/>
      <c r="L60" s="1268"/>
      <c r="M60" s="1340"/>
      <c r="N60" s="1359"/>
      <c r="O60" s="1617"/>
      <c r="P60" s="419"/>
      <c r="Q60" s="419"/>
      <c r="R60" s="169"/>
      <c r="S60" s="169"/>
      <c r="T60" s="169"/>
      <c r="U60" s="169"/>
      <c r="V60" s="169"/>
      <c r="W60" s="169"/>
      <c r="X60" s="169"/>
      <c r="Y60" s="169"/>
      <c r="Z60" s="169"/>
      <c r="AA60" s="1359"/>
      <c r="AB60" s="1688">
        <f t="shared" si="5"/>
        <v>0</v>
      </c>
      <c r="AC60" s="641">
        <f t="shared" si="6"/>
        <v>0</v>
      </c>
      <c r="AD60" s="1191"/>
      <c r="AE60" s="800"/>
      <c r="AF60" s="267"/>
      <c r="AG60" s="267"/>
      <c r="AH60" s="464">
        <f t="shared" si="8"/>
        <v>0</v>
      </c>
      <c r="AI60" s="302"/>
      <c r="AJ60" s="784">
        <f t="shared" si="10"/>
        <v>0</v>
      </c>
      <c r="AK60" s="821"/>
      <c r="AL60" s="300">
        <f t="shared" si="9"/>
        <v>0</v>
      </c>
    </row>
    <row r="61" spans="1:38" s="8" customFormat="1" hidden="1">
      <c r="A61" s="83" t="s">
        <v>30</v>
      </c>
      <c r="B61" s="164">
        <f t="shared" si="4"/>
        <v>0</v>
      </c>
      <c r="C61" s="80" t="s">
        <v>31</v>
      </c>
      <c r="D61" s="80" t="s">
        <v>229</v>
      </c>
      <c r="E61" s="80" t="s">
        <v>32</v>
      </c>
      <c r="F61" s="80" t="s">
        <v>190</v>
      </c>
      <c r="G61" s="84" t="s">
        <v>33</v>
      </c>
      <c r="H61" s="800" t="s">
        <v>149</v>
      </c>
      <c r="I61" s="163"/>
      <c r="J61" s="438"/>
      <c r="K61" s="1340"/>
      <c r="L61" s="1268"/>
      <c r="M61" s="1340"/>
      <c r="N61" s="1358"/>
      <c r="O61" s="1617"/>
      <c r="P61" s="419"/>
      <c r="Q61" s="169"/>
      <c r="R61" s="169"/>
      <c r="S61" s="169"/>
      <c r="T61" s="169"/>
      <c r="U61" s="169"/>
      <c r="V61" s="169"/>
      <c r="W61" s="169"/>
      <c r="X61" s="169"/>
      <c r="Y61" s="169"/>
      <c r="Z61" s="169"/>
      <c r="AA61" s="1359"/>
      <c r="AB61" s="1688">
        <f t="shared" si="5"/>
        <v>0</v>
      </c>
      <c r="AC61" s="641">
        <f t="shared" si="6"/>
        <v>0</v>
      </c>
      <c r="AD61" s="1191"/>
      <c r="AE61" s="800"/>
      <c r="AF61" s="267"/>
      <c r="AG61" s="267"/>
      <c r="AH61" s="464">
        <f t="shared" si="8"/>
        <v>0</v>
      </c>
      <c r="AI61" s="302"/>
      <c r="AJ61" s="784">
        <f t="shared" si="10"/>
        <v>0</v>
      </c>
      <c r="AK61" s="821"/>
      <c r="AL61" s="300">
        <f t="shared" si="9"/>
        <v>0</v>
      </c>
    </row>
    <row r="62" spans="1:38" s="8" customFormat="1" hidden="1">
      <c r="A62" s="83" t="s">
        <v>30</v>
      </c>
      <c r="B62" s="164">
        <f t="shared" si="4"/>
        <v>0</v>
      </c>
      <c r="C62" s="80" t="s">
        <v>31</v>
      </c>
      <c r="D62" s="80" t="s">
        <v>229</v>
      </c>
      <c r="E62" s="80" t="s">
        <v>32</v>
      </c>
      <c r="F62" s="80" t="s">
        <v>190</v>
      </c>
      <c r="G62" s="84" t="s">
        <v>33</v>
      </c>
      <c r="H62" s="800" t="s">
        <v>149</v>
      </c>
      <c r="I62" s="163"/>
      <c r="J62" s="438"/>
      <c r="K62" s="1340"/>
      <c r="L62" s="1268"/>
      <c r="M62" s="1340"/>
      <c r="N62" s="1359"/>
      <c r="O62" s="1617"/>
      <c r="P62" s="419"/>
      <c r="Q62" s="419"/>
      <c r="R62" s="419"/>
      <c r="S62" s="169"/>
      <c r="T62" s="169"/>
      <c r="U62" s="169"/>
      <c r="V62" s="169"/>
      <c r="W62" s="169"/>
      <c r="X62" s="169"/>
      <c r="Y62" s="169"/>
      <c r="Z62" s="169"/>
      <c r="AA62" s="1359"/>
      <c r="AB62" s="1688">
        <f t="shared" si="5"/>
        <v>0</v>
      </c>
      <c r="AC62" s="641">
        <f t="shared" si="6"/>
        <v>0</v>
      </c>
      <c r="AD62" s="1191"/>
      <c r="AE62" s="800"/>
      <c r="AF62" s="267"/>
      <c r="AG62" s="267"/>
      <c r="AH62" s="464">
        <f t="shared" si="8"/>
        <v>0</v>
      </c>
      <c r="AI62" s="302"/>
      <c r="AJ62" s="784">
        <f t="shared" si="10"/>
        <v>0</v>
      </c>
      <c r="AK62" s="821"/>
      <c r="AL62" s="300">
        <f t="shared" si="9"/>
        <v>0</v>
      </c>
    </row>
    <row r="63" spans="1:38" s="8" customFormat="1" hidden="1">
      <c r="A63" s="83" t="s">
        <v>30</v>
      </c>
      <c r="B63" s="164">
        <f t="shared" si="4"/>
        <v>0</v>
      </c>
      <c r="C63" s="80" t="s">
        <v>31</v>
      </c>
      <c r="D63" s="80" t="s">
        <v>229</v>
      </c>
      <c r="E63" s="80" t="s">
        <v>32</v>
      </c>
      <c r="F63" s="80" t="s">
        <v>190</v>
      </c>
      <c r="G63" s="84" t="s">
        <v>33</v>
      </c>
      <c r="H63" s="800" t="s">
        <v>149</v>
      </c>
      <c r="I63" s="163"/>
      <c r="J63" s="438"/>
      <c r="K63" s="1340"/>
      <c r="L63" s="1268"/>
      <c r="M63" s="1340"/>
      <c r="N63" s="1359"/>
      <c r="O63" s="1617"/>
      <c r="P63" s="419"/>
      <c r="Q63" s="419"/>
      <c r="R63" s="419"/>
      <c r="S63" s="169"/>
      <c r="T63" s="169"/>
      <c r="U63" s="169"/>
      <c r="V63" s="169"/>
      <c r="W63" s="169"/>
      <c r="X63" s="169"/>
      <c r="Y63" s="169"/>
      <c r="Z63" s="169"/>
      <c r="AA63" s="1359"/>
      <c r="AB63" s="1688">
        <f t="shared" si="5"/>
        <v>0</v>
      </c>
      <c r="AC63" s="641">
        <f t="shared" si="6"/>
        <v>0</v>
      </c>
      <c r="AD63" s="1191"/>
      <c r="AE63" s="800"/>
      <c r="AF63" s="267"/>
      <c r="AG63" s="267"/>
      <c r="AH63" s="464">
        <f t="shared" si="8"/>
        <v>0</v>
      </c>
      <c r="AI63" s="302"/>
      <c r="AJ63" s="784">
        <f t="shared" si="10"/>
        <v>0</v>
      </c>
      <c r="AK63" s="821"/>
      <c r="AL63" s="300">
        <f t="shared" si="9"/>
        <v>0</v>
      </c>
    </row>
    <row r="64" spans="1:38" s="8" customFormat="1" hidden="1">
      <c r="A64" s="83" t="s">
        <v>30</v>
      </c>
      <c r="B64" s="164">
        <f t="shared" si="4"/>
        <v>0</v>
      </c>
      <c r="C64" s="80" t="s">
        <v>31</v>
      </c>
      <c r="D64" s="80" t="s">
        <v>229</v>
      </c>
      <c r="E64" s="80" t="s">
        <v>32</v>
      </c>
      <c r="F64" s="80" t="s">
        <v>190</v>
      </c>
      <c r="G64" s="84" t="s">
        <v>33</v>
      </c>
      <c r="H64" s="800" t="s">
        <v>149</v>
      </c>
      <c r="I64" s="163"/>
      <c r="J64" s="438"/>
      <c r="K64" s="1340"/>
      <c r="L64" s="1268"/>
      <c r="M64" s="1340"/>
      <c r="N64" s="1359"/>
      <c r="O64" s="1617"/>
      <c r="P64" s="419"/>
      <c r="Q64" s="419"/>
      <c r="R64" s="419"/>
      <c r="S64" s="169"/>
      <c r="T64" s="169"/>
      <c r="U64" s="169"/>
      <c r="V64" s="169"/>
      <c r="W64" s="169"/>
      <c r="X64" s="169"/>
      <c r="Y64" s="169"/>
      <c r="Z64" s="169"/>
      <c r="AA64" s="1359"/>
      <c r="AB64" s="1688">
        <f t="shared" si="5"/>
        <v>0</v>
      </c>
      <c r="AC64" s="641">
        <f t="shared" si="6"/>
        <v>0</v>
      </c>
      <c r="AD64" s="1191"/>
      <c r="AE64" s="800"/>
      <c r="AF64" s="267"/>
      <c r="AG64" s="267"/>
      <c r="AH64" s="464">
        <f t="shared" si="8"/>
        <v>0</v>
      </c>
      <c r="AI64" s="302"/>
      <c r="AJ64" s="784">
        <f t="shared" si="10"/>
        <v>0</v>
      </c>
      <c r="AK64" s="821"/>
      <c r="AL64" s="300">
        <f t="shared" si="9"/>
        <v>0</v>
      </c>
    </row>
    <row r="65" spans="1:38" s="8" customFormat="1" hidden="1">
      <c r="A65" s="83" t="s">
        <v>30</v>
      </c>
      <c r="B65" s="164">
        <f t="shared" si="4"/>
        <v>0</v>
      </c>
      <c r="C65" s="80" t="s">
        <v>31</v>
      </c>
      <c r="D65" s="80" t="s">
        <v>229</v>
      </c>
      <c r="E65" s="80" t="s">
        <v>32</v>
      </c>
      <c r="F65" s="80" t="s">
        <v>190</v>
      </c>
      <c r="G65" s="84" t="s">
        <v>33</v>
      </c>
      <c r="H65" s="800" t="s">
        <v>149</v>
      </c>
      <c r="I65" s="163"/>
      <c r="J65" s="438"/>
      <c r="K65" s="1340"/>
      <c r="L65" s="1268"/>
      <c r="M65" s="1340"/>
      <c r="N65" s="1359"/>
      <c r="O65" s="1617"/>
      <c r="P65" s="419"/>
      <c r="Q65" s="419"/>
      <c r="R65" s="419"/>
      <c r="S65" s="169"/>
      <c r="T65" s="169"/>
      <c r="U65" s="169"/>
      <c r="V65" s="169"/>
      <c r="W65" s="169"/>
      <c r="X65" s="169"/>
      <c r="Y65" s="169"/>
      <c r="Z65" s="169"/>
      <c r="AA65" s="1359"/>
      <c r="AB65" s="1688">
        <f t="shared" si="5"/>
        <v>0</v>
      </c>
      <c r="AC65" s="641">
        <f t="shared" si="6"/>
        <v>0</v>
      </c>
      <c r="AD65" s="1191"/>
      <c r="AE65" s="800"/>
      <c r="AF65" s="267"/>
      <c r="AG65" s="267"/>
      <c r="AH65" s="464">
        <f t="shared" si="8"/>
        <v>0</v>
      </c>
      <c r="AI65" s="302"/>
      <c r="AJ65" s="784">
        <f t="shared" si="10"/>
        <v>0</v>
      </c>
      <c r="AK65" s="821"/>
      <c r="AL65" s="300">
        <f t="shared" si="9"/>
        <v>0</v>
      </c>
    </row>
    <row r="66" spans="1:38" s="8" customFormat="1" hidden="1">
      <c r="A66" s="83" t="s">
        <v>30</v>
      </c>
      <c r="B66" s="164">
        <f t="shared" si="4"/>
        <v>0</v>
      </c>
      <c r="C66" s="80" t="s">
        <v>31</v>
      </c>
      <c r="D66" s="80" t="s">
        <v>229</v>
      </c>
      <c r="E66" s="80" t="s">
        <v>32</v>
      </c>
      <c r="F66" s="80" t="s">
        <v>190</v>
      </c>
      <c r="G66" s="84" t="s">
        <v>33</v>
      </c>
      <c r="H66" s="800" t="s">
        <v>149</v>
      </c>
      <c r="I66" s="163"/>
      <c r="J66" s="438"/>
      <c r="K66" s="1340"/>
      <c r="L66" s="1322"/>
      <c r="M66" s="1340"/>
      <c r="N66" s="1322"/>
      <c r="O66" s="1617"/>
      <c r="P66" s="419"/>
      <c r="Q66" s="419"/>
      <c r="R66" s="419"/>
      <c r="S66" s="169"/>
      <c r="T66" s="169"/>
      <c r="U66" s="169"/>
      <c r="V66" s="169"/>
      <c r="W66" s="169"/>
      <c r="X66" s="169"/>
      <c r="Y66" s="169"/>
      <c r="Z66" s="169"/>
      <c r="AA66" s="1359"/>
      <c r="AB66" s="1688">
        <f t="shared" si="5"/>
        <v>0</v>
      </c>
      <c r="AC66" s="641">
        <f t="shared" si="6"/>
        <v>0</v>
      </c>
      <c r="AD66" s="1191"/>
      <c r="AE66" s="800"/>
      <c r="AF66" s="267"/>
      <c r="AG66" s="267"/>
      <c r="AH66" s="464">
        <f t="shared" si="8"/>
        <v>0</v>
      </c>
      <c r="AI66" s="302"/>
      <c r="AJ66" s="784">
        <f t="shared" si="10"/>
        <v>0</v>
      </c>
      <c r="AK66" s="821"/>
      <c r="AL66" s="300">
        <f t="shared" si="9"/>
        <v>0</v>
      </c>
    </row>
    <row r="67" spans="1:38" s="8" customFormat="1" hidden="1">
      <c r="A67" s="83" t="s">
        <v>30</v>
      </c>
      <c r="B67" s="164">
        <f t="shared" si="4"/>
        <v>0</v>
      </c>
      <c r="C67" s="80" t="s">
        <v>31</v>
      </c>
      <c r="D67" s="80" t="s">
        <v>229</v>
      </c>
      <c r="E67" s="80" t="s">
        <v>32</v>
      </c>
      <c r="F67" s="80" t="s">
        <v>190</v>
      </c>
      <c r="G67" s="84" t="s">
        <v>33</v>
      </c>
      <c r="H67" s="800" t="s">
        <v>149</v>
      </c>
      <c r="I67" s="163"/>
      <c r="J67" s="438"/>
      <c r="K67" s="1340"/>
      <c r="L67" s="1566"/>
      <c r="M67" s="1340"/>
      <c r="N67" s="1566"/>
      <c r="O67" s="1617"/>
      <c r="P67" s="419"/>
      <c r="Q67" s="419"/>
      <c r="R67" s="419"/>
      <c r="S67" s="169"/>
      <c r="T67" s="169"/>
      <c r="U67" s="169"/>
      <c r="V67" s="169"/>
      <c r="W67" s="169"/>
      <c r="X67" s="169"/>
      <c r="Y67" s="169"/>
      <c r="Z67" s="169"/>
      <c r="AA67" s="1359"/>
      <c r="AB67" s="1688">
        <f t="shared" si="5"/>
        <v>0</v>
      </c>
      <c r="AC67" s="641">
        <f t="shared" si="6"/>
        <v>0</v>
      </c>
      <c r="AD67" s="1191"/>
      <c r="AE67" s="800"/>
      <c r="AF67" s="267"/>
      <c r="AG67" s="267"/>
      <c r="AH67" s="464">
        <f t="shared" si="8"/>
        <v>0</v>
      </c>
      <c r="AI67" s="302"/>
      <c r="AJ67" s="784">
        <f t="shared" si="10"/>
        <v>0</v>
      </c>
      <c r="AK67" s="821"/>
      <c r="AL67" s="300">
        <f t="shared" si="9"/>
        <v>0</v>
      </c>
    </row>
    <row r="68" spans="1:38" s="8" customFormat="1" hidden="1">
      <c r="A68" s="83" t="s">
        <v>30</v>
      </c>
      <c r="B68" s="164">
        <f t="shared" si="4"/>
        <v>0</v>
      </c>
      <c r="C68" s="80" t="s">
        <v>31</v>
      </c>
      <c r="D68" s="80" t="s">
        <v>229</v>
      </c>
      <c r="E68" s="80" t="s">
        <v>32</v>
      </c>
      <c r="F68" s="80" t="s">
        <v>190</v>
      </c>
      <c r="G68" s="84" t="s">
        <v>33</v>
      </c>
      <c r="H68" s="800" t="s">
        <v>149</v>
      </c>
      <c r="I68" s="163"/>
      <c r="J68" s="438"/>
      <c r="K68" s="1340"/>
      <c r="L68" s="1268"/>
      <c r="M68" s="1340"/>
      <c r="N68" s="1359"/>
      <c r="O68" s="1617"/>
      <c r="P68" s="419"/>
      <c r="Q68" s="419"/>
      <c r="R68" s="419"/>
      <c r="S68" s="169"/>
      <c r="T68" s="169"/>
      <c r="U68" s="169"/>
      <c r="V68" s="169"/>
      <c r="W68" s="169"/>
      <c r="X68" s="169"/>
      <c r="Y68" s="169"/>
      <c r="Z68" s="169"/>
      <c r="AA68" s="1359"/>
      <c r="AB68" s="1688">
        <f t="shared" si="5"/>
        <v>0</v>
      </c>
      <c r="AC68" s="641">
        <f t="shared" si="6"/>
        <v>0</v>
      </c>
      <c r="AD68" s="1191"/>
      <c r="AE68" s="800"/>
      <c r="AF68" s="267"/>
      <c r="AG68" s="267"/>
      <c r="AH68" s="464">
        <f t="shared" si="8"/>
        <v>0</v>
      </c>
      <c r="AI68" s="302"/>
      <c r="AJ68" s="784">
        <f t="shared" si="10"/>
        <v>0</v>
      </c>
      <c r="AK68" s="821"/>
      <c r="AL68" s="300">
        <f t="shared" si="9"/>
        <v>0</v>
      </c>
    </row>
    <row r="69" spans="1:38" s="8" customFormat="1" hidden="1">
      <c r="A69" s="83" t="s">
        <v>30</v>
      </c>
      <c r="B69" s="164">
        <f t="shared" si="4"/>
        <v>0</v>
      </c>
      <c r="C69" s="80" t="s">
        <v>31</v>
      </c>
      <c r="D69" s="80" t="s">
        <v>229</v>
      </c>
      <c r="E69" s="80" t="s">
        <v>32</v>
      </c>
      <c r="F69" s="80" t="s">
        <v>190</v>
      </c>
      <c r="G69" s="84" t="s">
        <v>33</v>
      </c>
      <c r="H69" s="800" t="s">
        <v>149</v>
      </c>
      <c r="I69" s="163"/>
      <c r="J69" s="438"/>
      <c r="K69" s="1340"/>
      <c r="L69" s="1268"/>
      <c r="M69" s="1340"/>
      <c r="N69" s="1359"/>
      <c r="O69" s="1617"/>
      <c r="P69" s="419"/>
      <c r="Q69" s="419"/>
      <c r="R69" s="419"/>
      <c r="S69" s="169"/>
      <c r="T69" s="169"/>
      <c r="U69" s="169"/>
      <c r="V69" s="169"/>
      <c r="W69" s="169"/>
      <c r="X69" s="169"/>
      <c r="Y69" s="169"/>
      <c r="Z69" s="169"/>
      <c r="AA69" s="1359"/>
      <c r="AB69" s="1688">
        <f t="shared" si="5"/>
        <v>0</v>
      </c>
      <c r="AC69" s="641">
        <f t="shared" si="6"/>
        <v>0</v>
      </c>
      <c r="AD69" s="1191"/>
      <c r="AE69" s="800"/>
      <c r="AF69" s="267"/>
      <c r="AG69" s="267"/>
      <c r="AH69" s="464">
        <f t="shared" si="8"/>
        <v>0</v>
      </c>
      <c r="AI69" s="302"/>
      <c r="AJ69" s="784">
        <f t="shared" si="10"/>
        <v>0</v>
      </c>
      <c r="AK69" s="821"/>
      <c r="AL69" s="300">
        <f t="shared" si="9"/>
        <v>0</v>
      </c>
    </row>
    <row r="70" spans="1:38" s="8" customFormat="1" hidden="1">
      <c r="A70" s="83" t="s">
        <v>30</v>
      </c>
      <c r="B70" s="164">
        <f t="shared" si="4"/>
        <v>0</v>
      </c>
      <c r="C70" s="80" t="s">
        <v>31</v>
      </c>
      <c r="D70" s="80" t="s">
        <v>229</v>
      </c>
      <c r="E70" s="80" t="s">
        <v>32</v>
      </c>
      <c r="F70" s="80" t="s">
        <v>190</v>
      </c>
      <c r="G70" s="84" t="s">
        <v>33</v>
      </c>
      <c r="H70" s="800" t="s">
        <v>149</v>
      </c>
      <c r="I70" s="163"/>
      <c r="J70" s="438"/>
      <c r="K70" s="1340"/>
      <c r="L70" s="1268"/>
      <c r="M70" s="1340"/>
      <c r="N70" s="1359"/>
      <c r="O70" s="1617"/>
      <c r="P70" s="419"/>
      <c r="Q70" s="419"/>
      <c r="R70" s="419"/>
      <c r="S70" s="169"/>
      <c r="T70" s="169"/>
      <c r="U70" s="169"/>
      <c r="V70" s="169"/>
      <c r="W70" s="169"/>
      <c r="X70" s="169"/>
      <c r="Y70" s="169"/>
      <c r="Z70" s="169"/>
      <c r="AA70" s="1359"/>
      <c r="AB70" s="1688">
        <f t="shared" si="5"/>
        <v>0</v>
      </c>
      <c r="AC70" s="641">
        <f t="shared" si="6"/>
        <v>0</v>
      </c>
      <c r="AD70" s="1191"/>
      <c r="AE70" s="800"/>
      <c r="AF70" s="267"/>
      <c r="AG70" s="267"/>
      <c r="AH70" s="464">
        <f t="shared" si="8"/>
        <v>0</v>
      </c>
      <c r="AI70" s="302"/>
      <c r="AJ70" s="784">
        <f t="shared" si="10"/>
        <v>0</v>
      </c>
      <c r="AK70" s="821"/>
      <c r="AL70" s="300">
        <f t="shared" si="9"/>
        <v>0</v>
      </c>
    </row>
    <row r="71" spans="1:38" s="8" customFormat="1" hidden="1">
      <c r="A71" s="83" t="s">
        <v>30</v>
      </c>
      <c r="B71" s="164">
        <f t="shared" si="4"/>
        <v>0</v>
      </c>
      <c r="C71" s="80" t="s">
        <v>31</v>
      </c>
      <c r="D71" s="80" t="s">
        <v>229</v>
      </c>
      <c r="E71" s="80" t="s">
        <v>32</v>
      </c>
      <c r="F71" s="80" t="s">
        <v>190</v>
      </c>
      <c r="G71" s="84" t="s">
        <v>33</v>
      </c>
      <c r="H71" s="800" t="s">
        <v>149</v>
      </c>
      <c r="I71" s="163"/>
      <c r="J71" s="438"/>
      <c r="K71" s="1340"/>
      <c r="L71" s="1268"/>
      <c r="M71" s="1340"/>
      <c r="N71" s="1359"/>
      <c r="O71" s="1617"/>
      <c r="P71" s="419"/>
      <c r="Q71" s="419"/>
      <c r="R71" s="419"/>
      <c r="S71" s="169"/>
      <c r="T71" s="169"/>
      <c r="U71" s="169"/>
      <c r="V71" s="169"/>
      <c r="W71" s="169"/>
      <c r="X71" s="169"/>
      <c r="Y71" s="169"/>
      <c r="Z71" s="169"/>
      <c r="AA71" s="1359"/>
      <c r="AB71" s="1688">
        <f t="shared" si="5"/>
        <v>0</v>
      </c>
      <c r="AC71" s="641">
        <f t="shared" si="6"/>
        <v>0</v>
      </c>
      <c r="AD71" s="1191"/>
      <c r="AE71" s="800"/>
      <c r="AF71" s="267"/>
      <c r="AG71" s="267"/>
      <c r="AH71" s="464">
        <f t="shared" si="8"/>
        <v>0</v>
      </c>
      <c r="AI71" s="302"/>
      <c r="AJ71" s="784">
        <f t="shared" si="10"/>
        <v>0</v>
      </c>
      <c r="AK71" s="821"/>
      <c r="AL71" s="300">
        <f t="shared" si="9"/>
        <v>0</v>
      </c>
    </row>
    <row r="72" spans="1:38" s="8" customFormat="1" hidden="1">
      <c r="A72" s="83" t="s">
        <v>30</v>
      </c>
      <c r="B72" s="164">
        <f t="shared" si="4"/>
        <v>0</v>
      </c>
      <c r="C72" s="80" t="s">
        <v>31</v>
      </c>
      <c r="D72" s="80" t="s">
        <v>229</v>
      </c>
      <c r="E72" s="80" t="s">
        <v>32</v>
      </c>
      <c r="F72" s="80" t="s">
        <v>190</v>
      </c>
      <c r="G72" s="84" t="s">
        <v>33</v>
      </c>
      <c r="H72" s="800" t="s">
        <v>149</v>
      </c>
      <c r="I72" s="163"/>
      <c r="J72" s="438"/>
      <c r="K72" s="1340"/>
      <c r="L72" s="1268"/>
      <c r="M72" s="1340"/>
      <c r="N72" s="1359"/>
      <c r="O72" s="1617"/>
      <c r="P72" s="419"/>
      <c r="Q72" s="419"/>
      <c r="R72" s="419"/>
      <c r="S72" s="169"/>
      <c r="T72" s="169"/>
      <c r="U72" s="169"/>
      <c r="V72" s="169"/>
      <c r="W72" s="169"/>
      <c r="X72" s="169"/>
      <c r="Y72" s="169"/>
      <c r="Z72" s="169"/>
      <c r="AA72" s="1359"/>
      <c r="AB72" s="1688">
        <f t="shared" si="5"/>
        <v>0</v>
      </c>
      <c r="AC72" s="641">
        <f t="shared" si="6"/>
        <v>0</v>
      </c>
      <c r="AD72" s="1191"/>
      <c r="AE72" s="800"/>
      <c r="AF72" s="267"/>
      <c r="AG72" s="267"/>
      <c r="AH72" s="464">
        <f t="shared" si="8"/>
        <v>0</v>
      </c>
      <c r="AI72" s="302"/>
      <c r="AJ72" s="784">
        <f t="shared" si="10"/>
        <v>0</v>
      </c>
      <c r="AK72" s="821"/>
      <c r="AL72" s="300">
        <f t="shared" si="9"/>
        <v>0</v>
      </c>
    </row>
    <row r="73" spans="1:38" s="8" customFormat="1" hidden="1">
      <c r="A73" s="83" t="s">
        <v>30</v>
      </c>
      <c r="B73" s="164">
        <f t="shared" si="4"/>
        <v>0</v>
      </c>
      <c r="C73" s="80" t="s">
        <v>31</v>
      </c>
      <c r="D73" s="80" t="s">
        <v>229</v>
      </c>
      <c r="E73" s="80" t="s">
        <v>32</v>
      </c>
      <c r="F73" s="80" t="s">
        <v>190</v>
      </c>
      <c r="G73" s="84" t="s">
        <v>33</v>
      </c>
      <c r="H73" s="800" t="s">
        <v>149</v>
      </c>
      <c r="I73" s="163"/>
      <c r="J73" s="438"/>
      <c r="K73" s="1340"/>
      <c r="L73" s="1268"/>
      <c r="M73" s="1340"/>
      <c r="N73" s="1359"/>
      <c r="O73" s="1617"/>
      <c r="P73" s="419"/>
      <c r="Q73" s="419"/>
      <c r="R73" s="419"/>
      <c r="S73" s="169"/>
      <c r="T73" s="169"/>
      <c r="U73" s="169"/>
      <c r="V73" s="169"/>
      <c r="W73" s="169"/>
      <c r="X73" s="169"/>
      <c r="Y73" s="169"/>
      <c r="Z73" s="169"/>
      <c r="AA73" s="1359"/>
      <c r="AB73" s="1688">
        <f t="shared" si="5"/>
        <v>0</v>
      </c>
      <c r="AC73" s="641">
        <f t="shared" si="6"/>
        <v>0</v>
      </c>
      <c r="AD73" s="1191"/>
      <c r="AE73" s="800"/>
      <c r="AF73" s="267"/>
      <c r="AG73" s="267"/>
      <c r="AH73" s="464">
        <f t="shared" si="8"/>
        <v>0</v>
      </c>
      <c r="AI73" s="302"/>
      <c r="AJ73" s="784">
        <f t="shared" si="10"/>
        <v>0</v>
      </c>
      <c r="AK73" s="821"/>
      <c r="AL73" s="300">
        <f t="shared" si="9"/>
        <v>0</v>
      </c>
    </row>
    <row r="74" spans="1:38" s="8" customFormat="1" hidden="1">
      <c r="A74" s="83" t="s">
        <v>30</v>
      </c>
      <c r="B74" s="164">
        <f t="shared" si="4"/>
        <v>0</v>
      </c>
      <c r="C74" s="80" t="s">
        <v>31</v>
      </c>
      <c r="D74" s="80" t="s">
        <v>229</v>
      </c>
      <c r="E74" s="80" t="s">
        <v>32</v>
      </c>
      <c r="F74" s="80" t="s">
        <v>190</v>
      </c>
      <c r="G74" s="84" t="s">
        <v>33</v>
      </c>
      <c r="H74" s="800" t="s">
        <v>149</v>
      </c>
      <c r="I74" s="163"/>
      <c r="J74" s="438"/>
      <c r="K74" s="1340"/>
      <c r="L74" s="1268"/>
      <c r="M74" s="1340"/>
      <c r="N74" s="1359"/>
      <c r="O74" s="1617"/>
      <c r="P74" s="419"/>
      <c r="Q74" s="419"/>
      <c r="R74" s="419"/>
      <c r="S74" s="169"/>
      <c r="T74" s="169"/>
      <c r="U74" s="169"/>
      <c r="V74" s="169"/>
      <c r="W74" s="169"/>
      <c r="X74" s="169"/>
      <c r="Y74" s="169"/>
      <c r="Z74" s="169"/>
      <c r="AA74" s="1359"/>
      <c r="AB74" s="1688">
        <f t="shared" si="5"/>
        <v>0</v>
      </c>
      <c r="AC74" s="641">
        <f t="shared" si="6"/>
        <v>0</v>
      </c>
      <c r="AD74" s="1191"/>
      <c r="AE74" s="800"/>
      <c r="AF74" s="267"/>
      <c r="AG74" s="267"/>
      <c r="AH74" s="464">
        <f t="shared" si="8"/>
        <v>0</v>
      </c>
      <c r="AI74" s="302"/>
      <c r="AJ74" s="784">
        <f t="shared" si="10"/>
        <v>0</v>
      </c>
      <c r="AK74" s="821"/>
      <c r="AL74" s="300">
        <f t="shared" si="9"/>
        <v>0</v>
      </c>
    </row>
    <row r="75" spans="1:38" s="8" customFormat="1" hidden="1">
      <c r="A75" s="83" t="s">
        <v>30</v>
      </c>
      <c r="B75" s="164">
        <f t="shared" si="4"/>
        <v>0</v>
      </c>
      <c r="C75" s="80" t="s">
        <v>31</v>
      </c>
      <c r="D75" s="80" t="s">
        <v>229</v>
      </c>
      <c r="E75" s="80" t="s">
        <v>32</v>
      </c>
      <c r="F75" s="80" t="s">
        <v>190</v>
      </c>
      <c r="G75" s="84" t="s">
        <v>33</v>
      </c>
      <c r="H75" s="800" t="s">
        <v>149</v>
      </c>
      <c r="I75" s="163"/>
      <c r="J75" s="438"/>
      <c r="K75" s="1340"/>
      <c r="L75" s="1268"/>
      <c r="M75" s="1340"/>
      <c r="N75" s="1359"/>
      <c r="O75" s="1617"/>
      <c r="P75" s="419"/>
      <c r="Q75" s="419"/>
      <c r="R75" s="419"/>
      <c r="S75" s="169"/>
      <c r="T75" s="169"/>
      <c r="U75" s="169"/>
      <c r="V75" s="169"/>
      <c r="W75" s="169"/>
      <c r="X75" s="169"/>
      <c r="Y75" s="169"/>
      <c r="Z75" s="169"/>
      <c r="AA75" s="1359"/>
      <c r="AB75" s="1688">
        <f t="shared" si="5"/>
        <v>0</v>
      </c>
      <c r="AC75" s="641">
        <f t="shared" si="6"/>
        <v>0</v>
      </c>
      <c r="AD75" s="1191"/>
      <c r="AE75" s="800"/>
      <c r="AF75" s="267"/>
      <c r="AG75" s="267"/>
      <c r="AH75" s="464">
        <f t="shared" si="8"/>
        <v>0</v>
      </c>
      <c r="AI75" s="302"/>
      <c r="AJ75" s="784">
        <f t="shared" si="10"/>
        <v>0</v>
      </c>
      <c r="AK75" s="821"/>
      <c r="AL75" s="300">
        <f t="shared" si="9"/>
        <v>0</v>
      </c>
    </row>
    <row r="76" spans="1:38" s="8" customFormat="1" hidden="1">
      <c r="A76" s="83" t="s">
        <v>30</v>
      </c>
      <c r="B76" s="164">
        <f t="shared" si="4"/>
        <v>0</v>
      </c>
      <c r="C76" s="80" t="s">
        <v>31</v>
      </c>
      <c r="D76" s="80" t="s">
        <v>229</v>
      </c>
      <c r="E76" s="80" t="s">
        <v>32</v>
      </c>
      <c r="F76" s="80" t="s">
        <v>190</v>
      </c>
      <c r="G76" s="84" t="s">
        <v>33</v>
      </c>
      <c r="H76" s="800" t="s">
        <v>149</v>
      </c>
      <c r="I76" s="163"/>
      <c r="J76" s="438"/>
      <c r="K76" s="1340"/>
      <c r="L76" s="1268"/>
      <c r="M76" s="1340"/>
      <c r="N76" s="1359"/>
      <c r="O76" s="1617"/>
      <c r="P76" s="419"/>
      <c r="Q76" s="419"/>
      <c r="R76" s="419"/>
      <c r="S76" s="169"/>
      <c r="T76" s="419"/>
      <c r="U76" s="169"/>
      <c r="V76" s="169"/>
      <c r="W76" s="169"/>
      <c r="X76" s="169"/>
      <c r="Y76" s="169"/>
      <c r="Z76" s="169"/>
      <c r="AA76" s="1359"/>
      <c r="AB76" s="1688">
        <f t="shared" si="5"/>
        <v>0</v>
      </c>
      <c r="AC76" s="641">
        <f t="shared" si="6"/>
        <v>0</v>
      </c>
      <c r="AD76" s="1191"/>
      <c r="AE76" s="800"/>
      <c r="AF76" s="267"/>
      <c r="AG76" s="267"/>
      <c r="AH76" s="464">
        <f t="shared" si="8"/>
        <v>0</v>
      </c>
      <c r="AI76" s="302"/>
      <c r="AJ76" s="784">
        <f t="shared" si="10"/>
        <v>0</v>
      </c>
      <c r="AK76" s="821"/>
      <c r="AL76" s="300">
        <f t="shared" si="9"/>
        <v>0</v>
      </c>
    </row>
    <row r="77" spans="1:38" s="8" customFormat="1" hidden="1">
      <c r="A77" s="83" t="s">
        <v>30</v>
      </c>
      <c r="B77" s="164">
        <f t="shared" si="4"/>
        <v>0</v>
      </c>
      <c r="C77" s="80" t="s">
        <v>31</v>
      </c>
      <c r="D77" s="80" t="s">
        <v>229</v>
      </c>
      <c r="E77" s="80" t="s">
        <v>32</v>
      </c>
      <c r="F77" s="80" t="s">
        <v>190</v>
      </c>
      <c r="G77" s="84" t="s">
        <v>33</v>
      </c>
      <c r="H77" s="800" t="s">
        <v>149</v>
      </c>
      <c r="I77" s="163"/>
      <c r="J77" s="438"/>
      <c r="K77" s="1340"/>
      <c r="L77" s="1268"/>
      <c r="M77" s="1340"/>
      <c r="N77" s="1359"/>
      <c r="O77" s="1617"/>
      <c r="P77" s="419"/>
      <c r="Q77" s="419"/>
      <c r="R77" s="419"/>
      <c r="S77" s="169"/>
      <c r="T77" s="169"/>
      <c r="U77" s="169"/>
      <c r="V77" s="169"/>
      <c r="W77" s="169"/>
      <c r="X77" s="169"/>
      <c r="Y77" s="169"/>
      <c r="Z77" s="169"/>
      <c r="AA77" s="1359"/>
      <c r="AB77" s="1688">
        <f t="shared" si="5"/>
        <v>0</v>
      </c>
      <c r="AC77" s="641">
        <f t="shared" si="6"/>
        <v>0</v>
      </c>
      <c r="AD77" s="1191"/>
      <c r="AE77" s="800"/>
      <c r="AF77" s="267"/>
      <c r="AG77" s="267"/>
      <c r="AH77" s="464">
        <f t="shared" si="8"/>
        <v>0</v>
      </c>
      <c r="AI77" s="302"/>
      <c r="AJ77" s="784">
        <f t="shared" si="10"/>
        <v>0</v>
      </c>
      <c r="AK77" s="821"/>
      <c r="AL77" s="300">
        <f t="shared" si="9"/>
        <v>0</v>
      </c>
    </row>
    <row r="78" spans="1:38" s="8" customFormat="1" hidden="1">
      <c r="A78" s="83" t="s">
        <v>30</v>
      </c>
      <c r="B78" s="164">
        <f t="shared" si="4"/>
        <v>0</v>
      </c>
      <c r="C78" s="80" t="s">
        <v>31</v>
      </c>
      <c r="D78" s="80" t="s">
        <v>229</v>
      </c>
      <c r="E78" s="80" t="s">
        <v>32</v>
      </c>
      <c r="F78" s="80" t="s">
        <v>190</v>
      </c>
      <c r="G78" s="84" t="s">
        <v>33</v>
      </c>
      <c r="H78" s="800" t="s">
        <v>149</v>
      </c>
      <c r="I78" s="163"/>
      <c r="J78" s="438"/>
      <c r="K78" s="1340"/>
      <c r="L78" s="1268"/>
      <c r="M78" s="1340"/>
      <c r="N78" s="1359"/>
      <c r="O78" s="1617"/>
      <c r="P78" s="419"/>
      <c r="Q78" s="419"/>
      <c r="R78" s="419"/>
      <c r="S78" s="169"/>
      <c r="T78" s="169"/>
      <c r="U78" s="169"/>
      <c r="V78" s="169"/>
      <c r="W78" s="169"/>
      <c r="X78" s="169"/>
      <c r="Y78" s="169"/>
      <c r="Z78" s="169"/>
      <c r="AA78" s="1359"/>
      <c r="AB78" s="1688">
        <f t="shared" si="5"/>
        <v>0</v>
      </c>
      <c r="AC78" s="641">
        <f t="shared" si="6"/>
        <v>0</v>
      </c>
      <c r="AD78" s="1191"/>
      <c r="AE78" s="800"/>
      <c r="AF78" s="267"/>
      <c r="AG78" s="267"/>
      <c r="AH78" s="464">
        <f t="shared" si="8"/>
        <v>0</v>
      </c>
      <c r="AI78" s="302"/>
      <c r="AJ78" s="784">
        <f t="shared" si="10"/>
        <v>0</v>
      </c>
      <c r="AK78" s="821"/>
      <c r="AL78" s="300">
        <f t="shared" si="9"/>
        <v>0</v>
      </c>
    </row>
    <row r="79" spans="1:38" s="8" customFormat="1" hidden="1">
      <c r="A79" s="83" t="s">
        <v>30</v>
      </c>
      <c r="B79" s="164">
        <f t="shared" si="4"/>
        <v>0</v>
      </c>
      <c r="C79" s="80" t="s">
        <v>31</v>
      </c>
      <c r="D79" s="80" t="s">
        <v>229</v>
      </c>
      <c r="E79" s="80" t="s">
        <v>32</v>
      </c>
      <c r="F79" s="80" t="s">
        <v>190</v>
      </c>
      <c r="G79" s="84" t="s">
        <v>33</v>
      </c>
      <c r="H79" s="800" t="s">
        <v>149</v>
      </c>
      <c r="I79" s="163"/>
      <c r="J79" s="438"/>
      <c r="K79" s="1340"/>
      <c r="L79" s="1268"/>
      <c r="M79" s="1340"/>
      <c r="N79" s="1359"/>
      <c r="O79" s="1617"/>
      <c r="P79" s="419"/>
      <c r="Q79" s="419"/>
      <c r="R79" s="419"/>
      <c r="S79" s="169"/>
      <c r="T79" s="169"/>
      <c r="U79" s="169"/>
      <c r="V79" s="169"/>
      <c r="W79" s="169"/>
      <c r="X79" s="169"/>
      <c r="Y79" s="169"/>
      <c r="Z79" s="169"/>
      <c r="AA79" s="1359"/>
      <c r="AB79" s="1688">
        <f t="shared" si="5"/>
        <v>0</v>
      </c>
      <c r="AC79" s="641">
        <f t="shared" si="6"/>
        <v>0</v>
      </c>
      <c r="AD79" s="1191"/>
      <c r="AE79" s="800"/>
      <c r="AF79" s="267"/>
      <c r="AG79" s="267"/>
      <c r="AH79" s="464">
        <f t="shared" si="8"/>
        <v>0</v>
      </c>
      <c r="AI79" s="302"/>
      <c r="AJ79" s="784">
        <f t="shared" si="10"/>
        <v>0</v>
      </c>
      <c r="AK79" s="821"/>
      <c r="AL79" s="300">
        <f t="shared" si="9"/>
        <v>0</v>
      </c>
    </row>
    <row r="80" spans="1:38" s="8" customFormat="1" hidden="1">
      <c r="A80" s="83" t="s">
        <v>30</v>
      </c>
      <c r="B80" s="164">
        <f t="shared" si="4"/>
        <v>0</v>
      </c>
      <c r="C80" s="80" t="s">
        <v>31</v>
      </c>
      <c r="D80" s="80" t="s">
        <v>229</v>
      </c>
      <c r="E80" s="80" t="s">
        <v>32</v>
      </c>
      <c r="F80" s="80" t="s">
        <v>190</v>
      </c>
      <c r="G80" s="84" t="s">
        <v>33</v>
      </c>
      <c r="H80" s="800" t="s">
        <v>149</v>
      </c>
      <c r="I80" s="163"/>
      <c r="J80" s="438"/>
      <c r="K80" s="1340"/>
      <c r="L80" s="1268"/>
      <c r="M80" s="1340"/>
      <c r="N80" s="1359"/>
      <c r="O80" s="1617"/>
      <c r="P80" s="419"/>
      <c r="Q80" s="419"/>
      <c r="R80" s="419"/>
      <c r="S80" s="169"/>
      <c r="T80" s="169"/>
      <c r="U80" s="169"/>
      <c r="V80" s="169"/>
      <c r="W80" s="169"/>
      <c r="X80" s="169"/>
      <c r="Y80" s="169"/>
      <c r="Z80" s="169"/>
      <c r="AA80" s="1359"/>
      <c r="AB80" s="1688">
        <f t="shared" si="5"/>
        <v>0</v>
      </c>
      <c r="AC80" s="641">
        <f t="shared" si="6"/>
        <v>0</v>
      </c>
      <c r="AD80" s="1191"/>
      <c r="AE80" s="800"/>
      <c r="AF80" s="267"/>
      <c r="AG80" s="267"/>
      <c r="AH80" s="464">
        <f t="shared" si="8"/>
        <v>0</v>
      </c>
      <c r="AI80" s="302"/>
      <c r="AJ80" s="784">
        <f t="shared" si="10"/>
        <v>0</v>
      </c>
      <c r="AK80" s="821"/>
      <c r="AL80" s="300">
        <f t="shared" si="9"/>
        <v>0</v>
      </c>
    </row>
    <row r="81" spans="1:38" s="8" customFormat="1" hidden="1">
      <c r="A81" s="83" t="s">
        <v>30</v>
      </c>
      <c r="B81" s="164">
        <f t="shared" si="4"/>
        <v>0</v>
      </c>
      <c r="C81" s="80" t="s">
        <v>31</v>
      </c>
      <c r="D81" s="80" t="s">
        <v>229</v>
      </c>
      <c r="E81" s="80" t="s">
        <v>32</v>
      </c>
      <c r="F81" s="80" t="s">
        <v>190</v>
      </c>
      <c r="G81" s="84" t="s">
        <v>33</v>
      </c>
      <c r="H81" s="800" t="s">
        <v>149</v>
      </c>
      <c r="I81" s="163"/>
      <c r="J81" s="438"/>
      <c r="K81" s="1340"/>
      <c r="L81" s="1268"/>
      <c r="M81" s="1340"/>
      <c r="N81" s="1268"/>
      <c r="O81" s="1617"/>
      <c r="P81" s="419"/>
      <c r="Q81" s="419"/>
      <c r="R81" s="419"/>
      <c r="S81" s="169"/>
      <c r="T81" s="169"/>
      <c r="U81" s="169"/>
      <c r="V81" s="169"/>
      <c r="W81" s="169"/>
      <c r="X81" s="169"/>
      <c r="Y81" s="169"/>
      <c r="Z81" s="169"/>
      <c r="AA81" s="1359"/>
      <c r="AB81" s="1688">
        <f t="shared" si="5"/>
        <v>0</v>
      </c>
      <c r="AC81" s="641">
        <f t="shared" si="6"/>
        <v>0</v>
      </c>
      <c r="AD81" s="1191"/>
      <c r="AE81" s="800"/>
      <c r="AF81" s="267"/>
      <c r="AG81" s="267"/>
      <c r="AH81" s="464">
        <f t="shared" si="8"/>
        <v>0</v>
      </c>
      <c r="AI81" s="1233"/>
      <c r="AJ81" s="784">
        <f t="shared" si="10"/>
        <v>0</v>
      </c>
      <c r="AK81" s="821"/>
      <c r="AL81" s="300">
        <f t="shared" si="9"/>
        <v>0</v>
      </c>
    </row>
    <row r="82" spans="1:38" s="8" customFormat="1" hidden="1">
      <c r="A82" s="83" t="s">
        <v>30</v>
      </c>
      <c r="B82" s="164">
        <f t="shared" si="4"/>
        <v>0</v>
      </c>
      <c r="C82" s="80" t="s">
        <v>31</v>
      </c>
      <c r="D82" s="80" t="s">
        <v>229</v>
      </c>
      <c r="E82" s="80" t="s">
        <v>32</v>
      </c>
      <c r="F82" s="80" t="s">
        <v>190</v>
      </c>
      <c r="G82" s="84" t="s">
        <v>33</v>
      </c>
      <c r="H82" s="800" t="s">
        <v>149</v>
      </c>
      <c r="I82" s="163"/>
      <c r="J82" s="438"/>
      <c r="K82" s="1340"/>
      <c r="L82" s="1268"/>
      <c r="M82" s="1340"/>
      <c r="N82" s="1268"/>
      <c r="O82" s="1617"/>
      <c r="P82" s="419"/>
      <c r="Q82" s="419"/>
      <c r="R82" s="419"/>
      <c r="S82" s="169"/>
      <c r="T82" s="169"/>
      <c r="U82" s="169"/>
      <c r="V82" s="169"/>
      <c r="W82" s="169"/>
      <c r="X82" s="169"/>
      <c r="Y82" s="169"/>
      <c r="Z82" s="169"/>
      <c r="AA82" s="1359"/>
      <c r="AB82" s="1688">
        <f t="shared" si="5"/>
        <v>0</v>
      </c>
      <c r="AC82" s="641">
        <f t="shared" si="6"/>
        <v>0</v>
      </c>
      <c r="AD82" s="1191"/>
      <c r="AE82" s="800"/>
      <c r="AF82" s="267"/>
      <c r="AG82" s="267"/>
      <c r="AH82" s="464">
        <f t="shared" si="8"/>
        <v>0</v>
      </c>
      <c r="AI82" s="1233"/>
      <c r="AJ82" s="784">
        <f t="shared" si="10"/>
        <v>0</v>
      </c>
      <c r="AK82" s="821"/>
      <c r="AL82" s="300">
        <f t="shared" si="9"/>
        <v>0</v>
      </c>
    </row>
    <row r="83" spans="1:38" s="8" customFormat="1" hidden="1">
      <c r="A83" s="83" t="s">
        <v>30</v>
      </c>
      <c r="B83" s="164">
        <f t="shared" si="4"/>
        <v>0</v>
      </c>
      <c r="C83" s="80" t="s">
        <v>31</v>
      </c>
      <c r="D83" s="80" t="s">
        <v>229</v>
      </c>
      <c r="E83" s="80" t="s">
        <v>32</v>
      </c>
      <c r="F83" s="80" t="s">
        <v>190</v>
      </c>
      <c r="G83" s="84" t="s">
        <v>33</v>
      </c>
      <c r="H83" s="800" t="s">
        <v>149</v>
      </c>
      <c r="I83" s="163"/>
      <c r="J83" s="438"/>
      <c r="K83" s="1340"/>
      <c r="L83" s="1268"/>
      <c r="M83" s="1340"/>
      <c r="N83" s="1359"/>
      <c r="O83" s="1617"/>
      <c r="P83" s="419"/>
      <c r="Q83" s="419"/>
      <c r="R83" s="419"/>
      <c r="S83" s="169"/>
      <c r="T83" s="169"/>
      <c r="U83" s="169"/>
      <c r="V83" s="169"/>
      <c r="W83" s="169"/>
      <c r="X83" s="169"/>
      <c r="Y83" s="169"/>
      <c r="Z83" s="169"/>
      <c r="AA83" s="1359"/>
      <c r="AB83" s="1688">
        <f t="shared" si="5"/>
        <v>0</v>
      </c>
      <c r="AC83" s="641">
        <f t="shared" si="6"/>
        <v>0</v>
      </c>
      <c r="AD83" s="1191"/>
      <c r="AE83" s="800"/>
      <c r="AF83" s="267"/>
      <c r="AG83" s="267"/>
      <c r="AH83" s="464">
        <f t="shared" ref="AH83:AH114" si="11">O83</f>
        <v>0</v>
      </c>
      <c r="AI83" s="302"/>
      <c r="AJ83" s="784">
        <f t="shared" si="10"/>
        <v>0</v>
      </c>
      <c r="AK83" s="821"/>
      <c r="AL83" s="300">
        <f t="shared" ref="AL83:AL114" si="12">AI83-L83</f>
        <v>0</v>
      </c>
    </row>
    <row r="84" spans="1:38" s="8" customFormat="1" hidden="1">
      <c r="A84" s="83" t="s">
        <v>30</v>
      </c>
      <c r="B84" s="164">
        <f t="shared" ref="B84:B128" si="13">J84</f>
        <v>0</v>
      </c>
      <c r="C84" s="80" t="s">
        <v>31</v>
      </c>
      <c r="D84" s="80" t="s">
        <v>229</v>
      </c>
      <c r="E84" s="80" t="s">
        <v>32</v>
      </c>
      <c r="F84" s="80" t="s">
        <v>190</v>
      </c>
      <c r="G84" s="84" t="s">
        <v>33</v>
      </c>
      <c r="H84" s="800" t="s">
        <v>149</v>
      </c>
      <c r="I84" s="163"/>
      <c r="J84" s="438"/>
      <c r="K84" s="1340"/>
      <c r="L84" s="1268"/>
      <c r="M84" s="1340"/>
      <c r="N84" s="1359"/>
      <c r="O84" s="1617"/>
      <c r="P84" s="419"/>
      <c r="Q84" s="419"/>
      <c r="R84" s="419"/>
      <c r="S84" s="169"/>
      <c r="T84" s="169"/>
      <c r="U84" s="169"/>
      <c r="V84" s="169"/>
      <c r="W84" s="169"/>
      <c r="X84" s="169"/>
      <c r="Y84" s="169"/>
      <c r="Z84" s="169"/>
      <c r="AA84" s="1359"/>
      <c r="AB84" s="1688">
        <f t="shared" ref="AB84:AB128" si="14">SUM(P84:AA84)</f>
        <v>0</v>
      </c>
      <c r="AC84" s="641">
        <f t="shared" ref="AC84:AC128" si="15">N84-AB84</f>
        <v>0</v>
      </c>
      <c r="AD84" s="1191"/>
      <c r="AE84" s="800"/>
      <c r="AF84" s="267"/>
      <c r="AG84" s="267"/>
      <c r="AH84" s="464">
        <f t="shared" si="11"/>
        <v>0</v>
      </c>
      <c r="AI84" s="302"/>
      <c r="AJ84" s="784">
        <f t="shared" si="10"/>
        <v>0</v>
      </c>
      <c r="AK84" s="821"/>
      <c r="AL84" s="300">
        <f t="shared" si="12"/>
        <v>0</v>
      </c>
    </row>
    <row r="85" spans="1:38" s="8" customFormat="1" hidden="1">
      <c r="A85" s="83" t="s">
        <v>30</v>
      </c>
      <c r="B85" s="164">
        <f t="shared" si="13"/>
        <v>0</v>
      </c>
      <c r="C85" s="80" t="s">
        <v>31</v>
      </c>
      <c r="D85" s="80" t="s">
        <v>229</v>
      </c>
      <c r="E85" s="80" t="s">
        <v>32</v>
      </c>
      <c r="F85" s="80" t="s">
        <v>190</v>
      </c>
      <c r="G85" s="84" t="s">
        <v>33</v>
      </c>
      <c r="H85" s="800" t="s">
        <v>149</v>
      </c>
      <c r="I85" s="163"/>
      <c r="J85" s="438"/>
      <c r="K85" s="1340"/>
      <c r="L85" s="1268"/>
      <c r="M85" s="1340"/>
      <c r="N85" s="1359"/>
      <c r="O85" s="1617"/>
      <c r="P85" s="419"/>
      <c r="Q85" s="419"/>
      <c r="R85" s="419"/>
      <c r="S85" s="169"/>
      <c r="T85" s="169"/>
      <c r="U85" s="169"/>
      <c r="V85" s="169"/>
      <c r="W85" s="169"/>
      <c r="X85" s="169"/>
      <c r="Y85" s="169"/>
      <c r="Z85" s="169"/>
      <c r="AA85" s="1359"/>
      <c r="AB85" s="1688">
        <f t="shared" si="14"/>
        <v>0</v>
      </c>
      <c r="AC85" s="641">
        <f t="shared" si="15"/>
        <v>0</v>
      </c>
      <c r="AD85" s="1191"/>
      <c r="AE85" s="800"/>
      <c r="AF85" s="267"/>
      <c r="AG85" s="267"/>
      <c r="AH85" s="464">
        <f t="shared" si="11"/>
        <v>0</v>
      </c>
      <c r="AI85" s="302"/>
      <c r="AJ85" s="784">
        <f t="shared" si="10"/>
        <v>0</v>
      </c>
      <c r="AK85" s="821"/>
      <c r="AL85" s="300">
        <f t="shared" si="12"/>
        <v>0</v>
      </c>
    </row>
    <row r="86" spans="1:38" s="8" customFormat="1" hidden="1">
      <c r="A86" s="83" t="s">
        <v>30</v>
      </c>
      <c r="B86" s="164">
        <f t="shared" si="13"/>
        <v>0</v>
      </c>
      <c r="C86" s="80" t="s">
        <v>31</v>
      </c>
      <c r="D86" s="80" t="s">
        <v>229</v>
      </c>
      <c r="E86" s="80" t="s">
        <v>32</v>
      </c>
      <c r="F86" s="80" t="s">
        <v>190</v>
      </c>
      <c r="G86" s="84" t="s">
        <v>33</v>
      </c>
      <c r="H86" s="800" t="s">
        <v>149</v>
      </c>
      <c r="I86" s="163"/>
      <c r="J86" s="438"/>
      <c r="K86" s="1340"/>
      <c r="L86" s="1268"/>
      <c r="M86" s="1340"/>
      <c r="N86" s="1359"/>
      <c r="O86" s="1617"/>
      <c r="P86" s="419"/>
      <c r="Q86" s="419"/>
      <c r="R86" s="419"/>
      <c r="S86" s="169"/>
      <c r="T86" s="169"/>
      <c r="U86" s="169"/>
      <c r="V86" s="169"/>
      <c r="W86" s="169"/>
      <c r="X86" s="169"/>
      <c r="Y86" s="169"/>
      <c r="Z86" s="169"/>
      <c r="AA86" s="1359"/>
      <c r="AB86" s="1688">
        <f t="shared" si="14"/>
        <v>0</v>
      </c>
      <c r="AC86" s="641">
        <f t="shared" si="15"/>
        <v>0</v>
      </c>
      <c r="AD86" s="1191"/>
      <c r="AE86" s="800"/>
      <c r="AF86" s="267"/>
      <c r="AG86" s="267"/>
      <c r="AH86" s="464">
        <f t="shared" si="11"/>
        <v>0</v>
      </c>
      <c r="AI86" s="302"/>
      <c r="AJ86" s="784">
        <f t="shared" si="10"/>
        <v>0</v>
      </c>
      <c r="AK86" s="821"/>
      <c r="AL86" s="300">
        <f t="shared" si="12"/>
        <v>0</v>
      </c>
    </row>
    <row r="87" spans="1:38" s="8" customFormat="1" hidden="1">
      <c r="A87" s="83" t="s">
        <v>30</v>
      </c>
      <c r="B87" s="164">
        <f t="shared" si="13"/>
        <v>0</v>
      </c>
      <c r="C87" s="80" t="s">
        <v>31</v>
      </c>
      <c r="D87" s="80" t="s">
        <v>229</v>
      </c>
      <c r="E87" s="80" t="s">
        <v>32</v>
      </c>
      <c r="F87" s="80" t="s">
        <v>190</v>
      </c>
      <c r="G87" s="84" t="s">
        <v>33</v>
      </c>
      <c r="H87" s="800" t="s">
        <v>149</v>
      </c>
      <c r="I87" s="163"/>
      <c r="J87" s="438"/>
      <c r="K87" s="1340"/>
      <c r="L87" s="1268"/>
      <c r="M87" s="1340"/>
      <c r="N87" s="1359"/>
      <c r="O87" s="1617"/>
      <c r="P87" s="419"/>
      <c r="Q87" s="419"/>
      <c r="R87" s="419"/>
      <c r="S87" s="169"/>
      <c r="T87" s="169"/>
      <c r="U87" s="169"/>
      <c r="V87" s="169"/>
      <c r="W87" s="169"/>
      <c r="X87" s="169"/>
      <c r="Y87" s="169"/>
      <c r="Z87" s="169"/>
      <c r="AA87" s="1359"/>
      <c r="AB87" s="1688">
        <f t="shared" si="14"/>
        <v>0</v>
      </c>
      <c r="AC87" s="641">
        <f t="shared" si="15"/>
        <v>0</v>
      </c>
      <c r="AD87" s="1191"/>
      <c r="AE87" s="800"/>
      <c r="AF87" s="267"/>
      <c r="AG87" s="267"/>
      <c r="AH87" s="464">
        <f t="shared" si="11"/>
        <v>0</v>
      </c>
      <c r="AI87" s="302"/>
      <c r="AJ87" s="784">
        <f t="shared" si="10"/>
        <v>0</v>
      </c>
      <c r="AK87" s="821"/>
      <c r="AL87" s="300">
        <f t="shared" si="12"/>
        <v>0</v>
      </c>
    </row>
    <row r="88" spans="1:38" s="8" customFormat="1" hidden="1">
      <c r="A88" s="83" t="s">
        <v>30</v>
      </c>
      <c r="B88" s="164">
        <f t="shared" si="13"/>
        <v>0</v>
      </c>
      <c r="C88" s="80" t="s">
        <v>31</v>
      </c>
      <c r="D88" s="80" t="s">
        <v>229</v>
      </c>
      <c r="E88" s="80" t="s">
        <v>32</v>
      </c>
      <c r="F88" s="80" t="s">
        <v>190</v>
      </c>
      <c r="G88" s="84" t="s">
        <v>33</v>
      </c>
      <c r="H88" s="800" t="s">
        <v>149</v>
      </c>
      <c r="I88" s="163"/>
      <c r="J88" s="438"/>
      <c r="K88" s="1340"/>
      <c r="L88" s="1268"/>
      <c r="M88" s="1340"/>
      <c r="N88" s="1359"/>
      <c r="O88" s="1617"/>
      <c r="P88" s="419"/>
      <c r="Q88" s="419"/>
      <c r="R88" s="419"/>
      <c r="S88" s="169"/>
      <c r="T88" s="169"/>
      <c r="U88" s="169"/>
      <c r="V88" s="169"/>
      <c r="W88" s="169"/>
      <c r="X88" s="169"/>
      <c r="Y88" s="169"/>
      <c r="Z88" s="169"/>
      <c r="AA88" s="1359"/>
      <c r="AB88" s="1688">
        <f t="shared" si="14"/>
        <v>0</v>
      </c>
      <c r="AC88" s="641">
        <f t="shared" si="15"/>
        <v>0</v>
      </c>
      <c r="AD88" s="1191"/>
      <c r="AE88" s="800"/>
      <c r="AF88" s="267"/>
      <c r="AG88" s="267"/>
      <c r="AH88" s="464">
        <f t="shared" si="11"/>
        <v>0</v>
      </c>
      <c r="AI88" s="302"/>
      <c r="AJ88" s="784">
        <f t="shared" si="10"/>
        <v>0</v>
      </c>
      <c r="AK88" s="821"/>
      <c r="AL88" s="300">
        <f t="shared" si="12"/>
        <v>0</v>
      </c>
    </row>
    <row r="89" spans="1:38" s="8" customFormat="1" hidden="1">
      <c r="A89" s="83" t="s">
        <v>30</v>
      </c>
      <c r="B89" s="164">
        <f t="shared" si="13"/>
        <v>0</v>
      </c>
      <c r="C89" s="80" t="s">
        <v>31</v>
      </c>
      <c r="D89" s="80" t="s">
        <v>229</v>
      </c>
      <c r="E89" s="80" t="s">
        <v>32</v>
      </c>
      <c r="F89" s="80" t="s">
        <v>190</v>
      </c>
      <c r="G89" s="84" t="s">
        <v>33</v>
      </c>
      <c r="H89" s="800" t="s">
        <v>149</v>
      </c>
      <c r="I89" s="163"/>
      <c r="J89" s="438"/>
      <c r="K89" s="1340"/>
      <c r="L89" s="1268"/>
      <c r="M89" s="1340"/>
      <c r="N89" s="1359"/>
      <c r="O89" s="1617"/>
      <c r="P89" s="419"/>
      <c r="Q89" s="419"/>
      <c r="R89" s="419"/>
      <c r="S89" s="169"/>
      <c r="T89" s="169"/>
      <c r="U89" s="169"/>
      <c r="V89" s="169"/>
      <c r="W89" s="169"/>
      <c r="X89" s="169"/>
      <c r="Y89" s="169"/>
      <c r="Z89" s="169"/>
      <c r="AA89" s="1359"/>
      <c r="AB89" s="1688">
        <f t="shared" si="14"/>
        <v>0</v>
      </c>
      <c r="AC89" s="641">
        <f t="shared" si="15"/>
        <v>0</v>
      </c>
      <c r="AD89" s="1191"/>
      <c r="AE89" s="800"/>
      <c r="AF89" s="267"/>
      <c r="AG89" s="267"/>
      <c r="AH89" s="464">
        <f t="shared" si="11"/>
        <v>0</v>
      </c>
      <c r="AI89" s="302"/>
      <c r="AJ89" s="784">
        <f t="shared" ref="AJ89:AJ120" si="16">AI89-N89</f>
        <v>0</v>
      </c>
      <c r="AK89" s="821"/>
      <c r="AL89" s="300">
        <f t="shared" si="12"/>
        <v>0</v>
      </c>
    </row>
    <row r="90" spans="1:38" s="8" customFormat="1" hidden="1">
      <c r="A90" s="83" t="s">
        <v>30</v>
      </c>
      <c r="B90" s="164">
        <f t="shared" si="13"/>
        <v>0</v>
      </c>
      <c r="C90" s="80" t="s">
        <v>31</v>
      </c>
      <c r="D90" s="80" t="s">
        <v>229</v>
      </c>
      <c r="E90" s="80" t="s">
        <v>32</v>
      </c>
      <c r="F90" s="80" t="s">
        <v>190</v>
      </c>
      <c r="G90" s="84" t="s">
        <v>33</v>
      </c>
      <c r="H90" s="800" t="s">
        <v>149</v>
      </c>
      <c r="I90" s="163"/>
      <c r="J90" s="438"/>
      <c r="K90" s="1340"/>
      <c r="L90" s="1268"/>
      <c r="M90" s="1340"/>
      <c r="N90" s="1359"/>
      <c r="O90" s="1617"/>
      <c r="P90" s="419"/>
      <c r="Q90" s="419"/>
      <c r="R90" s="419"/>
      <c r="S90" s="169"/>
      <c r="T90" s="169"/>
      <c r="U90" s="169"/>
      <c r="V90" s="169"/>
      <c r="W90" s="169"/>
      <c r="X90" s="169"/>
      <c r="Y90" s="169"/>
      <c r="Z90" s="169"/>
      <c r="AA90" s="1359"/>
      <c r="AB90" s="1688">
        <f t="shared" si="14"/>
        <v>0</v>
      </c>
      <c r="AC90" s="641">
        <f t="shared" si="15"/>
        <v>0</v>
      </c>
      <c r="AD90" s="1191"/>
      <c r="AE90" s="800"/>
      <c r="AF90" s="267"/>
      <c r="AG90" s="267"/>
      <c r="AH90" s="464">
        <f t="shared" si="11"/>
        <v>0</v>
      </c>
      <c r="AI90" s="302"/>
      <c r="AJ90" s="784">
        <f t="shared" si="16"/>
        <v>0</v>
      </c>
      <c r="AK90" s="821"/>
      <c r="AL90" s="300">
        <f t="shared" si="12"/>
        <v>0</v>
      </c>
    </row>
    <row r="91" spans="1:38" s="8" customFormat="1" hidden="1">
      <c r="A91" s="83" t="s">
        <v>30</v>
      </c>
      <c r="B91" s="164">
        <f t="shared" si="13"/>
        <v>0</v>
      </c>
      <c r="C91" s="80" t="s">
        <v>31</v>
      </c>
      <c r="D91" s="80" t="s">
        <v>229</v>
      </c>
      <c r="E91" s="80" t="s">
        <v>32</v>
      </c>
      <c r="F91" s="80" t="s">
        <v>190</v>
      </c>
      <c r="G91" s="84" t="s">
        <v>33</v>
      </c>
      <c r="H91" s="800" t="s">
        <v>149</v>
      </c>
      <c r="I91" s="163"/>
      <c r="J91" s="438"/>
      <c r="K91" s="1340"/>
      <c r="L91" s="1268"/>
      <c r="M91" s="1340"/>
      <c r="N91" s="1359"/>
      <c r="O91" s="1617"/>
      <c r="P91" s="419"/>
      <c r="Q91" s="419"/>
      <c r="R91" s="419"/>
      <c r="S91" s="169"/>
      <c r="T91" s="169"/>
      <c r="U91" s="169"/>
      <c r="V91" s="169"/>
      <c r="W91" s="169"/>
      <c r="X91" s="169"/>
      <c r="Y91" s="169"/>
      <c r="Z91" s="169"/>
      <c r="AA91" s="1359"/>
      <c r="AB91" s="1688">
        <f t="shared" si="14"/>
        <v>0</v>
      </c>
      <c r="AC91" s="641">
        <f t="shared" si="15"/>
        <v>0</v>
      </c>
      <c r="AD91" s="1191"/>
      <c r="AE91" s="800"/>
      <c r="AF91" s="267"/>
      <c r="AG91" s="267"/>
      <c r="AH91" s="464">
        <f t="shared" si="11"/>
        <v>0</v>
      </c>
      <c r="AI91" s="302"/>
      <c r="AJ91" s="784">
        <f t="shared" si="16"/>
        <v>0</v>
      </c>
      <c r="AK91" s="821"/>
      <c r="AL91" s="300">
        <f t="shared" si="12"/>
        <v>0</v>
      </c>
    </row>
    <row r="92" spans="1:38" s="8" customFormat="1" hidden="1">
      <c r="A92" s="83" t="s">
        <v>30</v>
      </c>
      <c r="B92" s="164">
        <f t="shared" si="13"/>
        <v>0</v>
      </c>
      <c r="C92" s="80" t="s">
        <v>31</v>
      </c>
      <c r="D92" s="80" t="s">
        <v>229</v>
      </c>
      <c r="E92" s="80" t="s">
        <v>32</v>
      </c>
      <c r="F92" s="80" t="s">
        <v>190</v>
      </c>
      <c r="G92" s="84" t="s">
        <v>33</v>
      </c>
      <c r="H92" s="800" t="s">
        <v>149</v>
      </c>
      <c r="I92" s="163"/>
      <c r="J92" s="438"/>
      <c r="K92" s="1340"/>
      <c r="L92" s="1268"/>
      <c r="M92" s="1340"/>
      <c r="N92" s="1359"/>
      <c r="O92" s="1617"/>
      <c r="P92" s="419"/>
      <c r="Q92" s="419"/>
      <c r="R92" s="419"/>
      <c r="S92" s="169"/>
      <c r="T92" s="169"/>
      <c r="U92" s="169"/>
      <c r="V92" s="169"/>
      <c r="W92" s="169"/>
      <c r="X92" s="169"/>
      <c r="Y92" s="169"/>
      <c r="Z92" s="169"/>
      <c r="AA92" s="1359"/>
      <c r="AB92" s="1688">
        <f t="shared" si="14"/>
        <v>0</v>
      </c>
      <c r="AC92" s="641">
        <f t="shared" si="15"/>
        <v>0</v>
      </c>
      <c r="AD92" s="1191"/>
      <c r="AE92" s="800"/>
      <c r="AF92" s="267"/>
      <c r="AG92" s="267"/>
      <c r="AH92" s="464">
        <f t="shared" si="11"/>
        <v>0</v>
      </c>
      <c r="AI92" s="302"/>
      <c r="AJ92" s="784">
        <f t="shared" si="16"/>
        <v>0</v>
      </c>
      <c r="AK92" s="821"/>
      <c r="AL92" s="300">
        <f t="shared" si="12"/>
        <v>0</v>
      </c>
    </row>
    <row r="93" spans="1:38" s="8" customFormat="1" hidden="1">
      <c r="A93" s="83" t="s">
        <v>30</v>
      </c>
      <c r="B93" s="164">
        <f t="shared" si="13"/>
        <v>0</v>
      </c>
      <c r="C93" s="80" t="s">
        <v>31</v>
      </c>
      <c r="D93" s="80" t="s">
        <v>229</v>
      </c>
      <c r="E93" s="80" t="s">
        <v>32</v>
      </c>
      <c r="F93" s="80" t="s">
        <v>190</v>
      </c>
      <c r="G93" s="84" t="s">
        <v>33</v>
      </c>
      <c r="H93" s="800" t="s">
        <v>149</v>
      </c>
      <c r="I93" s="163"/>
      <c r="J93" s="438"/>
      <c r="K93" s="1340"/>
      <c r="L93" s="1268"/>
      <c r="M93" s="1340"/>
      <c r="N93" s="1359"/>
      <c r="O93" s="1617"/>
      <c r="P93" s="419"/>
      <c r="Q93" s="419"/>
      <c r="R93" s="419"/>
      <c r="S93" s="169"/>
      <c r="T93" s="169"/>
      <c r="U93" s="169"/>
      <c r="V93" s="169"/>
      <c r="W93" s="169"/>
      <c r="X93" s="169"/>
      <c r="Y93" s="169"/>
      <c r="Z93" s="169"/>
      <c r="AA93" s="1359"/>
      <c r="AB93" s="1688">
        <f t="shared" si="14"/>
        <v>0</v>
      </c>
      <c r="AC93" s="641">
        <f t="shared" si="15"/>
        <v>0</v>
      </c>
      <c r="AD93" s="1191"/>
      <c r="AE93" s="800"/>
      <c r="AF93" s="267"/>
      <c r="AG93" s="267"/>
      <c r="AH93" s="464">
        <f t="shared" si="11"/>
        <v>0</v>
      </c>
      <c r="AI93" s="302"/>
      <c r="AJ93" s="784">
        <f t="shared" si="16"/>
        <v>0</v>
      </c>
      <c r="AK93" s="821"/>
      <c r="AL93" s="300">
        <f t="shared" si="12"/>
        <v>0</v>
      </c>
    </row>
    <row r="94" spans="1:38" s="8" customFormat="1" hidden="1">
      <c r="A94" s="83" t="s">
        <v>30</v>
      </c>
      <c r="B94" s="164">
        <f t="shared" si="13"/>
        <v>0</v>
      </c>
      <c r="C94" s="80" t="s">
        <v>31</v>
      </c>
      <c r="D94" s="80" t="s">
        <v>229</v>
      </c>
      <c r="E94" s="80" t="s">
        <v>32</v>
      </c>
      <c r="F94" s="80" t="s">
        <v>190</v>
      </c>
      <c r="G94" s="84" t="s">
        <v>33</v>
      </c>
      <c r="H94" s="800" t="s">
        <v>149</v>
      </c>
      <c r="I94" s="163"/>
      <c r="J94" s="438"/>
      <c r="K94" s="1340"/>
      <c r="L94" s="1268"/>
      <c r="M94" s="1340"/>
      <c r="N94" s="1359"/>
      <c r="O94" s="1617"/>
      <c r="P94" s="419"/>
      <c r="Q94" s="419"/>
      <c r="R94" s="419"/>
      <c r="S94" s="169"/>
      <c r="T94" s="169"/>
      <c r="U94" s="169"/>
      <c r="V94" s="169"/>
      <c r="W94" s="169"/>
      <c r="X94" s="169"/>
      <c r="Y94" s="169"/>
      <c r="Z94" s="169"/>
      <c r="AA94" s="1359"/>
      <c r="AB94" s="1688">
        <f t="shared" si="14"/>
        <v>0</v>
      </c>
      <c r="AC94" s="641">
        <f t="shared" si="15"/>
        <v>0</v>
      </c>
      <c r="AD94" s="1191"/>
      <c r="AE94" s="800"/>
      <c r="AF94" s="267"/>
      <c r="AG94" s="267"/>
      <c r="AH94" s="464">
        <f t="shared" si="11"/>
        <v>0</v>
      </c>
      <c r="AI94" s="302"/>
      <c r="AJ94" s="784">
        <f t="shared" si="16"/>
        <v>0</v>
      </c>
      <c r="AK94" s="821"/>
      <c r="AL94" s="300">
        <f t="shared" si="12"/>
        <v>0</v>
      </c>
    </row>
    <row r="95" spans="1:38" s="8" customFormat="1" hidden="1">
      <c r="A95" s="83" t="s">
        <v>30</v>
      </c>
      <c r="B95" s="164">
        <f t="shared" si="13"/>
        <v>0</v>
      </c>
      <c r="C95" s="80" t="s">
        <v>31</v>
      </c>
      <c r="D95" s="80" t="s">
        <v>229</v>
      </c>
      <c r="E95" s="80" t="s">
        <v>32</v>
      </c>
      <c r="F95" s="80" t="s">
        <v>190</v>
      </c>
      <c r="G95" s="84" t="s">
        <v>33</v>
      </c>
      <c r="H95" s="800" t="s">
        <v>149</v>
      </c>
      <c r="I95" s="163"/>
      <c r="J95" s="438"/>
      <c r="K95" s="1340"/>
      <c r="L95" s="1268"/>
      <c r="M95" s="1340"/>
      <c r="N95" s="1359"/>
      <c r="O95" s="1617"/>
      <c r="P95" s="419"/>
      <c r="Q95" s="419"/>
      <c r="R95" s="419"/>
      <c r="S95" s="169"/>
      <c r="T95" s="169"/>
      <c r="U95" s="169"/>
      <c r="V95" s="169"/>
      <c r="W95" s="169"/>
      <c r="X95" s="169"/>
      <c r="Y95" s="169"/>
      <c r="Z95" s="169"/>
      <c r="AA95" s="1359"/>
      <c r="AB95" s="1688">
        <f t="shared" si="14"/>
        <v>0</v>
      </c>
      <c r="AC95" s="641">
        <f t="shared" si="15"/>
        <v>0</v>
      </c>
      <c r="AD95" s="1191"/>
      <c r="AE95" s="800"/>
      <c r="AF95" s="267"/>
      <c r="AG95" s="267"/>
      <c r="AH95" s="464">
        <f t="shared" si="11"/>
        <v>0</v>
      </c>
      <c r="AI95" s="302"/>
      <c r="AJ95" s="784">
        <f t="shared" si="16"/>
        <v>0</v>
      </c>
      <c r="AK95" s="821"/>
      <c r="AL95" s="300">
        <f t="shared" si="12"/>
        <v>0</v>
      </c>
    </row>
    <row r="96" spans="1:38" s="8" customFormat="1" hidden="1">
      <c r="A96" s="83" t="s">
        <v>30</v>
      </c>
      <c r="B96" s="164">
        <f t="shared" si="13"/>
        <v>0</v>
      </c>
      <c r="C96" s="80" t="s">
        <v>31</v>
      </c>
      <c r="D96" s="80" t="s">
        <v>229</v>
      </c>
      <c r="E96" s="80" t="s">
        <v>32</v>
      </c>
      <c r="F96" s="80" t="s">
        <v>190</v>
      </c>
      <c r="G96" s="84" t="s">
        <v>33</v>
      </c>
      <c r="H96" s="800" t="s">
        <v>149</v>
      </c>
      <c r="I96" s="163"/>
      <c r="J96" s="438"/>
      <c r="K96" s="1340"/>
      <c r="L96" s="1268"/>
      <c r="M96" s="1340"/>
      <c r="N96" s="1359"/>
      <c r="O96" s="1617"/>
      <c r="P96" s="419"/>
      <c r="Q96" s="419"/>
      <c r="R96" s="419"/>
      <c r="S96" s="169"/>
      <c r="T96" s="169"/>
      <c r="U96" s="169"/>
      <c r="V96" s="169"/>
      <c r="W96" s="169"/>
      <c r="X96" s="169"/>
      <c r="Y96" s="169"/>
      <c r="Z96" s="169"/>
      <c r="AA96" s="1359"/>
      <c r="AB96" s="1688">
        <f t="shared" si="14"/>
        <v>0</v>
      </c>
      <c r="AC96" s="641">
        <f t="shared" si="15"/>
        <v>0</v>
      </c>
      <c r="AD96" s="1191"/>
      <c r="AE96" s="800"/>
      <c r="AF96" s="267"/>
      <c r="AG96" s="267"/>
      <c r="AH96" s="464">
        <f t="shared" si="11"/>
        <v>0</v>
      </c>
      <c r="AI96" s="302"/>
      <c r="AJ96" s="784">
        <f t="shared" si="16"/>
        <v>0</v>
      </c>
      <c r="AK96" s="821"/>
      <c r="AL96" s="300">
        <f t="shared" si="12"/>
        <v>0</v>
      </c>
    </row>
    <row r="97" spans="1:38" s="8" customFormat="1" hidden="1">
      <c r="A97" s="83" t="s">
        <v>30</v>
      </c>
      <c r="B97" s="164">
        <f t="shared" si="13"/>
        <v>0</v>
      </c>
      <c r="C97" s="80" t="s">
        <v>31</v>
      </c>
      <c r="D97" s="80" t="s">
        <v>229</v>
      </c>
      <c r="E97" s="80" t="s">
        <v>32</v>
      </c>
      <c r="F97" s="80" t="s">
        <v>190</v>
      </c>
      <c r="G97" s="84" t="s">
        <v>33</v>
      </c>
      <c r="H97" s="800" t="s">
        <v>149</v>
      </c>
      <c r="I97" s="163"/>
      <c r="J97" s="438"/>
      <c r="K97" s="1340"/>
      <c r="L97" s="1268"/>
      <c r="M97" s="1340"/>
      <c r="N97" s="1359"/>
      <c r="O97" s="1617"/>
      <c r="P97" s="419"/>
      <c r="Q97" s="419"/>
      <c r="R97" s="419"/>
      <c r="S97" s="169"/>
      <c r="T97" s="169"/>
      <c r="U97" s="169"/>
      <c r="V97" s="169"/>
      <c r="W97" s="169"/>
      <c r="X97" s="169"/>
      <c r="Y97" s="169"/>
      <c r="Z97" s="169"/>
      <c r="AA97" s="1359"/>
      <c r="AB97" s="1688">
        <f t="shared" si="14"/>
        <v>0</v>
      </c>
      <c r="AC97" s="641">
        <f t="shared" si="15"/>
        <v>0</v>
      </c>
      <c r="AD97" s="1191"/>
      <c r="AE97" s="800"/>
      <c r="AF97" s="267"/>
      <c r="AG97" s="267"/>
      <c r="AH97" s="464">
        <f t="shared" si="11"/>
        <v>0</v>
      </c>
      <c r="AI97" s="302"/>
      <c r="AJ97" s="784">
        <f t="shared" si="16"/>
        <v>0</v>
      </c>
      <c r="AK97" s="821"/>
      <c r="AL97" s="300">
        <f t="shared" si="12"/>
        <v>0</v>
      </c>
    </row>
    <row r="98" spans="1:38" s="8" customFormat="1" hidden="1">
      <c r="A98" s="83" t="s">
        <v>30</v>
      </c>
      <c r="B98" s="164">
        <f t="shared" si="13"/>
        <v>0</v>
      </c>
      <c r="C98" s="80" t="s">
        <v>31</v>
      </c>
      <c r="D98" s="80" t="s">
        <v>229</v>
      </c>
      <c r="E98" s="80" t="s">
        <v>32</v>
      </c>
      <c r="F98" s="80" t="s">
        <v>190</v>
      </c>
      <c r="G98" s="84" t="s">
        <v>33</v>
      </c>
      <c r="H98" s="800" t="s">
        <v>149</v>
      </c>
      <c r="I98" s="163"/>
      <c r="J98" s="438"/>
      <c r="K98" s="1340"/>
      <c r="L98" s="1268"/>
      <c r="M98" s="1340"/>
      <c r="N98" s="1359"/>
      <c r="O98" s="1617"/>
      <c r="P98" s="419"/>
      <c r="Q98" s="419"/>
      <c r="R98" s="419"/>
      <c r="S98" s="169"/>
      <c r="T98" s="169"/>
      <c r="U98" s="169"/>
      <c r="V98" s="169"/>
      <c r="W98" s="169"/>
      <c r="X98" s="169"/>
      <c r="Y98" s="169"/>
      <c r="Z98" s="169"/>
      <c r="AA98" s="1359"/>
      <c r="AB98" s="1688">
        <f t="shared" si="14"/>
        <v>0</v>
      </c>
      <c r="AC98" s="641">
        <f t="shared" si="15"/>
        <v>0</v>
      </c>
      <c r="AD98" s="1191"/>
      <c r="AE98" s="800"/>
      <c r="AF98" s="267"/>
      <c r="AG98" s="267"/>
      <c r="AH98" s="464">
        <f t="shared" si="11"/>
        <v>0</v>
      </c>
      <c r="AI98" s="302"/>
      <c r="AJ98" s="784">
        <f t="shared" si="16"/>
        <v>0</v>
      </c>
      <c r="AK98" s="821"/>
      <c r="AL98" s="300">
        <f t="shared" si="12"/>
        <v>0</v>
      </c>
    </row>
    <row r="99" spans="1:38" s="8" customFormat="1" hidden="1">
      <c r="A99" s="83" t="s">
        <v>30</v>
      </c>
      <c r="B99" s="164">
        <f t="shared" si="13"/>
        <v>0</v>
      </c>
      <c r="C99" s="80" t="s">
        <v>31</v>
      </c>
      <c r="D99" s="80" t="s">
        <v>229</v>
      </c>
      <c r="E99" s="80" t="s">
        <v>32</v>
      </c>
      <c r="F99" s="80" t="s">
        <v>190</v>
      </c>
      <c r="G99" s="84" t="s">
        <v>33</v>
      </c>
      <c r="H99" s="800" t="s">
        <v>149</v>
      </c>
      <c r="I99" s="163"/>
      <c r="J99" s="438"/>
      <c r="K99" s="1340"/>
      <c r="L99" s="1268"/>
      <c r="M99" s="1340"/>
      <c r="N99" s="1359"/>
      <c r="O99" s="1617"/>
      <c r="P99" s="419"/>
      <c r="Q99" s="419"/>
      <c r="R99" s="419"/>
      <c r="S99" s="169"/>
      <c r="T99" s="169"/>
      <c r="U99" s="169"/>
      <c r="V99" s="169"/>
      <c r="W99" s="169"/>
      <c r="X99" s="169"/>
      <c r="Y99" s="169"/>
      <c r="Z99" s="169"/>
      <c r="AA99" s="1359"/>
      <c r="AB99" s="1688">
        <f t="shared" si="14"/>
        <v>0</v>
      </c>
      <c r="AC99" s="641">
        <f t="shared" si="15"/>
        <v>0</v>
      </c>
      <c r="AD99" s="1191"/>
      <c r="AE99" s="800"/>
      <c r="AF99" s="267"/>
      <c r="AG99" s="267"/>
      <c r="AH99" s="464">
        <f t="shared" si="11"/>
        <v>0</v>
      </c>
      <c r="AI99" s="886"/>
      <c r="AJ99" s="784">
        <f t="shared" si="16"/>
        <v>0</v>
      </c>
      <c r="AK99" s="821"/>
      <c r="AL99" s="300">
        <f t="shared" si="12"/>
        <v>0</v>
      </c>
    </row>
    <row r="100" spans="1:38" s="8" customFormat="1" hidden="1">
      <c r="A100" s="83" t="s">
        <v>30</v>
      </c>
      <c r="B100" s="164">
        <f t="shared" si="13"/>
        <v>0</v>
      </c>
      <c r="C100" s="80" t="s">
        <v>31</v>
      </c>
      <c r="D100" s="80" t="s">
        <v>229</v>
      </c>
      <c r="E100" s="80" t="s">
        <v>32</v>
      </c>
      <c r="F100" s="80" t="s">
        <v>190</v>
      </c>
      <c r="G100" s="84" t="s">
        <v>33</v>
      </c>
      <c r="H100" s="800" t="s">
        <v>149</v>
      </c>
      <c r="I100" s="163"/>
      <c r="J100" s="438"/>
      <c r="K100" s="1340"/>
      <c r="L100" s="1268"/>
      <c r="M100" s="1340"/>
      <c r="N100" s="1268"/>
      <c r="O100" s="1617"/>
      <c r="P100" s="419"/>
      <c r="Q100" s="419"/>
      <c r="R100" s="419"/>
      <c r="S100" s="169"/>
      <c r="T100" s="169"/>
      <c r="U100" s="169"/>
      <c r="V100" s="169"/>
      <c r="W100" s="169"/>
      <c r="X100" s="169"/>
      <c r="Y100" s="169"/>
      <c r="Z100" s="169"/>
      <c r="AA100" s="1359"/>
      <c r="AB100" s="1688">
        <f t="shared" si="14"/>
        <v>0</v>
      </c>
      <c r="AC100" s="641">
        <f t="shared" si="15"/>
        <v>0</v>
      </c>
      <c r="AD100" s="1191"/>
      <c r="AE100" s="800"/>
      <c r="AF100" s="267"/>
      <c r="AG100" s="267"/>
      <c r="AH100" s="464">
        <f t="shared" si="11"/>
        <v>0</v>
      </c>
      <c r="AI100" s="886"/>
      <c r="AJ100" s="784">
        <f t="shared" si="16"/>
        <v>0</v>
      </c>
      <c r="AK100" s="821"/>
      <c r="AL100" s="300">
        <f t="shared" si="12"/>
        <v>0</v>
      </c>
    </row>
    <row r="101" spans="1:38" s="8" customFormat="1" hidden="1">
      <c r="A101" s="83" t="s">
        <v>30</v>
      </c>
      <c r="B101" s="164">
        <f t="shared" si="13"/>
        <v>0</v>
      </c>
      <c r="C101" s="80" t="s">
        <v>31</v>
      </c>
      <c r="D101" s="80" t="s">
        <v>229</v>
      </c>
      <c r="E101" s="80" t="s">
        <v>32</v>
      </c>
      <c r="F101" s="80" t="s">
        <v>190</v>
      </c>
      <c r="G101" s="84" t="s">
        <v>33</v>
      </c>
      <c r="H101" s="800" t="s">
        <v>149</v>
      </c>
      <c r="I101" s="163"/>
      <c r="J101" s="438"/>
      <c r="K101" s="1340"/>
      <c r="L101" s="1268"/>
      <c r="M101" s="1340"/>
      <c r="N101" s="1359"/>
      <c r="O101" s="1617"/>
      <c r="P101" s="419"/>
      <c r="Q101" s="419"/>
      <c r="R101" s="419"/>
      <c r="S101" s="169"/>
      <c r="T101" s="169"/>
      <c r="U101" s="169"/>
      <c r="V101" s="169"/>
      <c r="W101" s="169"/>
      <c r="X101" s="169"/>
      <c r="Y101" s="169"/>
      <c r="Z101" s="169"/>
      <c r="AA101" s="1359"/>
      <c r="AB101" s="1688">
        <f t="shared" si="14"/>
        <v>0</v>
      </c>
      <c r="AC101" s="641">
        <f t="shared" si="15"/>
        <v>0</v>
      </c>
      <c r="AD101" s="1191"/>
      <c r="AE101" s="800"/>
      <c r="AF101" s="267"/>
      <c r="AG101" s="267"/>
      <c r="AH101" s="464">
        <f t="shared" si="11"/>
        <v>0</v>
      </c>
      <c r="AI101" s="886"/>
      <c r="AJ101" s="784">
        <f t="shared" si="16"/>
        <v>0</v>
      </c>
      <c r="AK101" s="821"/>
      <c r="AL101" s="300">
        <f t="shared" si="12"/>
        <v>0</v>
      </c>
    </row>
    <row r="102" spans="1:38" s="8" customFormat="1" hidden="1">
      <c r="A102" s="83" t="s">
        <v>30</v>
      </c>
      <c r="B102" s="164">
        <f t="shared" si="13"/>
        <v>0</v>
      </c>
      <c r="C102" s="80" t="s">
        <v>31</v>
      </c>
      <c r="D102" s="80" t="s">
        <v>229</v>
      </c>
      <c r="E102" s="80" t="s">
        <v>32</v>
      </c>
      <c r="F102" s="80" t="s">
        <v>190</v>
      </c>
      <c r="G102" s="84" t="s">
        <v>33</v>
      </c>
      <c r="H102" s="800" t="s">
        <v>149</v>
      </c>
      <c r="I102" s="163"/>
      <c r="J102" s="438"/>
      <c r="K102" s="1340"/>
      <c r="L102" s="1268"/>
      <c r="M102" s="1340"/>
      <c r="N102" s="1359"/>
      <c r="O102" s="1617"/>
      <c r="P102" s="419"/>
      <c r="Q102" s="419"/>
      <c r="R102" s="419"/>
      <c r="S102" s="169"/>
      <c r="T102" s="169"/>
      <c r="U102" s="169"/>
      <c r="V102" s="169"/>
      <c r="W102" s="169"/>
      <c r="X102" s="169"/>
      <c r="Y102" s="169"/>
      <c r="Z102" s="169"/>
      <c r="AA102" s="1359"/>
      <c r="AB102" s="1688">
        <f t="shared" si="14"/>
        <v>0</v>
      </c>
      <c r="AC102" s="641">
        <f t="shared" si="15"/>
        <v>0</v>
      </c>
      <c r="AD102" s="1191"/>
      <c r="AE102" s="800"/>
      <c r="AF102" s="267"/>
      <c r="AG102" s="267"/>
      <c r="AH102" s="464">
        <f t="shared" si="11"/>
        <v>0</v>
      </c>
      <c r="AI102" s="886"/>
      <c r="AJ102" s="784">
        <f t="shared" si="16"/>
        <v>0</v>
      </c>
      <c r="AK102" s="821"/>
      <c r="AL102" s="300">
        <f t="shared" si="12"/>
        <v>0</v>
      </c>
    </row>
    <row r="103" spans="1:38" s="8" customFormat="1" hidden="1">
      <c r="A103" s="83" t="s">
        <v>30</v>
      </c>
      <c r="B103" s="164">
        <f t="shared" si="13"/>
        <v>0</v>
      </c>
      <c r="C103" s="80" t="s">
        <v>31</v>
      </c>
      <c r="D103" s="80" t="s">
        <v>229</v>
      </c>
      <c r="E103" s="80" t="s">
        <v>32</v>
      </c>
      <c r="F103" s="80" t="s">
        <v>190</v>
      </c>
      <c r="G103" s="84" t="s">
        <v>33</v>
      </c>
      <c r="H103" s="800" t="s">
        <v>149</v>
      </c>
      <c r="I103" s="163"/>
      <c r="J103" s="438"/>
      <c r="K103" s="1340"/>
      <c r="L103" s="1268"/>
      <c r="M103" s="1340"/>
      <c r="N103" s="1359"/>
      <c r="O103" s="1617"/>
      <c r="P103" s="419"/>
      <c r="Q103" s="419"/>
      <c r="R103" s="419"/>
      <c r="S103" s="419"/>
      <c r="T103" s="169"/>
      <c r="U103" s="169"/>
      <c r="V103" s="169"/>
      <c r="W103" s="169"/>
      <c r="X103" s="169"/>
      <c r="Y103" s="169"/>
      <c r="Z103" s="169"/>
      <c r="AA103" s="1359"/>
      <c r="AB103" s="1688">
        <f t="shared" si="14"/>
        <v>0</v>
      </c>
      <c r="AC103" s="641">
        <f t="shared" si="15"/>
        <v>0</v>
      </c>
      <c r="AD103" s="1191"/>
      <c r="AE103" s="800"/>
      <c r="AF103" s="267"/>
      <c r="AG103" s="267"/>
      <c r="AH103" s="464">
        <f t="shared" si="11"/>
        <v>0</v>
      </c>
      <c r="AI103" s="886"/>
      <c r="AJ103" s="784">
        <f t="shared" si="16"/>
        <v>0</v>
      </c>
      <c r="AK103" s="821"/>
      <c r="AL103" s="300">
        <f t="shared" si="12"/>
        <v>0</v>
      </c>
    </row>
    <row r="104" spans="1:38" s="8" customFormat="1" hidden="1">
      <c r="A104" s="83" t="s">
        <v>30</v>
      </c>
      <c r="B104" s="164">
        <f t="shared" si="13"/>
        <v>0</v>
      </c>
      <c r="C104" s="80" t="s">
        <v>31</v>
      </c>
      <c r="D104" s="80" t="s">
        <v>229</v>
      </c>
      <c r="E104" s="80" t="s">
        <v>32</v>
      </c>
      <c r="F104" s="80" t="s">
        <v>190</v>
      </c>
      <c r="G104" s="84" t="s">
        <v>33</v>
      </c>
      <c r="H104" s="800" t="s">
        <v>149</v>
      </c>
      <c r="I104" s="163"/>
      <c r="J104" s="438"/>
      <c r="K104" s="1340"/>
      <c r="L104" s="1268"/>
      <c r="M104" s="1340"/>
      <c r="N104" s="1359"/>
      <c r="O104" s="1617"/>
      <c r="P104" s="419"/>
      <c r="Q104" s="419"/>
      <c r="R104" s="419"/>
      <c r="S104" s="419"/>
      <c r="T104" s="169"/>
      <c r="U104" s="169"/>
      <c r="V104" s="169"/>
      <c r="W104" s="169"/>
      <c r="X104" s="169"/>
      <c r="Y104" s="169"/>
      <c r="Z104" s="169"/>
      <c r="AA104" s="1359"/>
      <c r="AB104" s="1688">
        <f t="shared" si="14"/>
        <v>0</v>
      </c>
      <c r="AC104" s="641">
        <f t="shared" si="15"/>
        <v>0</v>
      </c>
      <c r="AD104" s="1191"/>
      <c r="AE104" s="800"/>
      <c r="AF104" s="267"/>
      <c r="AG104" s="267"/>
      <c r="AH104" s="464">
        <f t="shared" si="11"/>
        <v>0</v>
      </c>
      <c r="AI104" s="886"/>
      <c r="AJ104" s="784">
        <f t="shared" si="16"/>
        <v>0</v>
      </c>
      <c r="AK104" s="821"/>
      <c r="AL104" s="300">
        <f t="shared" si="12"/>
        <v>0</v>
      </c>
    </row>
    <row r="105" spans="1:38" s="8" customFormat="1" hidden="1">
      <c r="A105" s="83" t="s">
        <v>30</v>
      </c>
      <c r="B105" s="164">
        <f t="shared" si="13"/>
        <v>0</v>
      </c>
      <c r="C105" s="80" t="s">
        <v>31</v>
      </c>
      <c r="D105" s="80" t="s">
        <v>229</v>
      </c>
      <c r="E105" s="80" t="s">
        <v>32</v>
      </c>
      <c r="F105" s="80" t="s">
        <v>190</v>
      </c>
      <c r="G105" s="84" t="s">
        <v>33</v>
      </c>
      <c r="H105" s="800" t="s">
        <v>149</v>
      </c>
      <c r="I105" s="163"/>
      <c r="J105" s="438"/>
      <c r="K105" s="1340"/>
      <c r="L105" s="1268"/>
      <c r="M105" s="1340"/>
      <c r="N105" s="1359"/>
      <c r="O105" s="1617"/>
      <c r="P105" s="419"/>
      <c r="Q105" s="419"/>
      <c r="R105" s="419"/>
      <c r="S105" s="419"/>
      <c r="T105" s="169"/>
      <c r="U105" s="419"/>
      <c r="V105" s="419"/>
      <c r="W105" s="169"/>
      <c r="X105" s="169"/>
      <c r="Y105" s="169"/>
      <c r="Z105" s="169"/>
      <c r="AA105" s="1359"/>
      <c r="AB105" s="1688">
        <f t="shared" si="14"/>
        <v>0</v>
      </c>
      <c r="AC105" s="641">
        <f t="shared" si="15"/>
        <v>0</v>
      </c>
      <c r="AD105" s="1191"/>
      <c r="AE105" s="800"/>
      <c r="AF105" s="267"/>
      <c r="AG105" s="267"/>
      <c r="AH105" s="464">
        <f t="shared" si="11"/>
        <v>0</v>
      </c>
      <c r="AI105" s="886"/>
      <c r="AJ105" s="784">
        <f t="shared" si="16"/>
        <v>0</v>
      </c>
      <c r="AK105" s="821"/>
      <c r="AL105" s="300">
        <f t="shared" si="12"/>
        <v>0</v>
      </c>
    </row>
    <row r="106" spans="1:38" s="8" customFormat="1" hidden="1">
      <c r="A106" s="83" t="s">
        <v>30</v>
      </c>
      <c r="B106" s="164">
        <f t="shared" si="13"/>
        <v>0</v>
      </c>
      <c r="C106" s="80" t="s">
        <v>31</v>
      </c>
      <c r="D106" s="80" t="s">
        <v>229</v>
      </c>
      <c r="E106" s="80" t="s">
        <v>32</v>
      </c>
      <c r="F106" s="80" t="s">
        <v>190</v>
      </c>
      <c r="G106" s="84" t="s">
        <v>33</v>
      </c>
      <c r="H106" s="800" t="s">
        <v>149</v>
      </c>
      <c r="I106" s="163"/>
      <c r="J106" s="438"/>
      <c r="K106" s="1340"/>
      <c r="L106" s="1268"/>
      <c r="M106" s="1340"/>
      <c r="N106" s="1359"/>
      <c r="O106" s="1617"/>
      <c r="P106" s="419"/>
      <c r="Q106" s="419"/>
      <c r="R106" s="419"/>
      <c r="S106" s="419"/>
      <c r="T106" s="169"/>
      <c r="U106" s="419"/>
      <c r="V106" s="419"/>
      <c r="W106" s="169"/>
      <c r="X106" s="169"/>
      <c r="Y106" s="169"/>
      <c r="Z106" s="169"/>
      <c r="AA106" s="1359"/>
      <c r="AB106" s="1688">
        <f t="shared" si="14"/>
        <v>0</v>
      </c>
      <c r="AC106" s="641">
        <f t="shared" si="15"/>
        <v>0</v>
      </c>
      <c r="AD106" s="1191"/>
      <c r="AE106" s="800"/>
      <c r="AF106" s="267"/>
      <c r="AG106" s="267"/>
      <c r="AH106" s="464">
        <f t="shared" si="11"/>
        <v>0</v>
      </c>
      <c r="AI106" s="886"/>
      <c r="AJ106" s="784">
        <f t="shared" si="16"/>
        <v>0</v>
      </c>
      <c r="AK106" s="821"/>
      <c r="AL106" s="300">
        <f t="shared" si="12"/>
        <v>0</v>
      </c>
    </row>
    <row r="107" spans="1:38" s="8" customFormat="1" hidden="1">
      <c r="A107" s="83" t="s">
        <v>30</v>
      </c>
      <c r="B107" s="164">
        <f t="shared" si="13"/>
        <v>0</v>
      </c>
      <c r="C107" s="80" t="s">
        <v>31</v>
      </c>
      <c r="D107" s="80" t="s">
        <v>229</v>
      </c>
      <c r="E107" s="80" t="s">
        <v>32</v>
      </c>
      <c r="F107" s="80" t="s">
        <v>190</v>
      </c>
      <c r="G107" s="84" t="s">
        <v>33</v>
      </c>
      <c r="H107" s="800" t="s">
        <v>149</v>
      </c>
      <c r="I107" s="163"/>
      <c r="J107" s="438"/>
      <c r="K107" s="1340"/>
      <c r="L107" s="1268"/>
      <c r="M107" s="1340"/>
      <c r="N107" s="1359"/>
      <c r="O107" s="1617"/>
      <c r="P107" s="419"/>
      <c r="Q107" s="419"/>
      <c r="R107" s="419"/>
      <c r="S107" s="419"/>
      <c r="T107" s="169"/>
      <c r="U107" s="419"/>
      <c r="V107" s="419"/>
      <c r="W107" s="169"/>
      <c r="X107" s="169"/>
      <c r="Y107" s="169"/>
      <c r="Z107" s="169"/>
      <c r="AA107" s="1359"/>
      <c r="AB107" s="1688">
        <f t="shared" si="14"/>
        <v>0</v>
      </c>
      <c r="AC107" s="641">
        <f t="shared" si="15"/>
        <v>0</v>
      </c>
      <c r="AD107" s="1191"/>
      <c r="AE107" s="800"/>
      <c r="AF107" s="267"/>
      <c r="AG107" s="267"/>
      <c r="AH107" s="464">
        <f t="shared" si="11"/>
        <v>0</v>
      </c>
      <c r="AI107" s="886"/>
      <c r="AJ107" s="784">
        <f t="shared" si="16"/>
        <v>0</v>
      </c>
      <c r="AK107" s="821"/>
      <c r="AL107" s="300">
        <f t="shared" si="12"/>
        <v>0</v>
      </c>
    </row>
    <row r="108" spans="1:38" s="8" customFormat="1" hidden="1">
      <c r="A108" s="83" t="s">
        <v>30</v>
      </c>
      <c r="B108" s="164">
        <f t="shared" si="13"/>
        <v>0</v>
      </c>
      <c r="C108" s="80" t="s">
        <v>31</v>
      </c>
      <c r="D108" s="80" t="s">
        <v>229</v>
      </c>
      <c r="E108" s="80" t="s">
        <v>32</v>
      </c>
      <c r="F108" s="80" t="s">
        <v>190</v>
      </c>
      <c r="G108" s="84" t="s">
        <v>33</v>
      </c>
      <c r="H108" s="800" t="s">
        <v>149</v>
      </c>
      <c r="I108" s="163"/>
      <c r="J108" s="438"/>
      <c r="K108" s="1340"/>
      <c r="L108" s="1268"/>
      <c r="M108" s="1340"/>
      <c r="N108" s="1359"/>
      <c r="O108" s="1617"/>
      <c r="P108" s="419"/>
      <c r="Q108" s="419"/>
      <c r="R108" s="419"/>
      <c r="S108" s="419"/>
      <c r="T108" s="169"/>
      <c r="U108" s="419"/>
      <c r="V108" s="419"/>
      <c r="W108" s="169"/>
      <c r="X108" s="169"/>
      <c r="Y108" s="169"/>
      <c r="Z108" s="169"/>
      <c r="AA108" s="1359"/>
      <c r="AB108" s="1688">
        <f t="shared" si="14"/>
        <v>0</v>
      </c>
      <c r="AC108" s="641">
        <f t="shared" si="15"/>
        <v>0</v>
      </c>
      <c r="AD108" s="1191"/>
      <c r="AE108" s="800"/>
      <c r="AF108" s="267"/>
      <c r="AG108" s="267"/>
      <c r="AH108" s="464">
        <f t="shared" si="11"/>
        <v>0</v>
      </c>
      <c r="AI108" s="886"/>
      <c r="AJ108" s="784">
        <f t="shared" si="16"/>
        <v>0</v>
      </c>
      <c r="AK108" s="821"/>
      <c r="AL108" s="300">
        <f t="shared" si="12"/>
        <v>0</v>
      </c>
    </row>
    <row r="109" spans="1:38" s="8" customFormat="1" hidden="1">
      <c r="A109" s="83" t="s">
        <v>30</v>
      </c>
      <c r="B109" s="164">
        <f t="shared" si="13"/>
        <v>0</v>
      </c>
      <c r="C109" s="80" t="s">
        <v>31</v>
      </c>
      <c r="D109" s="80" t="s">
        <v>229</v>
      </c>
      <c r="E109" s="80" t="s">
        <v>32</v>
      </c>
      <c r="F109" s="80" t="s">
        <v>190</v>
      </c>
      <c r="G109" s="84" t="s">
        <v>33</v>
      </c>
      <c r="H109" s="800" t="s">
        <v>149</v>
      </c>
      <c r="I109" s="163"/>
      <c r="J109" s="438"/>
      <c r="K109" s="1340"/>
      <c r="L109" s="1268"/>
      <c r="M109" s="1340"/>
      <c r="N109" s="1359"/>
      <c r="O109" s="1617"/>
      <c r="P109" s="419"/>
      <c r="Q109" s="419"/>
      <c r="R109" s="419"/>
      <c r="S109" s="419"/>
      <c r="T109" s="169"/>
      <c r="U109" s="419"/>
      <c r="V109" s="419"/>
      <c r="W109" s="169"/>
      <c r="X109" s="169"/>
      <c r="Y109" s="169"/>
      <c r="Z109" s="169"/>
      <c r="AA109" s="1359"/>
      <c r="AB109" s="1688">
        <f t="shared" si="14"/>
        <v>0</v>
      </c>
      <c r="AC109" s="641">
        <f t="shared" si="15"/>
        <v>0</v>
      </c>
      <c r="AD109" s="1191"/>
      <c r="AE109" s="800"/>
      <c r="AF109" s="267"/>
      <c r="AG109" s="267"/>
      <c r="AH109" s="464">
        <f t="shared" si="11"/>
        <v>0</v>
      </c>
      <c r="AI109" s="886"/>
      <c r="AJ109" s="784">
        <f t="shared" si="16"/>
        <v>0</v>
      </c>
      <c r="AK109" s="821"/>
      <c r="AL109" s="300">
        <f t="shared" si="12"/>
        <v>0</v>
      </c>
    </row>
    <row r="110" spans="1:38" s="8" customFormat="1" hidden="1">
      <c r="A110" s="83" t="s">
        <v>30</v>
      </c>
      <c r="B110" s="164">
        <f t="shared" si="13"/>
        <v>0</v>
      </c>
      <c r="C110" s="80" t="s">
        <v>31</v>
      </c>
      <c r="D110" s="80" t="s">
        <v>229</v>
      </c>
      <c r="E110" s="80" t="s">
        <v>32</v>
      </c>
      <c r="F110" s="80" t="s">
        <v>190</v>
      </c>
      <c r="G110" s="84" t="s">
        <v>33</v>
      </c>
      <c r="H110" s="800" t="s">
        <v>149</v>
      </c>
      <c r="I110" s="163"/>
      <c r="J110" s="438"/>
      <c r="K110" s="1340"/>
      <c r="L110" s="1268"/>
      <c r="M110" s="1340"/>
      <c r="N110" s="1359"/>
      <c r="O110" s="1617"/>
      <c r="P110" s="419"/>
      <c r="Q110" s="419"/>
      <c r="R110" s="419"/>
      <c r="S110" s="419"/>
      <c r="T110" s="169"/>
      <c r="U110" s="419"/>
      <c r="V110" s="419"/>
      <c r="W110" s="169"/>
      <c r="X110" s="169"/>
      <c r="Y110" s="169"/>
      <c r="Z110" s="169"/>
      <c r="AA110" s="1359"/>
      <c r="AB110" s="1688">
        <f t="shared" si="14"/>
        <v>0</v>
      </c>
      <c r="AC110" s="641">
        <f t="shared" si="15"/>
        <v>0</v>
      </c>
      <c r="AD110" s="1191"/>
      <c r="AE110" s="800"/>
      <c r="AF110" s="267"/>
      <c r="AG110" s="267"/>
      <c r="AH110" s="464">
        <f t="shared" si="11"/>
        <v>0</v>
      </c>
      <c r="AI110" s="886"/>
      <c r="AJ110" s="784">
        <f t="shared" si="16"/>
        <v>0</v>
      </c>
      <c r="AK110" s="821"/>
      <c r="AL110" s="300">
        <f t="shared" si="12"/>
        <v>0</v>
      </c>
    </row>
    <row r="111" spans="1:38" s="8" customFormat="1" hidden="1">
      <c r="A111" s="83" t="s">
        <v>30</v>
      </c>
      <c r="B111" s="164">
        <f t="shared" si="13"/>
        <v>0</v>
      </c>
      <c r="C111" s="80" t="s">
        <v>31</v>
      </c>
      <c r="D111" s="80" t="s">
        <v>229</v>
      </c>
      <c r="E111" s="80" t="s">
        <v>32</v>
      </c>
      <c r="F111" s="80" t="s">
        <v>190</v>
      </c>
      <c r="G111" s="84" t="s">
        <v>33</v>
      </c>
      <c r="H111" s="800" t="s">
        <v>149</v>
      </c>
      <c r="I111" s="163"/>
      <c r="J111" s="438"/>
      <c r="K111" s="1340"/>
      <c r="L111" s="1268"/>
      <c r="M111" s="1340"/>
      <c r="N111" s="1359"/>
      <c r="O111" s="1617"/>
      <c r="P111" s="419"/>
      <c r="Q111" s="419"/>
      <c r="R111" s="419"/>
      <c r="S111" s="419"/>
      <c r="T111" s="169"/>
      <c r="U111" s="419"/>
      <c r="V111" s="419"/>
      <c r="W111" s="169"/>
      <c r="X111" s="169"/>
      <c r="Y111" s="169"/>
      <c r="Z111" s="169"/>
      <c r="AA111" s="1359"/>
      <c r="AB111" s="1688">
        <f t="shared" si="14"/>
        <v>0</v>
      </c>
      <c r="AC111" s="641">
        <f t="shared" si="15"/>
        <v>0</v>
      </c>
      <c r="AD111" s="1191"/>
      <c r="AE111" s="800"/>
      <c r="AF111" s="267"/>
      <c r="AG111" s="267"/>
      <c r="AH111" s="464">
        <f t="shared" si="11"/>
        <v>0</v>
      </c>
      <c r="AI111" s="886"/>
      <c r="AJ111" s="784">
        <f t="shared" si="16"/>
        <v>0</v>
      </c>
      <c r="AK111" s="821"/>
      <c r="AL111" s="300">
        <f t="shared" si="12"/>
        <v>0</v>
      </c>
    </row>
    <row r="112" spans="1:38" s="8" customFormat="1" hidden="1">
      <c r="A112" s="83" t="s">
        <v>30</v>
      </c>
      <c r="B112" s="164">
        <f t="shared" si="13"/>
        <v>0</v>
      </c>
      <c r="C112" s="80" t="s">
        <v>31</v>
      </c>
      <c r="D112" s="80" t="s">
        <v>229</v>
      </c>
      <c r="E112" s="80" t="s">
        <v>32</v>
      </c>
      <c r="F112" s="80" t="s">
        <v>190</v>
      </c>
      <c r="G112" s="84" t="s">
        <v>33</v>
      </c>
      <c r="H112" s="800" t="s">
        <v>149</v>
      </c>
      <c r="I112" s="163"/>
      <c r="J112" s="438"/>
      <c r="K112" s="1340"/>
      <c r="L112" s="1268"/>
      <c r="M112" s="1340"/>
      <c r="N112" s="1359"/>
      <c r="O112" s="1617"/>
      <c r="P112" s="419"/>
      <c r="Q112" s="419"/>
      <c r="R112" s="419"/>
      <c r="S112" s="419"/>
      <c r="T112" s="169"/>
      <c r="U112" s="419"/>
      <c r="V112" s="419"/>
      <c r="W112" s="420"/>
      <c r="X112" s="169"/>
      <c r="Y112" s="169"/>
      <c r="Z112" s="169"/>
      <c r="AA112" s="1359"/>
      <c r="AB112" s="1688">
        <f t="shared" si="14"/>
        <v>0</v>
      </c>
      <c r="AC112" s="641">
        <f t="shared" si="15"/>
        <v>0</v>
      </c>
      <c r="AD112" s="1191"/>
      <c r="AE112" s="800"/>
      <c r="AF112" s="267"/>
      <c r="AG112" s="267"/>
      <c r="AH112" s="464">
        <f t="shared" si="11"/>
        <v>0</v>
      </c>
      <c r="AI112" s="886"/>
      <c r="AJ112" s="784">
        <f t="shared" si="16"/>
        <v>0</v>
      </c>
      <c r="AK112" s="821"/>
      <c r="AL112" s="300">
        <f t="shared" si="12"/>
        <v>0</v>
      </c>
    </row>
    <row r="113" spans="1:38" s="8" customFormat="1" hidden="1">
      <c r="A113" s="83" t="s">
        <v>30</v>
      </c>
      <c r="B113" s="164">
        <f t="shared" si="13"/>
        <v>0</v>
      </c>
      <c r="C113" s="80" t="s">
        <v>31</v>
      </c>
      <c r="D113" s="80" t="s">
        <v>229</v>
      </c>
      <c r="E113" s="80" t="s">
        <v>32</v>
      </c>
      <c r="F113" s="80" t="s">
        <v>190</v>
      </c>
      <c r="G113" s="84" t="s">
        <v>33</v>
      </c>
      <c r="H113" s="800" t="s">
        <v>149</v>
      </c>
      <c r="I113" s="163"/>
      <c r="J113" s="438"/>
      <c r="K113" s="1340"/>
      <c r="L113" s="1268"/>
      <c r="M113" s="1340"/>
      <c r="N113" s="1359"/>
      <c r="O113" s="1617"/>
      <c r="P113" s="419"/>
      <c r="Q113" s="419"/>
      <c r="R113" s="419"/>
      <c r="S113" s="419"/>
      <c r="T113" s="169"/>
      <c r="U113" s="419"/>
      <c r="V113" s="419"/>
      <c r="W113" s="420"/>
      <c r="X113" s="169"/>
      <c r="Y113" s="169"/>
      <c r="Z113" s="169"/>
      <c r="AA113" s="1359"/>
      <c r="AB113" s="1688">
        <f t="shared" si="14"/>
        <v>0</v>
      </c>
      <c r="AC113" s="641">
        <f t="shared" si="15"/>
        <v>0</v>
      </c>
      <c r="AD113" s="1191"/>
      <c r="AE113" s="800"/>
      <c r="AF113" s="267"/>
      <c r="AG113" s="267"/>
      <c r="AH113" s="464">
        <f t="shared" si="11"/>
        <v>0</v>
      </c>
      <c r="AI113" s="886"/>
      <c r="AJ113" s="784">
        <f t="shared" si="16"/>
        <v>0</v>
      </c>
      <c r="AK113" s="821"/>
      <c r="AL113" s="300">
        <f t="shared" si="12"/>
        <v>0</v>
      </c>
    </row>
    <row r="114" spans="1:38" s="8" customFormat="1" hidden="1">
      <c r="A114" s="83" t="s">
        <v>30</v>
      </c>
      <c r="B114" s="164">
        <f t="shared" si="13"/>
        <v>0</v>
      </c>
      <c r="C114" s="80" t="s">
        <v>31</v>
      </c>
      <c r="D114" s="80" t="s">
        <v>229</v>
      </c>
      <c r="E114" s="80" t="s">
        <v>32</v>
      </c>
      <c r="F114" s="80" t="s">
        <v>190</v>
      </c>
      <c r="G114" s="84" t="s">
        <v>33</v>
      </c>
      <c r="H114" s="800" t="s">
        <v>149</v>
      </c>
      <c r="I114" s="163"/>
      <c r="J114" s="438"/>
      <c r="K114" s="1340"/>
      <c r="L114" s="1268"/>
      <c r="M114" s="1340"/>
      <c r="N114" s="1359"/>
      <c r="O114" s="1617"/>
      <c r="P114" s="419"/>
      <c r="Q114" s="419"/>
      <c r="R114" s="419"/>
      <c r="S114" s="419"/>
      <c r="T114" s="169"/>
      <c r="U114" s="419"/>
      <c r="V114" s="419"/>
      <c r="W114" s="420"/>
      <c r="X114" s="169"/>
      <c r="Y114" s="169"/>
      <c r="Z114" s="169"/>
      <c r="AA114" s="1359"/>
      <c r="AB114" s="1688">
        <f t="shared" si="14"/>
        <v>0</v>
      </c>
      <c r="AC114" s="641">
        <f t="shared" si="15"/>
        <v>0</v>
      </c>
      <c r="AD114" s="1191"/>
      <c r="AE114" s="800"/>
      <c r="AF114" s="267"/>
      <c r="AG114" s="267"/>
      <c r="AH114" s="464">
        <f t="shared" si="11"/>
        <v>0</v>
      </c>
      <c r="AI114" s="886"/>
      <c r="AJ114" s="784">
        <f t="shared" si="16"/>
        <v>0</v>
      </c>
      <c r="AK114" s="821"/>
      <c r="AL114" s="300">
        <f t="shared" si="12"/>
        <v>0</v>
      </c>
    </row>
    <row r="115" spans="1:38" s="8" customFormat="1" hidden="1">
      <c r="A115" s="83" t="s">
        <v>30</v>
      </c>
      <c r="B115" s="164">
        <f t="shared" si="13"/>
        <v>0</v>
      </c>
      <c r="C115" s="80" t="s">
        <v>31</v>
      </c>
      <c r="D115" s="80" t="s">
        <v>229</v>
      </c>
      <c r="E115" s="80" t="s">
        <v>32</v>
      </c>
      <c r="F115" s="80" t="s">
        <v>190</v>
      </c>
      <c r="G115" s="84" t="s">
        <v>33</v>
      </c>
      <c r="H115" s="800" t="s">
        <v>149</v>
      </c>
      <c r="I115" s="163"/>
      <c r="J115" s="438"/>
      <c r="K115" s="1340"/>
      <c r="L115" s="1268"/>
      <c r="M115" s="1340"/>
      <c r="N115" s="1359"/>
      <c r="O115" s="1617"/>
      <c r="P115" s="419"/>
      <c r="Q115" s="419"/>
      <c r="R115" s="419"/>
      <c r="S115" s="419"/>
      <c r="T115" s="169"/>
      <c r="U115" s="419"/>
      <c r="V115" s="419"/>
      <c r="W115" s="420"/>
      <c r="X115" s="169"/>
      <c r="Y115" s="169"/>
      <c r="Z115" s="169"/>
      <c r="AA115" s="1359"/>
      <c r="AB115" s="1688">
        <f t="shared" si="14"/>
        <v>0</v>
      </c>
      <c r="AC115" s="641">
        <f t="shared" si="15"/>
        <v>0</v>
      </c>
      <c r="AD115" s="1191"/>
      <c r="AE115" s="800"/>
      <c r="AF115" s="267"/>
      <c r="AG115" s="267"/>
      <c r="AH115" s="464">
        <f t="shared" ref="AH115:AH128" si="17">O115</f>
        <v>0</v>
      </c>
      <c r="AI115" s="886"/>
      <c r="AJ115" s="784">
        <f t="shared" si="16"/>
        <v>0</v>
      </c>
      <c r="AK115" s="821"/>
      <c r="AL115" s="300">
        <f t="shared" ref="AL115:AL128" si="18">AI115-L115</f>
        <v>0</v>
      </c>
    </row>
    <row r="116" spans="1:38" s="8" customFormat="1" hidden="1">
      <c r="A116" s="83" t="s">
        <v>30</v>
      </c>
      <c r="B116" s="164">
        <f t="shared" si="13"/>
        <v>0</v>
      </c>
      <c r="C116" s="80" t="s">
        <v>31</v>
      </c>
      <c r="D116" s="80" t="s">
        <v>229</v>
      </c>
      <c r="E116" s="80" t="s">
        <v>32</v>
      </c>
      <c r="F116" s="80" t="s">
        <v>190</v>
      </c>
      <c r="G116" s="84" t="s">
        <v>33</v>
      </c>
      <c r="H116" s="800" t="s">
        <v>149</v>
      </c>
      <c r="I116" s="1315"/>
      <c r="J116" s="143"/>
      <c r="K116" s="1340"/>
      <c r="L116" s="1268"/>
      <c r="M116" s="1340"/>
      <c r="N116" s="1268"/>
      <c r="O116" s="1617"/>
      <c r="P116" s="419"/>
      <c r="Q116" s="419"/>
      <c r="R116" s="419"/>
      <c r="S116" s="419"/>
      <c r="T116" s="169"/>
      <c r="U116" s="419"/>
      <c r="V116" s="419"/>
      <c r="W116" s="420"/>
      <c r="X116" s="169"/>
      <c r="Y116" s="169"/>
      <c r="Z116" s="169"/>
      <c r="AA116" s="1359"/>
      <c r="AB116" s="1688">
        <f t="shared" si="14"/>
        <v>0</v>
      </c>
      <c r="AC116" s="641">
        <f t="shared" si="15"/>
        <v>0</v>
      </c>
      <c r="AD116" s="1191"/>
      <c r="AE116" s="800"/>
      <c r="AF116" s="1144"/>
      <c r="AG116" s="267"/>
      <c r="AH116" s="464">
        <f t="shared" si="17"/>
        <v>0</v>
      </c>
      <c r="AI116" s="886"/>
      <c r="AJ116" s="784">
        <f t="shared" si="16"/>
        <v>0</v>
      </c>
      <c r="AK116" s="821"/>
      <c r="AL116" s="300">
        <f t="shared" si="18"/>
        <v>0</v>
      </c>
    </row>
    <row r="117" spans="1:38" s="8" customFormat="1" hidden="1">
      <c r="A117" s="83" t="s">
        <v>30</v>
      </c>
      <c r="B117" s="164">
        <f t="shared" si="13"/>
        <v>0</v>
      </c>
      <c r="C117" s="80" t="s">
        <v>31</v>
      </c>
      <c r="D117" s="80" t="s">
        <v>229</v>
      </c>
      <c r="E117" s="80" t="s">
        <v>32</v>
      </c>
      <c r="F117" s="80" t="s">
        <v>190</v>
      </c>
      <c r="G117" s="84" t="s">
        <v>33</v>
      </c>
      <c r="H117" s="800" t="s">
        <v>149</v>
      </c>
      <c r="I117" s="1315"/>
      <c r="J117" s="1567"/>
      <c r="K117" s="1340"/>
      <c r="L117" s="1268"/>
      <c r="M117" s="1340"/>
      <c r="N117" s="1268"/>
      <c r="O117" s="1617"/>
      <c r="P117" s="419"/>
      <c r="Q117" s="419"/>
      <c r="R117" s="419"/>
      <c r="S117" s="419"/>
      <c r="T117" s="169"/>
      <c r="U117" s="419"/>
      <c r="V117" s="419"/>
      <c r="W117" s="420"/>
      <c r="X117" s="169"/>
      <c r="Y117" s="169"/>
      <c r="Z117" s="169"/>
      <c r="AA117" s="1359"/>
      <c r="AB117" s="1688">
        <f t="shared" si="14"/>
        <v>0</v>
      </c>
      <c r="AC117" s="641">
        <f t="shared" si="15"/>
        <v>0</v>
      </c>
      <c r="AD117" s="1191"/>
      <c r="AE117" s="800"/>
      <c r="AF117" s="1568"/>
      <c r="AG117" s="267"/>
      <c r="AH117" s="464">
        <f t="shared" si="17"/>
        <v>0</v>
      </c>
      <c r="AI117" s="886"/>
      <c r="AJ117" s="784">
        <f t="shared" si="16"/>
        <v>0</v>
      </c>
      <c r="AK117" s="821"/>
      <c r="AL117" s="300">
        <f t="shared" si="18"/>
        <v>0</v>
      </c>
    </row>
    <row r="118" spans="1:38" s="8" customFormat="1" hidden="1">
      <c r="A118" s="83" t="s">
        <v>30</v>
      </c>
      <c r="B118" s="164">
        <f t="shared" si="13"/>
        <v>0</v>
      </c>
      <c r="C118" s="80" t="s">
        <v>31</v>
      </c>
      <c r="D118" s="80" t="s">
        <v>229</v>
      </c>
      <c r="E118" s="80" t="s">
        <v>32</v>
      </c>
      <c r="F118" s="80" t="s">
        <v>190</v>
      </c>
      <c r="G118" s="84" t="s">
        <v>33</v>
      </c>
      <c r="H118" s="800" t="s">
        <v>149</v>
      </c>
      <c r="I118" s="163"/>
      <c r="J118" s="438"/>
      <c r="K118" s="1340"/>
      <c r="L118" s="1268"/>
      <c r="M118" s="1340"/>
      <c r="N118" s="1359"/>
      <c r="O118" s="1617"/>
      <c r="P118" s="419"/>
      <c r="Q118" s="419"/>
      <c r="R118" s="419"/>
      <c r="S118" s="419"/>
      <c r="T118" s="169"/>
      <c r="U118" s="419"/>
      <c r="V118" s="419"/>
      <c r="W118" s="420"/>
      <c r="X118" s="169"/>
      <c r="Y118" s="169"/>
      <c r="Z118" s="169"/>
      <c r="AA118" s="1359"/>
      <c r="AB118" s="1688">
        <f t="shared" si="14"/>
        <v>0</v>
      </c>
      <c r="AC118" s="641">
        <f t="shared" si="15"/>
        <v>0</v>
      </c>
      <c r="AD118" s="1191"/>
      <c r="AE118" s="800"/>
      <c r="AF118" s="1144"/>
      <c r="AG118" s="267"/>
      <c r="AH118" s="464">
        <f t="shared" si="17"/>
        <v>0</v>
      </c>
      <c r="AI118" s="886"/>
      <c r="AJ118" s="784">
        <f t="shared" si="16"/>
        <v>0</v>
      </c>
      <c r="AK118" s="821"/>
      <c r="AL118" s="300">
        <f t="shared" si="18"/>
        <v>0</v>
      </c>
    </row>
    <row r="119" spans="1:38" s="8" customFormat="1" hidden="1">
      <c r="A119" s="83" t="s">
        <v>30</v>
      </c>
      <c r="B119" s="164">
        <f t="shared" si="13"/>
        <v>0</v>
      </c>
      <c r="C119" s="80" t="s">
        <v>31</v>
      </c>
      <c r="D119" s="80" t="s">
        <v>229</v>
      </c>
      <c r="E119" s="80" t="s">
        <v>32</v>
      </c>
      <c r="F119" s="80" t="s">
        <v>190</v>
      </c>
      <c r="G119" s="84" t="s">
        <v>33</v>
      </c>
      <c r="H119" s="800" t="s">
        <v>149</v>
      </c>
      <c r="I119" s="163"/>
      <c r="J119" s="438"/>
      <c r="K119" s="1340"/>
      <c r="L119" s="1268"/>
      <c r="M119" s="1340"/>
      <c r="N119" s="1359"/>
      <c r="O119" s="1617"/>
      <c r="P119" s="419"/>
      <c r="Q119" s="419"/>
      <c r="R119" s="419"/>
      <c r="S119" s="419"/>
      <c r="T119" s="169"/>
      <c r="U119" s="419"/>
      <c r="V119" s="419"/>
      <c r="W119" s="420"/>
      <c r="X119" s="169"/>
      <c r="Y119" s="169"/>
      <c r="Z119" s="169"/>
      <c r="AA119" s="1359"/>
      <c r="AB119" s="1688">
        <f t="shared" si="14"/>
        <v>0</v>
      </c>
      <c r="AC119" s="641">
        <f t="shared" si="15"/>
        <v>0</v>
      </c>
      <c r="AD119" s="1191"/>
      <c r="AE119" s="800"/>
      <c r="AF119" s="267"/>
      <c r="AG119" s="267"/>
      <c r="AH119" s="464">
        <f t="shared" si="17"/>
        <v>0</v>
      </c>
      <c r="AI119" s="886"/>
      <c r="AJ119" s="784">
        <f t="shared" si="16"/>
        <v>0</v>
      </c>
      <c r="AK119" s="821"/>
      <c r="AL119" s="300">
        <f t="shared" si="18"/>
        <v>0</v>
      </c>
    </row>
    <row r="120" spans="1:38" s="8" customFormat="1" hidden="1">
      <c r="A120" s="83" t="s">
        <v>30</v>
      </c>
      <c r="B120" s="164">
        <f t="shared" si="13"/>
        <v>0</v>
      </c>
      <c r="C120" s="80" t="s">
        <v>31</v>
      </c>
      <c r="D120" s="80" t="s">
        <v>229</v>
      </c>
      <c r="E120" s="80" t="s">
        <v>32</v>
      </c>
      <c r="F120" s="80" t="s">
        <v>190</v>
      </c>
      <c r="G120" s="84" t="s">
        <v>33</v>
      </c>
      <c r="H120" s="800" t="s">
        <v>149</v>
      </c>
      <c r="I120" s="163"/>
      <c r="J120" s="438"/>
      <c r="K120" s="1340"/>
      <c r="L120" s="1268"/>
      <c r="M120" s="1340"/>
      <c r="N120" s="1359"/>
      <c r="O120" s="1617"/>
      <c r="P120" s="419"/>
      <c r="Q120" s="419"/>
      <c r="R120" s="419"/>
      <c r="S120" s="419"/>
      <c r="T120" s="169"/>
      <c r="U120" s="419"/>
      <c r="V120" s="419"/>
      <c r="W120" s="420"/>
      <c r="X120" s="169"/>
      <c r="Y120" s="169"/>
      <c r="Z120" s="169"/>
      <c r="AA120" s="1359"/>
      <c r="AB120" s="1688">
        <f t="shared" si="14"/>
        <v>0</v>
      </c>
      <c r="AC120" s="641">
        <f t="shared" si="15"/>
        <v>0</v>
      </c>
      <c r="AD120" s="1191"/>
      <c r="AE120" s="800"/>
      <c r="AF120" s="267"/>
      <c r="AG120" s="267"/>
      <c r="AH120" s="464">
        <f t="shared" si="17"/>
        <v>0</v>
      </c>
      <c r="AI120" s="886"/>
      <c r="AJ120" s="784">
        <f t="shared" si="16"/>
        <v>0</v>
      </c>
      <c r="AK120" s="821"/>
      <c r="AL120" s="300">
        <f t="shared" si="18"/>
        <v>0</v>
      </c>
    </row>
    <row r="121" spans="1:38" s="8" customFormat="1" hidden="1">
      <c r="A121" s="83" t="s">
        <v>30</v>
      </c>
      <c r="B121" s="164">
        <f t="shared" si="13"/>
        <v>0</v>
      </c>
      <c r="C121" s="80" t="s">
        <v>31</v>
      </c>
      <c r="D121" s="80" t="s">
        <v>229</v>
      </c>
      <c r="E121" s="80" t="s">
        <v>32</v>
      </c>
      <c r="F121" s="80" t="s">
        <v>190</v>
      </c>
      <c r="G121" s="84" t="s">
        <v>33</v>
      </c>
      <c r="H121" s="800" t="s">
        <v>149</v>
      </c>
      <c r="I121" s="163"/>
      <c r="J121" s="438"/>
      <c r="K121" s="1340"/>
      <c r="L121" s="1268"/>
      <c r="M121" s="1340"/>
      <c r="N121" s="1359"/>
      <c r="O121" s="1617"/>
      <c r="P121" s="419"/>
      <c r="Q121" s="419"/>
      <c r="R121" s="419"/>
      <c r="S121" s="419"/>
      <c r="T121" s="419"/>
      <c r="U121" s="419"/>
      <c r="V121" s="419"/>
      <c r="W121" s="420"/>
      <c r="X121" s="169"/>
      <c r="Y121" s="169"/>
      <c r="Z121" s="169"/>
      <c r="AA121" s="1359"/>
      <c r="AB121" s="1688">
        <f t="shared" si="14"/>
        <v>0</v>
      </c>
      <c r="AC121" s="641">
        <f t="shared" si="15"/>
        <v>0</v>
      </c>
      <c r="AD121" s="1191"/>
      <c r="AE121" s="800"/>
      <c r="AF121" s="267"/>
      <c r="AG121" s="267"/>
      <c r="AH121" s="464">
        <f t="shared" si="17"/>
        <v>0</v>
      </c>
      <c r="AI121" s="886"/>
      <c r="AJ121" s="784">
        <f t="shared" ref="AJ121:AJ128" si="19">AI121-N121</f>
        <v>0</v>
      </c>
      <c r="AK121" s="821"/>
      <c r="AL121" s="300">
        <f t="shared" si="18"/>
        <v>0</v>
      </c>
    </row>
    <row r="122" spans="1:38" s="8" customFormat="1" hidden="1">
      <c r="A122" s="83" t="s">
        <v>30</v>
      </c>
      <c r="B122" s="164">
        <f t="shared" si="13"/>
        <v>0</v>
      </c>
      <c r="C122" s="80" t="s">
        <v>31</v>
      </c>
      <c r="D122" s="80" t="s">
        <v>229</v>
      </c>
      <c r="E122" s="80" t="s">
        <v>32</v>
      </c>
      <c r="F122" s="80" t="s">
        <v>190</v>
      </c>
      <c r="G122" s="84" t="s">
        <v>33</v>
      </c>
      <c r="H122" s="800" t="s">
        <v>149</v>
      </c>
      <c r="I122" s="163"/>
      <c r="J122" s="438"/>
      <c r="K122" s="1340"/>
      <c r="L122" s="1322"/>
      <c r="M122" s="1340"/>
      <c r="N122" s="1359"/>
      <c r="O122" s="1617"/>
      <c r="P122" s="419"/>
      <c r="Q122" s="419"/>
      <c r="R122" s="419"/>
      <c r="S122" s="419"/>
      <c r="T122" s="419"/>
      <c r="U122" s="419"/>
      <c r="V122" s="419"/>
      <c r="W122" s="420"/>
      <c r="X122" s="169"/>
      <c r="Y122" s="169"/>
      <c r="Z122" s="169"/>
      <c r="AA122" s="1359"/>
      <c r="AB122" s="1688">
        <f t="shared" si="14"/>
        <v>0</v>
      </c>
      <c r="AC122" s="641">
        <f t="shared" si="15"/>
        <v>0</v>
      </c>
      <c r="AD122" s="1191"/>
      <c r="AE122" s="800"/>
      <c r="AF122" s="267"/>
      <c r="AG122" s="267"/>
      <c r="AH122" s="464">
        <f t="shared" si="17"/>
        <v>0</v>
      </c>
      <c r="AI122" s="886"/>
      <c r="AJ122" s="784">
        <f t="shared" si="19"/>
        <v>0</v>
      </c>
      <c r="AK122" s="821"/>
      <c r="AL122" s="300">
        <f t="shared" si="18"/>
        <v>0</v>
      </c>
    </row>
    <row r="123" spans="1:38" s="8" customFormat="1" hidden="1">
      <c r="A123" s="83" t="s">
        <v>30</v>
      </c>
      <c r="B123" s="164">
        <f t="shared" si="13"/>
        <v>0</v>
      </c>
      <c r="C123" s="80" t="s">
        <v>31</v>
      </c>
      <c r="D123" s="80" t="s">
        <v>229</v>
      </c>
      <c r="E123" s="80" t="s">
        <v>32</v>
      </c>
      <c r="F123" s="80" t="s">
        <v>190</v>
      </c>
      <c r="G123" s="84" t="s">
        <v>33</v>
      </c>
      <c r="H123" s="800" t="s">
        <v>149</v>
      </c>
      <c r="I123" s="163"/>
      <c r="J123" s="438"/>
      <c r="K123" s="1340"/>
      <c r="L123" s="1322"/>
      <c r="M123" s="1340"/>
      <c r="N123" s="1359"/>
      <c r="O123" s="1617"/>
      <c r="P123" s="419"/>
      <c r="Q123" s="419"/>
      <c r="R123" s="419"/>
      <c r="S123" s="419"/>
      <c r="T123" s="419"/>
      <c r="U123" s="419"/>
      <c r="V123" s="419"/>
      <c r="W123" s="420"/>
      <c r="X123" s="169"/>
      <c r="Y123" s="169"/>
      <c r="Z123" s="169"/>
      <c r="AA123" s="1359"/>
      <c r="AB123" s="1688">
        <f t="shared" si="14"/>
        <v>0</v>
      </c>
      <c r="AC123" s="641">
        <f t="shared" si="15"/>
        <v>0</v>
      </c>
      <c r="AD123" s="1191"/>
      <c r="AE123" s="800"/>
      <c r="AF123" s="267"/>
      <c r="AG123" s="267"/>
      <c r="AH123" s="464">
        <f t="shared" si="17"/>
        <v>0</v>
      </c>
      <c r="AI123" s="886"/>
      <c r="AJ123" s="784">
        <f t="shared" si="19"/>
        <v>0</v>
      </c>
      <c r="AK123" s="821"/>
      <c r="AL123" s="300">
        <f t="shared" si="18"/>
        <v>0</v>
      </c>
    </row>
    <row r="124" spans="1:38" s="8" customFormat="1" hidden="1">
      <c r="A124" s="83" t="s">
        <v>30</v>
      </c>
      <c r="B124" s="164">
        <f t="shared" si="13"/>
        <v>0</v>
      </c>
      <c r="C124" s="80" t="s">
        <v>31</v>
      </c>
      <c r="D124" s="80" t="s">
        <v>229</v>
      </c>
      <c r="E124" s="80" t="s">
        <v>32</v>
      </c>
      <c r="F124" s="80" t="s">
        <v>190</v>
      </c>
      <c r="G124" s="84" t="s">
        <v>33</v>
      </c>
      <c r="H124" s="800" t="s">
        <v>149</v>
      </c>
      <c r="I124" s="163"/>
      <c r="J124" s="438"/>
      <c r="K124" s="1340"/>
      <c r="L124" s="1268"/>
      <c r="M124" s="1340"/>
      <c r="N124" s="1359"/>
      <c r="O124" s="1617"/>
      <c r="P124" s="419"/>
      <c r="Q124" s="419"/>
      <c r="R124" s="419"/>
      <c r="S124" s="419"/>
      <c r="T124" s="419"/>
      <c r="U124" s="419"/>
      <c r="V124" s="419"/>
      <c r="W124" s="420"/>
      <c r="X124" s="169"/>
      <c r="Y124" s="419"/>
      <c r="Z124" s="419"/>
      <c r="AA124" s="1629"/>
      <c r="AB124" s="1688">
        <f t="shared" si="14"/>
        <v>0</v>
      </c>
      <c r="AC124" s="641">
        <f t="shared" si="15"/>
        <v>0</v>
      </c>
      <c r="AD124" s="1191"/>
      <c r="AE124" s="800"/>
      <c r="AF124" s="336"/>
      <c r="AG124" s="267"/>
      <c r="AH124" s="464">
        <f t="shared" si="17"/>
        <v>0</v>
      </c>
      <c r="AI124" s="886"/>
      <c r="AJ124" s="784">
        <f t="shared" si="19"/>
        <v>0</v>
      </c>
      <c r="AK124" s="821"/>
      <c r="AL124" s="300">
        <f t="shared" si="18"/>
        <v>0</v>
      </c>
    </row>
    <row r="125" spans="1:38" s="8" customFormat="1" hidden="1">
      <c r="A125" s="83" t="s">
        <v>30</v>
      </c>
      <c r="B125" s="164">
        <f t="shared" si="13"/>
        <v>0</v>
      </c>
      <c r="C125" s="80" t="s">
        <v>31</v>
      </c>
      <c r="D125" s="80" t="s">
        <v>229</v>
      </c>
      <c r="E125" s="80" t="s">
        <v>32</v>
      </c>
      <c r="F125" s="80" t="s">
        <v>190</v>
      </c>
      <c r="G125" s="84" t="s">
        <v>33</v>
      </c>
      <c r="H125" s="800" t="s">
        <v>149</v>
      </c>
      <c r="I125" s="163"/>
      <c r="J125" s="438"/>
      <c r="K125" s="1340"/>
      <c r="L125" s="1268"/>
      <c r="M125" s="1340"/>
      <c r="N125" s="1359"/>
      <c r="O125" s="1617"/>
      <c r="P125" s="419"/>
      <c r="Q125" s="419"/>
      <c r="R125" s="419"/>
      <c r="S125" s="419"/>
      <c r="T125" s="419"/>
      <c r="U125" s="419"/>
      <c r="V125" s="419"/>
      <c r="W125" s="420"/>
      <c r="X125" s="169"/>
      <c r="Y125" s="419"/>
      <c r="Z125" s="419"/>
      <c r="AA125" s="1629"/>
      <c r="AB125" s="1688">
        <f t="shared" si="14"/>
        <v>0</v>
      </c>
      <c r="AC125" s="641">
        <f t="shared" si="15"/>
        <v>0</v>
      </c>
      <c r="AD125" s="1191"/>
      <c r="AE125" s="800"/>
      <c r="AF125" s="336"/>
      <c r="AG125" s="267"/>
      <c r="AH125" s="464">
        <f t="shared" si="17"/>
        <v>0</v>
      </c>
      <c r="AI125" s="886"/>
      <c r="AJ125" s="784">
        <f t="shared" si="19"/>
        <v>0</v>
      </c>
      <c r="AK125" s="821"/>
      <c r="AL125" s="300">
        <f t="shared" si="18"/>
        <v>0</v>
      </c>
    </row>
    <row r="126" spans="1:38" s="8" customFormat="1" hidden="1">
      <c r="A126" s="83" t="s">
        <v>30</v>
      </c>
      <c r="B126" s="164">
        <f t="shared" si="13"/>
        <v>0</v>
      </c>
      <c r="C126" s="80" t="s">
        <v>31</v>
      </c>
      <c r="D126" s="80" t="s">
        <v>229</v>
      </c>
      <c r="E126" s="80" t="s">
        <v>32</v>
      </c>
      <c r="F126" s="80" t="s">
        <v>190</v>
      </c>
      <c r="G126" s="84" t="s">
        <v>33</v>
      </c>
      <c r="H126" s="800" t="s">
        <v>149</v>
      </c>
      <c r="I126" s="163"/>
      <c r="J126" s="438"/>
      <c r="K126" s="1340"/>
      <c r="L126" s="1268"/>
      <c r="M126" s="1340"/>
      <c r="N126" s="1359"/>
      <c r="O126" s="1617"/>
      <c r="P126" s="419"/>
      <c r="Q126" s="419"/>
      <c r="R126" s="419"/>
      <c r="S126" s="419"/>
      <c r="T126" s="419"/>
      <c r="U126" s="419"/>
      <c r="V126" s="419"/>
      <c r="W126" s="420"/>
      <c r="X126" s="169"/>
      <c r="Y126" s="419"/>
      <c r="Z126" s="419"/>
      <c r="AA126" s="1629"/>
      <c r="AB126" s="1688">
        <f t="shared" si="14"/>
        <v>0</v>
      </c>
      <c r="AC126" s="641">
        <f t="shared" si="15"/>
        <v>0</v>
      </c>
      <c r="AD126" s="1191"/>
      <c r="AE126" s="800"/>
      <c r="AF126" s="336"/>
      <c r="AG126" s="267"/>
      <c r="AH126" s="464">
        <f t="shared" si="17"/>
        <v>0</v>
      </c>
      <c r="AI126" s="886"/>
      <c r="AJ126" s="784">
        <f t="shared" si="19"/>
        <v>0</v>
      </c>
      <c r="AK126" s="709"/>
      <c r="AL126" s="300">
        <f t="shared" si="18"/>
        <v>0</v>
      </c>
    </row>
    <row r="127" spans="1:38" s="8" customFormat="1" hidden="1">
      <c r="A127" s="83" t="s">
        <v>30</v>
      </c>
      <c r="B127" s="164">
        <f t="shared" si="13"/>
        <v>0</v>
      </c>
      <c r="C127" s="80" t="s">
        <v>31</v>
      </c>
      <c r="D127" s="80" t="s">
        <v>229</v>
      </c>
      <c r="E127" s="80" t="s">
        <v>32</v>
      </c>
      <c r="F127" s="80" t="s">
        <v>190</v>
      </c>
      <c r="G127" s="84" t="s">
        <v>33</v>
      </c>
      <c r="H127" s="800" t="s">
        <v>149</v>
      </c>
      <c r="I127" s="163"/>
      <c r="J127" s="438"/>
      <c r="K127" s="1340"/>
      <c r="L127" s="1268"/>
      <c r="M127" s="1340"/>
      <c r="N127" s="1359"/>
      <c r="O127" s="1617"/>
      <c r="P127" s="419"/>
      <c r="Q127" s="419"/>
      <c r="R127" s="419"/>
      <c r="S127" s="419"/>
      <c r="T127" s="419"/>
      <c r="U127" s="419"/>
      <c r="V127" s="419"/>
      <c r="W127" s="420"/>
      <c r="X127" s="169"/>
      <c r="Y127" s="419"/>
      <c r="Z127" s="419"/>
      <c r="AA127" s="1629"/>
      <c r="AB127" s="1688">
        <f t="shared" si="14"/>
        <v>0</v>
      </c>
      <c r="AC127" s="641">
        <f t="shared" si="15"/>
        <v>0</v>
      </c>
      <c r="AD127" s="1191"/>
      <c r="AE127" s="800"/>
      <c r="AF127" s="336"/>
      <c r="AG127" s="267"/>
      <c r="AH127" s="464">
        <f t="shared" si="17"/>
        <v>0</v>
      </c>
      <c r="AI127" s="886"/>
      <c r="AJ127" s="784">
        <f t="shared" si="19"/>
        <v>0</v>
      </c>
      <c r="AK127" s="821"/>
      <c r="AL127" s="300">
        <f t="shared" si="18"/>
        <v>0</v>
      </c>
    </row>
    <row r="128" spans="1:38" s="8" customFormat="1" hidden="1">
      <c r="A128" s="83" t="s">
        <v>30</v>
      </c>
      <c r="B128" s="164">
        <f t="shared" si="13"/>
        <v>0</v>
      </c>
      <c r="C128" s="80" t="s">
        <v>31</v>
      </c>
      <c r="D128" s="80" t="s">
        <v>229</v>
      </c>
      <c r="E128" s="80" t="s">
        <v>32</v>
      </c>
      <c r="F128" s="80" t="s">
        <v>190</v>
      </c>
      <c r="G128" s="84" t="s">
        <v>33</v>
      </c>
      <c r="H128" s="881" t="s">
        <v>149</v>
      </c>
      <c r="I128" s="163"/>
      <c r="J128" s="438"/>
      <c r="K128" s="1340"/>
      <c r="L128" s="1268"/>
      <c r="M128" s="1340"/>
      <c r="N128" s="1359"/>
      <c r="O128" s="1617"/>
      <c r="P128" s="419"/>
      <c r="Q128" s="419"/>
      <c r="R128" s="419"/>
      <c r="S128" s="419"/>
      <c r="T128" s="419"/>
      <c r="U128" s="419"/>
      <c r="V128" s="419"/>
      <c r="W128" s="420"/>
      <c r="X128" s="169"/>
      <c r="Y128" s="419"/>
      <c r="Z128" s="419"/>
      <c r="AA128" s="1629"/>
      <c r="AB128" s="1688">
        <f t="shared" si="14"/>
        <v>0</v>
      </c>
      <c r="AC128" s="641">
        <f t="shared" si="15"/>
        <v>0</v>
      </c>
      <c r="AD128" s="1191"/>
      <c r="AE128" s="800"/>
      <c r="AF128" s="267"/>
      <c r="AG128" s="267"/>
      <c r="AH128" s="464">
        <f t="shared" si="17"/>
        <v>0</v>
      </c>
      <c r="AI128" s="886"/>
      <c r="AJ128" s="784">
        <f t="shared" si="19"/>
        <v>0</v>
      </c>
      <c r="AK128" s="709"/>
      <c r="AL128" s="300">
        <f t="shared" si="18"/>
        <v>0</v>
      </c>
    </row>
    <row r="129" spans="1:38" s="8" customFormat="1" ht="15">
      <c r="A129" s="162" t="s">
        <v>24</v>
      </c>
      <c r="B129" s="49">
        <f>B18-SUM(B19:B128)</f>
        <v>2317000000</v>
      </c>
      <c r="C129" s="1680">
        <f>B18-SUM(L19:L49)</f>
        <v>2317000000</v>
      </c>
      <c r="D129" s="50"/>
      <c r="E129" s="50"/>
      <c r="F129" s="50"/>
      <c r="G129" s="51"/>
      <c r="H129" s="844"/>
      <c r="I129" s="52"/>
      <c r="J129" s="435"/>
      <c r="K129" s="1341"/>
      <c r="L129" s="1323">
        <f>SUM(L19:L128)</f>
        <v>0</v>
      </c>
      <c r="M129" s="1341"/>
      <c r="N129" s="1323">
        <f>SUM(N19:N128)</f>
        <v>0</v>
      </c>
      <c r="O129" s="1618"/>
      <c r="P129" s="165">
        <f t="shared" ref="P129:AC129" si="20">SUM(P19:P128)</f>
        <v>0</v>
      </c>
      <c r="Q129" s="165">
        <f t="shared" si="20"/>
        <v>0</v>
      </c>
      <c r="R129" s="165">
        <f t="shared" si="20"/>
        <v>0</v>
      </c>
      <c r="S129" s="165">
        <f t="shared" si="20"/>
        <v>0</v>
      </c>
      <c r="T129" s="165">
        <f t="shared" si="20"/>
        <v>0</v>
      </c>
      <c r="U129" s="165">
        <f t="shared" si="20"/>
        <v>0</v>
      </c>
      <c r="V129" s="165">
        <f t="shared" si="20"/>
        <v>0</v>
      </c>
      <c r="W129" s="165">
        <f t="shared" si="20"/>
        <v>0</v>
      </c>
      <c r="X129" s="165">
        <f t="shared" si="20"/>
        <v>0</v>
      </c>
      <c r="Y129" s="165">
        <f t="shared" si="20"/>
        <v>0</v>
      </c>
      <c r="Z129" s="165">
        <f t="shared" si="20"/>
        <v>0</v>
      </c>
      <c r="AA129" s="1323">
        <f>SUM(AA19:AA128)</f>
        <v>0</v>
      </c>
      <c r="AB129" s="1689">
        <f t="shared" si="20"/>
        <v>0</v>
      </c>
      <c r="AC129" s="165">
        <f t="shared" si="20"/>
        <v>0</v>
      </c>
      <c r="AD129" s="233"/>
      <c r="AE129" s="1504"/>
      <c r="AF129" s="421"/>
      <c r="AG129" s="421"/>
      <c r="AH129" s="933"/>
      <c r="AI129" s="165">
        <f>SUM(AI19:AI128)</f>
        <v>2317000000</v>
      </c>
      <c r="AJ129" s="165">
        <f>SUM(AJ19:AJ128)</f>
        <v>2317000000</v>
      </c>
      <c r="AK129" s="709">
        <f>B18-AI129</f>
        <v>0</v>
      </c>
      <c r="AL129" s="303"/>
    </row>
    <row r="130" spans="1:38" s="8" customFormat="1" ht="31.5" customHeight="1">
      <c r="A130" s="553" t="s">
        <v>30</v>
      </c>
      <c r="B130" s="175">
        <v>34000000</v>
      </c>
      <c r="C130" s="1055" t="s">
        <v>261</v>
      </c>
      <c r="D130" s="1055" t="s">
        <v>229</v>
      </c>
      <c r="E130" s="1055" t="s">
        <v>32</v>
      </c>
      <c r="F130" s="1055" t="s">
        <v>394</v>
      </c>
      <c r="G130" s="1664" t="s">
        <v>33</v>
      </c>
      <c r="H130" s="843"/>
      <c r="I130" s="400">
        <v>0</v>
      </c>
      <c r="J130" s="436"/>
      <c r="K130" s="1342"/>
      <c r="L130" s="1324"/>
      <c r="M130" s="1342"/>
      <c r="N130" s="1360"/>
      <c r="O130" s="1619"/>
      <c r="P130" s="402"/>
      <c r="Q130" s="398"/>
      <c r="R130" s="398"/>
      <c r="S130" s="398"/>
      <c r="T130" s="398"/>
      <c r="U130" s="398"/>
      <c r="V130" s="398"/>
      <c r="W130" s="398"/>
      <c r="X130" s="398"/>
      <c r="Y130" s="398"/>
      <c r="Z130" s="398"/>
      <c r="AA130" s="1682"/>
      <c r="AB130" s="1690"/>
      <c r="AC130" s="663"/>
      <c r="AD130" s="1198"/>
      <c r="AE130" s="801"/>
      <c r="AF130" s="348"/>
      <c r="AG130" s="348"/>
      <c r="AH130" s="934"/>
      <c r="AI130" s="399"/>
      <c r="AJ130" s="637"/>
      <c r="AK130" s="709"/>
      <c r="AL130" s="303"/>
    </row>
    <row r="131" spans="1:38" s="8" customFormat="1" ht="15">
      <c r="A131" s="83" t="s">
        <v>30</v>
      </c>
      <c r="B131" s="172">
        <f>J131</f>
        <v>0</v>
      </c>
      <c r="C131" s="79" t="s">
        <v>261</v>
      </c>
      <c r="D131" s="79" t="s">
        <v>229</v>
      </c>
      <c r="E131" s="79" t="s">
        <v>32</v>
      </c>
      <c r="F131" s="79" t="s">
        <v>394</v>
      </c>
      <c r="G131" s="82" t="s">
        <v>33</v>
      </c>
      <c r="H131" s="800" t="s">
        <v>149</v>
      </c>
      <c r="I131" s="163"/>
      <c r="J131" s="438"/>
      <c r="K131" s="1340"/>
      <c r="L131" s="1268"/>
      <c r="M131" s="1361"/>
      <c r="N131" s="1358"/>
      <c r="O131" s="1617"/>
      <c r="P131" s="230"/>
      <c r="Q131" s="169"/>
      <c r="R131" s="169"/>
      <c r="S131" s="169"/>
      <c r="T131" s="169"/>
      <c r="U131" s="169"/>
      <c r="V131" s="169"/>
      <c r="W131" s="169"/>
      <c r="X131" s="169"/>
      <c r="Y131" s="169"/>
      <c r="Z131" s="169"/>
      <c r="AA131" s="1359"/>
      <c r="AB131" s="1691">
        <f>SUM(P131:AA131)</f>
        <v>0</v>
      </c>
      <c r="AC131" s="641">
        <f>N131-AB131</f>
        <v>0</v>
      </c>
      <c r="AD131" s="1191"/>
      <c r="AE131" s="800">
        <v>38</v>
      </c>
      <c r="AF131" s="252" t="s">
        <v>179</v>
      </c>
      <c r="AG131" s="267" t="s">
        <v>149</v>
      </c>
      <c r="AH131" s="464">
        <f>O131</f>
        <v>0</v>
      </c>
      <c r="AI131" s="302">
        <v>17000000</v>
      </c>
      <c r="AJ131" s="784">
        <f>AI131-N131</f>
        <v>17000000</v>
      </c>
      <c r="AK131" s="821"/>
      <c r="AL131" s="300">
        <f>AI131-L131</f>
        <v>17000000</v>
      </c>
    </row>
    <row r="132" spans="1:38" s="8" customFormat="1" ht="15">
      <c r="A132" s="83" t="s">
        <v>30</v>
      </c>
      <c r="B132" s="172">
        <f t="shared" ref="B132:B133" si="21">J132</f>
        <v>0</v>
      </c>
      <c r="C132" s="79" t="s">
        <v>261</v>
      </c>
      <c r="D132" s="80" t="s">
        <v>229</v>
      </c>
      <c r="E132" s="80" t="s">
        <v>32</v>
      </c>
      <c r="F132" s="79" t="s">
        <v>394</v>
      </c>
      <c r="G132" s="84" t="s">
        <v>33</v>
      </c>
      <c r="H132" s="800" t="s">
        <v>149</v>
      </c>
      <c r="I132" s="163"/>
      <c r="J132" s="438"/>
      <c r="K132" s="1343"/>
      <c r="L132" s="1329"/>
      <c r="M132" s="1343"/>
      <c r="N132" s="1358"/>
      <c r="O132" s="1617"/>
      <c r="P132" s="230"/>
      <c r="Q132" s="169"/>
      <c r="R132" s="169"/>
      <c r="S132" s="169"/>
      <c r="T132" s="169"/>
      <c r="U132" s="169"/>
      <c r="V132" s="169"/>
      <c r="W132" s="169"/>
      <c r="X132" s="169"/>
      <c r="Y132" s="169"/>
      <c r="Z132" s="169"/>
      <c r="AA132" s="1359"/>
      <c r="AB132" s="1691">
        <f t="shared" ref="AB132:AB133" si="22">SUM(P132:AA132)</f>
        <v>0</v>
      </c>
      <c r="AC132" s="641">
        <f t="shared" ref="AC132:AC133" si="23">N132-AB132</f>
        <v>0</v>
      </c>
      <c r="AD132" s="1191"/>
      <c r="AE132" s="800">
        <v>39</v>
      </c>
      <c r="AF132" s="252" t="s">
        <v>179</v>
      </c>
      <c r="AG132" s="267" t="s">
        <v>149</v>
      </c>
      <c r="AH132" s="464">
        <f>O132</f>
        <v>0</v>
      </c>
      <c r="AI132" s="302">
        <v>17000000</v>
      </c>
      <c r="AJ132" s="784">
        <f>AI132-N132</f>
        <v>17000000</v>
      </c>
      <c r="AK132" s="821"/>
      <c r="AL132" s="300">
        <f>AI132-L132</f>
        <v>17000000</v>
      </c>
    </row>
    <row r="133" spans="1:38" s="8" customFormat="1" ht="15">
      <c r="A133" s="83" t="s">
        <v>30</v>
      </c>
      <c r="B133" s="172">
        <f t="shared" si="21"/>
        <v>0</v>
      </c>
      <c r="C133" s="79" t="s">
        <v>261</v>
      </c>
      <c r="D133" s="80" t="s">
        <v>229</v>
      </c>
      <c r="E133" s="80" t="s">
        <v>32</v>
      </c>
      <c r="F133" s="79" t="s">
        <v>394</v>
      </c>
      <c r="G133" s="84" t="s">
        <v>33</v>
      </c>
      <c r="H133" s="419" t="s">
        <v>149</v>
      </c>
      <c r="I133" s="163"/>
      <c r="J133" s="438"/>
      <c r="K133" s="1343"/>
      <c r="L133" s="1329"/>
      <c r="M133" s="1343"/>
      <c r="N133" s="1359"/>
      <c r="O133" s="1617"/>
      <c r="P133" s="419"/>
      <c r="Q133" s="420"/>
      <c r="R133" s="420"/>
      <c r="S133" s="420"/>
      <c r="T133" s="420"/>
      <c r="U133" s="420"/>
      <c r="V133" s="420"/>
      <c r="W133" s="420"/>
      <c r="X133" s="420"/>
      <c r="Y133" s="420"/>
      <c r="Z133" s="420"/>
      <c r="AA133" s="1359"/>
      <c r="AB133" s="1691">
        <f t="shared" si="22"/>
        <v>0</v>
      </c>
      <c r="AC133" s="641">
        <f t="shared" si="23"/>
        <v>0</v>
      </c>
      <c r="AD133" s="1191"/>
      <c r="AE133" s="800"/>
      <c r="AF133" s="252"/>
      <c r="AG133" s="267"/>
      <c r="AH133" s="464">
        <f>O133</f>
        <v>0</v>
      </c>
      <c r="AI133" s="302"/>
      <c r="AJ133" s="784">
        <f>AI133-N133</f>
        <v>0</v>
      </c>
      <c r="AK133" s="821"/>
      <c r="AL133" s="300">
        <f>AI133-L133</f>
        <v>0</v>
      </c>
    </row>
    <row r="134" spans="1:38" s="8" customFormat="1" ht="15">
      <c r="A134" s="170" t="s">
        <v>24</v>
      </c>
      <c r="B134" s="176">
        <f>B130-SUM(B131:B133)</f>
        <v>34000000</v>
      </c>
      <c r="C134" s="1680">
        <f>B130-SUM(L131:L133)</f>
        <v>34000000</v>
      </c>
      <c r="D134" s="85"/>
      <c r="E134" s="85"/>
      <c r="F134" s="85"/>
      <c r="G134" s="86"/>
      <c r="H134" s="845"/>
      <c r="I134" s="52"/>
      <c r="J134" s="435"/>
      <c r="K134" s="1341"/>
      <c r="L134" s="1323">
        <f>SUM(L131:L133)</f>
        <v>0</v>
      </c>
      <c r="M134" s="1341"/>
      <c r="N134" s="1323">
        <f>SUM(N131:N132)</f>
        <v>0</v>
      </c>
      <c r="O134" s="1876"/>
      <c r="P134" s="231">
        <f>SUM(P131:P132)</f>
        <v>0</v>
      </c>
      <c r="Q134" s="165">
        <f>SUM(Q131:Q132)</f>
        <v>0</v>
      </c>
      <c r="R134" s="165">
        <f t="shared" ref="R134:AB134" si="24">SUM(R131:R132)</f>
        <v>0</v>
      </c>
      <c r="S134" s="165">
        <f t="shared" si="24"/>
        <v>0</v>
      </c>
      <c r="T134" s="165">
        <f t="shared" si="24"/>
        <v>0</v>
      </c>
      <c r="U134" s="165">
        <f>SUM(U131:U132)</f>
        <v>0</v>
      </c>
      <c r="V134" s="165">
        <f>SUM(V131:V132)</f>
        <v>0</v>
      </c>
      <c r="W134" s="165">
        <f t="shared" si="24"/>
        <v>0</v>
      </c>
      <c r="X134" s="165">
        <f t="shared" si="24"/>
        <v>0</v>
      </c>
      <c r="Y134" s="165">
        <f t="shared" si="24"/>
        <v>0</v>
      </c>
      <c r="Z134" s="165">
        <f t="shared" si="24"/>
        <v>0</v>
      </c>
      <c r="AA134" s="1323">
        <f t="shared" si="24"/>
        <v>0</v>
      </c>
      <c r="AB134" s="1689">
        <f t="shared" si="24"/>
        <v>0</v>
      </c>
      <c r="AC134" s="640">
        <f>SUM(AC131:AC132)</f>
        <v>0</v>
      </c>
      <c r="AD134" s="1199"/>
      <c r="AE134" s="1504"/>
      <c r="AF134" s="421"/>
      <c r="AG134" s="421"/>
      <c r="AH134" s="933"/>
      <c r="AI134" s="53">
        <f>SUM(AI131:AI133)</f>
        <v>34000000</v>
      </c>
      <c r="AJ134" s="184">
        <f>SUM(AJ131:AJ133)</f>
        <v>34000000</v>
      </c>
      <c r="AK134" s="709">
        <f>B130-AI134</f>
        <v>0</v>
      </c>
      <c r="AL134" s="303"/>
    </row>
    <row r="135" spans="1:38" s="6" customFormat="1" ht="39" customHeight="1">
      <c r="A135" s="635" t="s">
        <v>218</v>
      </c>
      <c r="B135" s="177">
        <v>700000000</v>
      </c>
      <c r="C135" s="1058" t="s">
        <v>31</v>
      </c>
      <c r="D135" s="1059" t="s">
        <v>229</v>
      </c>
      <c r="E135" s="1059" t="s">
        <v>32</v>
      </c>
      <c r="F135" s="1059" t="s">
        <v>371</v>
      </c>
      <c r="G135" s="1658" t="s">
        <v>33</v>
      </c>
      <c r="H135" s="846"/>
      <c r="I135" s="407">
        <v>0</v>
      </c>
      <c r="J135" s="437"/>
      <c r="K135" s="1344"/>
      <c r="L135" s="1326"/>
      <c r="M135" s="1344"/>
      <c r="N135" s="1362"/>
      <c r="O135" s="1620"/>
      <c r="P135" s="404"/>
      <c r="Q135" s="405"/>
      <c r="R135" s="405"/>
      <c r="S135" s="405"/>
      <c r="T135" s="405"/>
      <c r="U135" s="405"/>
      <c r="V135" s="405"/>
      <c r="W135" s="405"/>
      <c r="X135" s="405"/>
      <c r="Y135" s="405"/>
      <c r="Z135" s="405"/>
      <c r="AA135" s="1683"/>
      <c r="AB135" s="1692"/>
      <c r="AC135" s="664"/>
      <c r="AD135" s="1200"/>
      <c r="AE135" s="804"/>
      <c r="AF135" s="406"/>
      <c r="AG135" s="406"/>
      <c r="AH135" s="472"/>
      <c r="AI135" s="326"/>
      <c r="AJ135" s="805"/>
      <c r="AK135" s="821"/>
    </row>
    <row r="136" spans="1:38" s="8" customFormat="1">
      <c r="A136" s="91" t="s">
        <v>218</v>
      </c>
      <c r="B136" s="172">
        <f>J136</f>
        <v>0</v>
      </c>
      <c r="C136" s="89" t="s">
        <v>31</v>
      </c>
      <c r="D136" s="89" t="s">
        <v>229</v>
      </c>
      <c r="E136" s="89" t="s">
        <v>32</v>
      </c>
      <c r="F136" s="89" t="s">
        <v>371</v>
      </c>
      <c r="G136" s="90" t="s">
        <v>33</v>
      </c>
      <c r="H136" s="1657" t="s">
        <v>149</v>
      </c>
      <c r="I136" s="163"/>
      <c r="J136" s="438"/>
      <c r="K136" s="1340"/>
      <c r="L136" s="1268"/>
      <c r="M136" s="1340"/>
      <c r="N136" s="1358"/>
      <c r="O136" s="1617"/>
      <c r="P136" s="230"/>
      <c r="Q136" s="169"/>
      <c r="R136" s="169"/>
      <c r="S136" s="169"/>
      <c r="T136" s="169"/>
      <c r="U136" s="169"/>
      <c r="V136" s="169"/>
      <c r="W136" s="169"/>
      <c r="X136" s="169"/>
      <c r="Y136" s="169"/>
      <c r="Z136" s="169"/>
      <c r="AA136" s="1359"/>
      <c r="AB136" s="1691">
        <f t="shared" ref="AB136" si="25">SUM(P136:AA136)</f>
        <v>0</v>
      </c>
      <c r="AC136" s="641">
        <f t="shared" ref="AC136" si="26">N136-AB136</f>
        <v>0</v>
      </c>
      <c r="AD136" s="1191"/>
      <c r="AE136" s="806" t="s">
        <v>189</v>
      </c>
      <c r="AF136" s="252" t="s">
        <v>372</v>
      </c>
      <c r="AG136" s="267"/>
      <c r="AH136" s="1542">
        <f t="shared" ref="AH136:AH177" si="27">O136</f>
        <v>0</v>
      </c>
      <c r="AI136" s="302">
        <v>185000000</v>
      </c>
      <c r="AJ136" s="784">
        <f t="shared" ref="AJ136:AJ194" si="28">AI136-N136</f>
        <v>185000000</v>
      </c>
      <c r="AK136" s="821"/>
      <c r="AL136" s="300">
        <f t="shared" ref="AL136:AL194" si="29">AI136-L136</f>
        <v>185000000</v>
      </c>
    </row>
    <row r="137" spans="1:38" s="8" customFormat="1">
      <c r="A137" s="91" t="s">
        <v>218</v>
      </c>
      <c r="B137" s="172">
        <f t="shared" ref="B137:B142" si="30">J137</f>
        <v>0</v>
      </c>
      <c r="C137" s="89" t="s">
        <v>31</v>
      </c>
      <c r="D137" s="89" t="s">
        <v>229</v>
      </c>
      <c r="E137" s="89" t="s">
        <v>32</v>
      </c>
      <c r="F137" s="89" t="s">
        <v>371</v>
      </c>
      <c r="G137" s="90" t="s">
        <v>33</v>
      </c>
      <c r="H137" s="1657" t="s">
        <v>149</v>
      </c>
      <c r="I137" s="163"/>
      <c r="J137" s="438"/>
      <c r="K137" s="1340"/>
      <c r="L137" s="1268"/>
      <c r="M137" s="1340"/>
      <c r="N137" s="1358"/>
      <c r="O137" s="1617"/>
      <c r="P137" s="230"/>
      <c r="Q137" s="169"/>
      <c r="R137" s="169"/>
      <c r="S137" s="169"/>
      <c r="T137" s="169"/>
      <c r="U137" s="169"/>
      <c r="V137" s="169"/>
      <c r="W137" s="169"/>
      <c r="X137" s="169"/>
      <c r="Y137" s="169"/>
      <c r="Z137" s="169"/>
      <c r="AA137" s="1359"/>
      <c r="AB137" s="1691">
        <f t="shared" ref="AB137:AB194" si="31">SUM(P137:AA137)</f>
        <v>0</v>
      </c>
      <c r="AC137" s="641">
        <f t="shared" ref="AC137:AC194" si="32">N137-AB137</f>
        <v>0</v>
      </c>
      <c r="AD137" s="1191"/>
      <c r="AE137" s="799" t="s">
        <v>189</v>
      </c>
      <c r="AF137" s="267" t="s">
        <v>373</v>
      </c>
      <c r="AG137" s="267"/>
      <c r="AH137" s="1542">
        <f t="shared" si="27"/>
        <v>0</v>
      </c>
      <c r="AI137" s="302">
        <v>50000000</v>
      </c>
      <c r="AJ137" s="784">
        <f t="shared" si="28"/>
        <v>50000000</v>
      </c>
      <c r="AK137" s="821"/>
      <c r="AL137" s="300">
        <f t="shared" si="29"/>
        <v>50000000</v>
      </c>
    </row>
    <row r="138" spans="1:38" s="8" customFormat="1">
      <c r="A138" s="91" t="s">
        <v>218</v>
      </c>
      <c r="B138" s="172">
        <f t="shared" si="30"/>
        <v>0</v>
      </c>
      <c r="C138" s="89" t="s">
        <v>31</v>
      </c>
      <c r="D138" s="89" t="s">
        <v>229</v>
      </c>
      <c r="E138" s="89" t="s">
        <v>32</v>
      </c>
      <c r="F138" s="89" t="s">
        <v>371</v>
      </c>
      <c r="G138" s="90" t="s">
        <v>33</v>
      </c>
      <c r="H138" s="1657" t="s">
        <v>149</v>
      </c>
      <c r="I138" s="163"/>
      <c r="J138" s="438"/>
      <c r="K138" s="1340"/>
      <c r="L138" s="1268"/>
      <c r="M138" s="1340"/>
      <c r="N138" s="1358"/>
      <c r="O138" s="1617"/>
      <c r="P138" s="230"/>
      <c r="Q138" s="169"/>
      <c r="R138" s="169"/>
      <c r="S138" s="169"/>
      <c r="T138" s="169"/>
      <c r="U138" s="169"/>
      <c r="V138" s="169"/>
      <c r="W138" s="169"/>
      <c r="X138" s="169"/>
      <c r="Y138" s="169"/>
      <c r="Z138" s="169"/>
      <c r="AA138" s="1359"/>
      <c r="AB138" s="1691">
        <f t="shared" si="31"/>
        <v>0</v>
      </c>
      <c r="AC138" s="641">
        <f t="shared" si="32"/>
        <v>0</v>
      </c>
      <c r="AD138" s="1191"/>
      <c r="AE138" s="799" t="s">
        <v>189</v>
      </c>
      <c r="AF138" s="252" t="s">
        <v>374</v>
      </c>
      <c r="AG138" s="267"/>
      <c r="AH138" s="1542">
        <f t="shared" si="27"/>
        <v>0</v>
      </c>
      <c r="AI138" s="302">
        <v>60000000</v>
      </c>
      <c r="AJ138" s="784">
        <f t="shared" si="28"/>
        <v>60000000</v>
      </c>
      <c r="AK138" s="821"/>
      <c r="AL138" s="300">
        <f t="shared" si="29"/>
        <v>60000000</v>
      </c>
    </row>
    <row r="139" spans="1:38" s="8" customFormat="1">
      <c r="A139" s="91" t="s">
        <v>218</v>
      </c>
      <c r="B139" s="172">
        <f t="shared" si="30"/>
        <v>0</v>
      </c>
      <c r="C139" s="89" t="s">
        <v>31</v>
      </c>
      <c r="D139" s="89" t="s">
        <v>229</v>
      </c>
      <c r="E139" s="89" t="s">
        <v>32</v>
      </c>
      <c r="F139" s="89" t="s">
        <v>371</v>
      </c>
      <c r="G139" s="90" t="s">
        <v>33</v>
      </c>
      <c r="H139" s="1657" t="s">
        <v>149</v>
      </c>
      <c r="I139" s="163"/>
      <c r="J139" s="438"/>
      <c r="K139" s="1340"/>
      <c r="L139" s="1268"/>
      <c r="M139" s="1340"/>
      <c r="N139" s="1268"/>
      <c r="O139" s="1617"/>
      <c r="P139" s="230"/>
      <c r="Q139" s="169"/>
      <c r="R139" s="169"/>
      <c r="S139" s="169"/>
      <c r="T139" s="169"/>
      <c r="U139" s="169"/>
      <c r="V139" s="169"/>
      <c r="W139" s="169"/>
      <c r="X139" s="169"/>
      <c r="Y139" s="169"/>
      <c r="Z139" s="169"/>
      <c r="AA139" s="1359"/>
      <c r="AB139" s="1691">
        <f t="shared" si="31"/>
        <v>0</v>
      </c>
      <c r="AC139" s="641">
        <f t="shared" si="32"/>
        <v>0</v>
      </c>
      <c r="AD139" s="1191"/>
      <c r="AE139" s="799">
        <v>35</v>
      </c>
      <c r="AF139" s="252" t="s">
        <v>375</v>
      </c>
      <c r="AG139" s="267"/>
      <c r="AH139" s="1542">
        <f t="shared" si="27"/>
        <v>0</v>
      </c>
      <c r="AI139" s="302">
        <v>35000000</v>
      </c>
      <c r="AJ139" s="784">
        <f t="shared" si="28"/>
        <v>35000000</v>
      </c>
      <c r="AK139" s="821"/>
      <c r="AL139" s="300">
        <f t="shared" si="29"/>
        <v>35000000</v>
      </c>
    </row>
    <row r="140" spans="1:38" s="8" customFormat="1" hidden="1">
      <c r="A140" s="91" t="s">
        <v>218</v>
      </c>
      <c r="B140" s="172">
        <f t="shared" si="30"/>
        <v>0</v>
      </c>
      <c r="C140" s="89" t="s">
        <v>31</v>
      </c>
      <c r="D140" s="89" t="s">
        <v>229</v>
      </c>
      <c r="E140" s="89" t="s">
        <v>32</v>
      </c>
      <c r="F140" s="89" t="s">
        <v>371</v>
      </c>
      <c r="G140" s="90" t="s">
        <v>33</v>
      </c>
      <c r="H140" s="1657" t="s">
        <v>149</v>
      </c>
      <c r="I140" s="163"/>
      <c r="J140" s="438"/>
      <c r="K140" s="1340"/>
      <c r="L140" s="1268"/>
      <c r="M140" s="1340"/>
      <c r="N140" s="1358"/>
      <c r="O140" s="1621"/>
      <c r="P140" s="230" t="s">
        <v>149</v>
      </c>
      <c r="Q140" s="169"/>
      <c r="R140" s="169"/>
      <c r="S140" s="169"/>
      <c r="T140" s="169"/>
      <c r="U140" s="169"/>
      <c r="V140" s="169"/>
      <c r="W140" s="169"/>
      <c r="X140" s="169"/>
      <c r="Y140" s="169"/>
      <c r="Z140" s="169"/>
      <c r="AA140" s="1359"/>
      <c r="AB140" s="1691">
        <f t="shared" si="31"/>
        <v>0</v>
      </c>
      <c r="AC140" s="641">
        <f t="shared" si="32"/>
        <v>0</v>
      </c>
      <c r="AD140" s="1191"/>
      <c r="AE140" s="799">
        <v>36</v>
      </c>
      <c r="AF140" s="252" t="s">
        <v>376</v>
      </c>
      <c r="AG140" s="267"/>
      <c r="AH140" s="1542">
        <f t="shared" si="27"/>
        <v>0</v>
      </c>
      <c r="AI140" s="302">
        <v>26000000</v>
      </c>
      <c r="AJ140" s="784">
        <f t="shared" si="28"/>
        <v>26000000</v>
      </c>
      <c r="AK140" s="821"/>
      <c r="AL140" s="300">
        <f t="shared" si="29"/>
        <v>26000000</v>
      </c>
    </row>
    <row r="141" spans="1:38" s="8" customFormat="1" hidden="1">
      <c r="A141" s="91" t="s">
        <v>218</v>
      </c>
      <c r="B141" s="172">
        <f t="shared" si="30"/>
        <v>0</v>
      </c>
      <c r="C141" s="89" t="s">
        <v>31</v>
      </c>
      <c r="D141" s="89" t="s">
        <v>229</v>
      </c>
      <c r="E141" s="89" t="s">
        <v>32</v>
      </c>
      <c r="F141" s="89" t="s">
        <v>371</v>
      </c>
      <c r="G141" s="90" t="s">
        <v>33</v>
      </c>
      <c r="H141" s="1657" t="s">
        <v>149</v>
      </c>
      <c r="I141" s="163"/>
      <c r="J141" s="438"/>
      <c r="K141" s="1340"/>
      <c r="L141" s="1268"/>
      <c r="M141" s="1340"/>
      <c r="N141" s="1358"/>
      <c r="O141" s="1621"/>
      <c r="P141" s="230" t="s">
        <v>149</v>
      </c>
      <c r="Q141" s="169"/>
      <c r="R141" s="169"/>
      <c r="S141" s="169"/>
      <c r="T141" s="169"/>
      <c r="U141" s="169"/>
      <c r="V141" s="169"/>
      <c r="W141" s="169"/>
      <c r="X141" s="169"/>
      <c r="Y141" s="169"/>
      <c r="Z141" s="169"/>
      <c r="AA141" s="1359"/>
      <c r="AB141" s="1691">
        <f t="shared" si="31"/>
        <v>0</v>
      </c>
      <c r="AC141" s="641">
        <f t="shared" si="32"/>
        <v>0</v>
      </c>
      <c r="AD141" s="1191"/>
      <c r="AE141" s="799" t="s">
        <v>189</v>
      </c>
      <c r="AF141" s="252" t="s">
        <v>377</v>
      </c>
      <c r="AG141" s="267"/>
      <c r="AH141" s="1542">
        <f t="shared" si="27"/>
        <v>0</v>
      </c>
      <c r="AI141" s="302">
        <v>344000000</v>
      </c>
      <c r="AJ141" s="784">
        <f t="shared" si="28"/>
        <v>344000000</v>
      </c>
      <c r="AK141" s="821"/>
      <c r="AL141" s="300">
        <f t="shared" si="29"/>
        <v>344000000</v>
      </c>
    </row>
    <row r="142" spans="1:38" s="8" customFormat="1" hidden="1">
      <c r="A142" s="91" t="s">
        <v>218</v>
      </c>
      <c r="B142" s="172">
        <f t="shared" si="30"/>
        <v>0</v>
      </c>
      <c r="C142" s="89" t="s">
        <v>31</v>
      </c>
      <c r="D142" s="89" t="s">
        <v>229</v>
      </c>
      <c r="E142" s="89" t="s">
        <v>32</v>
      </c>
      <c r="F142" s="89" t="s">
        <v>371</v>
      </c>
      <c r="G142" s="90" t="s">
        <v>33</v>
      </c>
      <c r="H142" s="1657" t="s">
        <v>149</v>
      </c>
      <c r="I142" s="163"/>
      <c r="J142" s="438"/>
      <c r="K142" s="1340"/>
      <c r="L142" s="1268"/>
      <c r="M142" s="1340"/>
      <c r="N142" s="1358"/>
      <c r="O142" s="1617"/>
      <c r="P142" s="230" t="s">
        <v>149</v>
      </c>
      <c r="Q142" s="169"/>
      <c r="R142" s="169"/>
      <c r="S142" s="169"/>
      <c r="T142" s="169"/>
      <c r="U142" s="169"/>
      <c r="V142" s="169"/>
      <c r="W142" s="169"/>
      <c r="X142" s="169"/>
      <c r="Y142" s="169"/>
      <c r="Z142" s="169"/>
      <c r="AA142" s="1359"/>
      <c r="AB142" s="1691">
        <f t="shared" si="31"/>
        <v>0</v>
      </c>
      <c r="AC142" s="641">
        <f t="shared" si="32"/>
        <v>0</v>
      </c>
      <c r="AD142" s="1191"/>
      <c r="AE142" s="799"/>
      <c r="AF142" s="252"/>
      <c r="AG142" s="267"/>
      <c r="AH142" s="1542">
        <f t="shared" si="27"/>
        <v>0</v>
      </c>
      <c r="AI142" s="302"/>
      <c r="AJ142" s="784">
        <f t="shared" si="28"/>
        <v>0</v>
      </c>
      <c r="AK142" s="821"/>
      <c r="AL142" s="300">
        <f t="shared" si="29"/>
        <v>0</v>
      </c>
    </row>
    <row r="143" spans="1:38" s="8" customFormat="1" hidden="1">
      <c r="A143" s="91" t="s">
        <v>218</v>
      </c>
      <c r="B143" s="172">
        <f t="shared" ref="B143:B194" si="33">L143</f>
        <v>0</v>
      </c>
      <c r="C143" s="89" t="s">
        <v>31</v>
      </c>
      <c r="D143" s="89" t="s">
        <v>229</v>
      </c>
      <c r="E143" s="89" t="s">
        <v>32</v>
      </c>
      <c r="F143" s="89" t="s">
        <v>191</v>
      </c>
      <c r="G143" s="90" t="s">
        <v>33</v>
      </c>
      <c r="H143" s="1657" t="s">
        <v>149</v>
      </c>
      <c r="I143" s="163"/>
      <c r="J143" s="438"/>
      <c r="K143" s="1340"/>
      <c r="L143" s="1268"/>
      <c r="M143" s="1340"/>
      <c r="N143" s="1358"/>
      <c r="O143" s="1621"/>
      <c r="P143" s="230" t="s">
        <v>149</v>
      </c>
      <c r="Q143" s="169"/>
      <c r="R143" s="169"/>
      <c r="S143" s="169"/>
      <c r="T143" s="169"/>
      <c r="U143" s="169"/>
      <c r="V143" s="169"/>
      <c r="W143" s="169"/>
      <c r="X143" s="169"/>
      <c r="Y143" s="169"/>
      <c r="Z143" s="169"/>
      <c r="AA143" s="1359"/>
      <c r="AB143" s="1691">
        <f t="shared" si="31"/>
        <v>0</v>
      </c>
      <c r="AC143" s="641">
        <f t="shared" si="32"/>
        <v>0</v>
      </c>
      <c r="AD143" s="1191"/>
      <c r="AE143" s="799"/>
      <c r="AF143" s="252"/>
      <c r="AG143" s="267"/>
      <c r="AH143" s="1542">
        <f t="shared" si="27"/>
        <v>0</v>
      </c>
      <c r="AI143" s="302"/>
      <c r="AJ143" s="784">
        <f t="shared" si="28"/>
        <v>0</v>
      </c>
      <c r="AK143" s="821"/>
      <c r="AL143" s="300">
        <f t="shared" si="29"/>
        <v>0</v>
      </c>
    </row>
    <row r="144" spans="1:38" s="8" customFormat="1" hidden="1">
      <c r="A144" s="91" t="s">
        <v>218</v>
      </c>
      <c r="B144" s="172">
        <f t="shared" si="33"/>
        <v>0</v>
      </c>
      <c r="C144" s="89" t="s">
        <v>31</v>
      </c>
      <c r="D144" s="89" t="s">
        <v>229</v>
      </c>
      <c r="E144" s="89" t="s">
        <v>32</v>
      </c>
      <c r="F144" s="89" t="s">
        <v>191</v>
      </c>
      <c r="G144" s="90" t="s">
        <v>33</v>
      </c>
      <c r="H144" s="1657" t="s">
        <v>149</v>
      </c>
      <c r="I144" s="163"/>
      <c r="J144" s="438"/>
      <c r="K144" s="1340"/>
      <c r="L144" s="1224"/>
      <c r="M144" s="1340"/>
      <c r="N144" s="1358"/>
      <c r="O144" s="1621"/>
      <c r="P144" s="230" t="s">
        <v>149</v>
      </c>
      <c r="Q144" s="169"/>
      <c r="R144" s="169"/>
      <c r="S144" s="169"/>
      <c r="T144" s="169"/>
      <c r="U144" s="169"/>
      <c r="V144" s="169"/>
      <c r="W144" s="169"/>
      <c r="X144" s="169"/>
      <c r="Y144" s="169"/>
      <c r="Z144" s="169"/>
      <c r="AA144" s="1359"/>
      <c r="AB144" s="1691">
        <f t="shared" si="31"/>
        <v>0</v>
      </c>
      <c r="AC144" s="641">
        <f t="shared" si="32"/>
        <v>0</v>
      </c>
      <c r="AD144" s="1191"/>
      <c r="AE144" s="799"/>
      <c r="AF144" s="252"/>
      <c r="AG144" s="267"/>
      <c r="AH144" s="1542">
        <f t="shared" si="27"/>
        <v>0</v>
      </c>
      <c r="AI144" s="302"/>
      <c r="AJ144" s="784">
        <f t="shared" si="28"/>
        <v>0</v>
      </c>
      <c r="AK144" s="821"/>
      <c r="AL144" s="300">
        <f t="shared" si="29"/>
        <v>0</v>
      </c>
    </row>
    <row r="145" spans="1:38" s="8" customFormat="1" hidden="1">
      <c r="A145" s="91" t="s">
        <v>218</v>
      </c>
      <c r="B145" s="172">
        <f t="shared" si="33"/>
        <v>0</v>
      </c>
      <c r="C145" s="89" t="s">
        <v>31</v>
      </c>
      <c r="D145" s="89" t="s">
        <v>229</v>
      </c>
      <c r="E145" s="89" t="s">
        <v>32</v>
      </c>
      <c r="F145" s="89" t="s">
        <v>191</v>
      </c>
      <c r="G145" s="90" t="s">
        <v>33</v>
      </c>
      <c r="H145" s="1657" t="s">
        <v>149</v>
      </c>
      <c r="I145" s="163"/>
      <c r="J145" s="438"/>
      <c r="K145" s="1340"/>
      <c r="L145" s="1224"/>
      <c r="M145" s="1340"/>
      <c r="N145" s="1358"/>
      <c r="O145" s="1621"/>
      <c r="P145" s="230" t="s">
        <v>149</v>
      </c>
      <c r="Q145" s="169"/>
      <c r="R145" s="169"/>
      <c r="S145" s="169"/>
      <c r="T145" s="169"/>
      <c r="U145" s="169"/>
      <c r="V145" s="169"/>
      <c r="W145" s="169"/>
      <c r="X145" s="169"/>
      <c r="Y145" s="169"/>
      <c r="Z145" s="169"/>
      <c r="AA145" s="1359"/>
      <c r="AB145" s="1691">
        <f t="shared" si="31"/>
        <v>0</v>
      </c>
      <c r="AC145" s="641">
        <f t="shared" si="32"/>
        <v>0</v>
      </c>
      <c r="AD145" s="1191"/>
      <c r="AE145" s="799"/>
      <c r="AF145" s="252"/>
      <c r="AG145" s="267"/>
      <c r="AH145" s="1542">
        <f t="shared" si="27"/>
        <v>0</v>
      </c>
      <c r="AI145" s="302"/>
      <c r="AJ145" s="784">
        <f t="shared" si="28"/>
        <v>0</v>
      </c>
      <c r="AK145" s="821"/>
      <c r="AL145" s="300">
        <f t="shared" si="29"/>
        <v>0</v>
      </c>
    </row>
    <row r="146" spans="1:38" s="8" customFormat="1" hidden="1">
      <c r="A146" s="91" t="s">
        <v>218</v>
      </c>
      <c r="B146" s="172">
        <f t="shared" si="33"/>
        <v>0</v>
      </c>
      <c r="C146" s="89" t="s">
        <v>31</v>
      </c>
      <c r="D146" s="89" t="s">
        <v>229</v>
      </c>
      <c r="E146" s="89" t="s">
        <v>32</v>
      </c>
      <c r="F146" s="89" t="s">
        <v>191</v>
      </c>
      <c r="G146" s="90" t="s">
        <v>33</v>
      </c>
      <c r="H146" s="1657" t="s">
        <v>149</v>
      </c>
      <c r="I146" s="163"/>
      <c r="J146" s="438"/>
      <c r="K146" s="1340"/>
      <c r="L146" s="1224"/>
      <c r="M146" s="1340"/>
      <c r="N146" s="1358"/>
      <c r="O146" s="1621"/>
      <c r="P146" s="230" t="s">
        <v>149</v>
      </c>
      <c r="Q146" s="169"/>
      <c r="R146" s="169"/>
      <c r="S146" s="169"/>
      <c r="T146" s="169"/>
      <c r="U146" s="169"/>
      <c r="V146" s="169"/>
      <c r="W146" s="169"/>
      <c r="X146" s="169"/>
      <c r="Y146" s="169"/>
      <c r="Z146" s="169"/>
      <c r="AA146" s="1359"/>
      <c r="AB146" s="1691">
        <f t="shared" si="31"/>
        <v>0</v>
      </c>
      <c r="AC146" s="641">
        <f t="shared" si="32"/>
        <v>0</v>
      </c>
      <c r="AD146" s="1191"/>
      <c r="AE146" s="799"/>
      <c r="AF146" s="252"/>
      <c r="AG146" s="267"/>
      <c r="AH146" s="1542">
        <f t="shared" si="27"/>
        <v>0</v>
      </c>
      <c r="AI146" s="302"/>
      <c r="AJ146" s="784">
        <f t="shared" si="28"/>
        <v>0</v>
      </c>
      <c r="AK146" s="821"/>
      <c r="AL146" s="300">
        <f t="shared" si="29"/>
        <v>0</v>
      </c>
    </row>
    <row r="147" spans="1:38" s="8" customFormat="1" hidden="1">
      <c r="A147" s="91" t="s">
        <v>218</v>
      </c>
      <c r="B147" s="172">
        <f t="shared" si="33"/>
        <v>0</v>
      </c>
      <c r="C147" s="89" t="s">
        <v>31</v>
      </c>
      <c r="D147" s="89" t="s">
        <v>229</v>
      </c>
      <c r="E147" s="89" t="s">
        <v>32</v>
      </c>
      <c r="F147" s="89" t="s">
        <v>191</v>
      </c>
      <c r="G147" s="90" t="s">
        <v>33</v>
      </c>
      <c r="H147" s="1657" t="s">
        <v>149</v>
      </c>
      <c r="I147" s="163"/>
      <c r="J147" s="438"/>
      <c r="K147" s="1660"/>
      <c r="L147" s="1661"/>
      <c r="M147" s="1340"/>
      <c r="N147" s="1358"/>
      <c r="O147" s="1621"/>
      <c r="P147" s="230" t="s">
        <v>149</v>
      </c>
      <c r="Q147" s="169"/>
      <c r="R147" s="169"/>
      <c r="S147" s="169"/>
      <c r="T147" s="169"/>
      <c r="U147" s="169"/>
      <c r="V147" s="169"/>
      <c r="W147" s="169"/>
      <c r="X147" s="169"/>
      <c r="Y147" s="169"/>
      <c r="Z147" s="169"/>
      <c r="AA147" s="1359"/>
      <c r="AB147" s="1691">
        <f t="shared" si="31"/>
        <v>0</v>
      </c>
      <c r="AC147" s="641">
        <f t="shared" si="32"/>
        <v>0</v>
      </c>
      <c r="AD147" s="1191"/>
      <c r="AE147" s="799"/>
      <c r="AF147" s="252"/>
      <c r="AG147" s="267"/>
      <c r="AH147" s="1542">
        <f t="shared" si="27"/>
        <v>0</v>
      </c>
      <c r="AI147" s="787"/>
      <c r="AJ147" s="784">
        <f t="shared" si="28"/>
        <v>0</v>
      </c>
      <c r="AK147" s="821"/>
      <c r="AL147" s="300">
        <f t="shared" si="29"/>
        <v>0</v>
      </c>
    </row>
    <row r="148" spans="1:38" s="8" customFormat="1" hidden="1">
      <c r="A148" s="91" t="s">
        <v>218</v>
      </c>
      <c r="B148" s="172">
        <f t="shared" si="33"/>
        <v>0</v>
      </c>
      <c r="C148" s="89" t="s">
        <v>31</v>
      </c>
      <c r="D148" s="89" t="s">
        <v>229</v>
      </c>
      <c r="E148" s="89" t="s">
        <v>32</v>
      </c>
      <c r="F148" s="89" t="s">
        <v>191</v>
      </c>
      <c r="G148" s="90" t="s">
        <v>33</v>
      </c>
      <c r="H148" s="1657" t="s">
        <v>149</v>
      </c>
      <c r="I148" s="163"/>
      <c r="J148" s="438"/>
      <c r="K148" s="1660"/>
      <c r="L148" s="1661"/>
      <c r="M148" s="1340"/>
      <c r="N148" s="1358"/>
      <c r="O148" s="1621"/>
      <c r="P148" s="230" t="s">
        <v>149</v>
      </c>
      <c r="Q148" s="169"/>
      <c r="R148" s="169"/>
      <c r="S148" s="169"/>
      <c r="T148" s="169"/>
      <c r="U148" s="169"/>
      <c r="V148" s="169"/>
      <c r="W148" s="169"/>
      <c r="X148" s="169"/>
      <c r="Y148" s="169"/>
      <c r="Z148" s="169"/>
      <c r="AA148" s="1359"/>
      <c r="AB148" s="1691">
        <f t="shared" si="31"/>
        <v>0</v>
      </c>
      <c r="AC148" s="641">
        <f t="shared" si="32"/>
        <v>0</v>
      </c>
      <c r="AD148" s="1191"/>
      <c r="AE148" s="799"/>
      <c r="AF148" s="252"/>
      <c r="AG148" s="267"/>
      <c r="AH148" s="1542">
        <f t="shared" si="27"/>
        <v>0</v>
      </c>
      <c r="AI148" s="787"/>
      <c r="AJ148" s="784">
        <f t="shared" si="28"/>
        <v>0</v>
      </c>
      <c r="AK148" s="821"/>
      <c r="AL148" s="300">
        <f t="shared" si="29"/>
        <v>0</v>
      </c>
    </row>
    <row r="149" spans="1:38" s="8" customFormat="1" hidden="1">
      <c r="A149" s="91" t="s">
        <v>218</v>
      </c>
      <c r="B149" s="172">
        <f t="shared" si="33"/>
        <v>0</v>
      </c>
      <c r="C149" s="89" t="s">
        <v>31</v>
      </c>
      <c r="D149" s="89" t="s">
        <v>229</v>
      </c>
      <c r="E149" s="89" t="s">
        <v>32</v>
      </c>
      <c r="F149" s="89" t="s">
        <v>191</v>
      </c>
      <c r="G149" s="90" t="s">
        <v>33</v>
      </c>
      <c r="H149" s="1657" t="s">
        <v>149</v>
      </c>
      <c r="I149" s="163"/>
      <c r="J149" s="438"/>
      <c r="K149" s="1660"/>
      <c r="L149" s="1661"/>
      <c r="M149" s="1340"/>
      <c r="N149" s="1358"/>
      <c r="O149" s="1621"/>
      <c r="P149" s="230" t="s">
        <v>149</v>
      </c>
      <c r="Q149" s="169"/>
      <c r="R149" s="169"/>
      <c r="S149" s="169"/>
      <c r="T149" s="169"/>
      <c r="U149" s="169"/>
      <c r="V149" s="169"/>
      <c r="W149" s="169"/>
      <c r="X149" s="169"/>
      <c r="Y149" s="169"/>
      <c r="Z149" s="169"/>
      <c r="AA149" s="1359"/>
      <c r="AB149" s="1691">
        <f t="shared" si="31"/>
        <v>0</v>
      </c>
      <c r="AC149" s="641">
        <f t="shared" si="32"/>
        <v>0</v>
      </c>
      <c r="AD149" s="1191"/>
      <c r="AE149" s="799"/>
      <c r="AF149" s="252"/>
      <c r="AG149" s="267"/>
      <c r="AH149" s="1542">
        <f t="shared" si="27"/>
        <v>0</v>
      </c>
      <c r="AI149" s="787"/>
      <c r="AJ149" s="784">
        <f t="shared" si="28"/>
        <v>0</v>
      </c>
      <c r="AK149" s="821"/>
      <c r="AL149" s="300">
        <f t="shared" si="29"/>
        <v>0</v>
      </c>
    </row>
    <row r="150" spans="1:38" s="8" customFormat="1" hidden="1">
      <c r="A150" s="91" t="s">
        <v>218</v>
      </c>
      <c r="B150" s="172">
        <f t="shared" si="33"/>
        <v>0</v>
      </c>
      <c r="C150" s="89" t="s">
        <v>31</v>
      </c>
      <c r="D150" s="89" t="s">
        <v>229</v>
      </c>
      <c r="E150" s="89" t="s">
        <v>32</v>
      </c>
      <c r="F150" s="89" t="s">
        <v>191</v>
      </c>
      <c r="G150" s="90" t="s">
        <v>33</v>
      </c>
      <c r="H150" s="1657" t="s">
        <v>149</v>
      </c>
      <c r="I150" s="163"/>
      <c r="J150" s="438"/>
      <c r="K150" s="1660"/>
      <c r="L150" s="1661"/>
      <c r="M150" s="1340"/>
      <c r="N150" s="1358"/>
      <c r="O150" s="1621"/>
      <c r="P150" s="230" t="s">
        <v>149</v>
      </c>
      <c r="Q150" s="169"/>
      <c r="R150" s="169"/>
      <c r="S150" s="169"/>
      <c r="T150" s="169"/>
      <c r="U150" s="169"/>
      <c r="V150" s="169"/>
      <c r="W150" s="169"/>
      <c r="X150" s="169"/>
      <c r="Y150" s="169"/>
      <c r="Z150" s="169"/>
      <c r="AA150" s="1359"/>
      <c r="AB150" s="1691">
        <f t="shared" si="31"/>
        <v>0</v>
      </c>
      <c r="AC150" s="641">
        <f t="shared" si="32"/>
        <v>0</v>
      </c>
      <c r="AD150" s="1191"/>
      <c r="AE150" s="799"/>
      <c r="AF150" s="252"/>
      <c r="AG150" s="267"/>
      <c r="AH150" s="1542">
        <f t="shared" si="27"/>
        <v>0</v>
      </c>
      <c r="AI150" s="787"/>
      <c r="AJ150" s="784">
        <f t="shared" si="28"/>
        <v>0</v>
      </c>
      <c r="AK150" s="821"/>
      <c r="AL150" s="300">
        <f t="shared" si="29"/>
        <v>0</v>
      </c>
    </row>
    <row r="151" spans="1:38" s="8" customFormat="1" hidden="1">
      <c r="A151" s="91" t="s">
        <v>218</v>
      </c>
      <c r="B151" s="172">
        <f t="shared" si="33"/>
        <v>0</v>
      </c>
      <c r="C151" s="89" t="s">
        <v>31</v>
      </c>
      <c r="D151" s="89" t="s">
        <v>229</v>
      </c>
      <c r="E151" s="89" t="s">
        <v>32</v>
      </c>
      <c r="F151" s="89" t="s">
        <v>191</v>
      </c>
      <c r="G151" s="90" t="s">
        <v>33</v>
      </c>
      <c r="H151" s="1657" t="s">
        <v>149</v>
      </c>
      <c r="I151" s="163"/>
      <c r="J151" s="438"/>
      <c r="K151" s="1660"/>
      <c r="L151" s="1661"/>
      <c r="M151" s="1340"/>
      <c r="N151" s="1358"/>
      <c r="O151" s="1621"/>
      <c r="P151" s="230" t="s">
        <v>149</v>
      </c>
      <c r="Q151" s="169"/>
      <c r="R151" s="169"/>
      <c r="S151" s="169"/>
      <c r="T151" s="169"/>
      <c r="U151" s="169"/>
      <c r="V151" s="169"/>
      <c r="W151" s="169"/>
      <c r="X151" s="169"/>
      <c r="Y151" s="169"/>
      <c r="Z151" s="169"/>
      <c r="AA151" s="1359"/>
      <c r="AB151" s="1691">
        <f t="shared" si="31"/>
        <v>0</v>
      </c>
      <c r="AC151" s="641">
        <f t="shared" si="32"/>
        <v>0</v>
      </c>
      <c r="AD151" s="1191"/>
      <c r="AE151" s="799"/>
      <c r="AF151" s="252"/>
      <c r="AG151" s="267"/>
      <c r="AH151" s="1542">
        <f t="shared" si="27"/>
        <v>0</v>
      </c>
      <c r="AI151" s="787"/>
      <c r="AJ151" s="784">
        <f t="shared" si="28"/>
        <v>0</v>
      </c>
      <c r="AK151" s="821"/>
      <c r="AL151" s="300">
        <f t="shared" si="29"/>
        <v>0</v>
      </c>
    </row>
    <row r="152" spans="1:38" s="8" customFormat="1" hidden="1">
      <c r="A152" s="91" t="s">
        <v>218</v>
      </c>
      <c r="B152" s="172">
        <f t="shared" si="33"/>
        <v>0</v>
      </c>
      <c r="C152" s="89" t="s">
        <v>31</v>
      </c>
      <c r="D152" s="89" t="s">
        <v>229</v>
      </c>
      <c r="E152" s="89" t="s">
        <v>32</v>
      </c>
      <c r="F152" s="89" t="s">
        <v>191</v>
      </c>
      <c r="G152" s="90" t="s">
        <v>33</v>
      </c>
      <c r="H152" s="1657" t="s">
        <v>149</v>
      </c>
      <c r="I152" s="163"/>
      <c r="J152" s="438"/>
      <c r="K152" s="1660"/>
      <c r="L152" s="1661"/>
      <c r="M152" s="1340"/>
      <c r="N152" s="1358"/>
      <c r="O152" s="1621"/>
      <c r="P152" s="230" t="s">
        <v>149</v>
      </c>
      <c r="Q152" s="169"/>
      <c r="R152" s="169"/>
      <c r="S152" s="169"/>
      <c r="T152" s="169"/>
      <c r="U152" s="169"/>
      <c r="V152" s="169"/>
      <c r="W152" s="169"/>
      <c r="X152" s="169"/>
      <c r="Y152" s="169"/>
      <c r="Z152" s="169"/>
      <c r="AA152" s="1359"/>
      <c r="AB152" s="1691">
        <f t="shared" si="31"/>
        <v>0</v>
      </c>
      <c r="AC152" s="641">
        <f t="shared" si="32"/>
        <v>0</v>
      </c>
      <c r="AD152" s="1191"/>
      <c r="AE152" s="799"/>
      <c r="AF152" s="252"/>
      <c r="AG152" s="267"/>
      <c r="AH152" s="1542">
        <f t="shared" si="27"/>
        <v>0</v>
      </c>
      <c r="AI152" s="787"/>
      <c r="AJ152" s="784">
        <f t="shared" si="28"/>
        <v>0</v>
      </c>
      <c r="AK152" s="821"/>
      <c r="AL152" s="300">
        <f t="shared" si="29"/>
        <v>0</v>
      </c>
    </row>
    <row r="153" spans="1:38" s="8" customFormat="1" hidden="1">
      <c r="A153" s="91" t="s">
        <v>218</v>
      </c>
      <c r="B153" s="172">
        <f t="shared" si="33"/>
        <v>0</v>
      </c>
      <c r="C153" s="89" t="s">
        <v>31</v>
      </c>
      <c r="D153" s="89" t="s">
        <v>229</v>
      </c>
      <c r="E153" s="89" t="s">
        <v>32</v>
      </c>
      <c r="F153" s="89" t="s">
        <v>191</v>
      </c>
      <c r="G153" s="90" t="s">
        <v>33</v>
      </c>
      <c r="H153" s="1657" t="s">
        <v>149</v>
      </c>
      <c r="I153" s="163"/>
      <c r="J153" s="438"/>
      <c r="K153" s="1340"/>
      <c r="L153" s="1224"/>
      <c r="M153" s="1340"/>
      <c r="N153" s="1358"/>
      <c r="O153" s="1621"/>
      <c r="P153" s="230" t="s">
        <v>149</v>
      </c>
      <c r="Q153" s="169"/>
      <c r="R153" s="169"/>
      <c r="S153" s="169"/>
      <c r="T153" s="169"/>
      <c r="U153" s="169"/>
      <c r="V153" s="169"/>
      <c r="W153" s="169"/>
      <c r="X153" s="169"/>
      <c r="Y153" s="169"/>
      <c r="Z153" s="169"/>
      <c r="AA153" s="1359"/>
      <c r="AB153" s="1691">
        <f t="shared" si="31"/>
        <v>0</v>
      </c>
      <c r="AC153" s="641">
        <f t="shared" si="32"/>
        <v>0</v>
      </c>
      <c r="AD153" s="1191"/>
      <c r="AE153" s="799"/>
      <c r="AF153" s="252"/>
      <c r="AG153" s="267"/>
      <c r="AH153" s="1542">
        <f t="shared" si="27"/>
        <v>0</v>
      </c>
      <c r="AI153" s="302"/>
      <c r="AJ153" s="784">
        <f t="shared" si="28"/>
        <v>0</v>
      </c>
      <c r="AK153" s="821"/>
      <c r="AL153" s="300">
        <f t="shared" si="29"/>
        <v>0</v>
      </c>
    </row>
    <row r="154" spans="1:38" s="8" customFormat="1" hidden="1">
      <c r="A154" s="91" t="s">
        <v>218</v>
      </c>
      <c r="B154" s="172">
        <f>L154</f>
        <v>0</v>
      </c>
      <c r="C154" s="89" t="s">
        <v>31</v>
      </c>
      <c r="D154" s="89" t="s">
        <v>229</v>
      </c>
      <c r="E154" s="89" t="s">
        <v>32</v>
      </c>
      <c r="F154" s="89" t="s">
        <v>191</v>
      </c>
      <c r="G154" s="90" t="s">
        <v>33</v>
      </c>
      <c r="H154" s="1657" t="s">
        <v>149</v>
      </c>
      <c r="I154" s="163"/>
      <c r="J154" s="438"/>
      <c r="K154" s="1660"/>
      <c r="L154" s="1661"/>
      <c r="M154" s="1340"/>
      <c r="N154" s="1358"/>
      <c r="O154" s="1621"/>
      <c r="P154" s="230" t="s">
        <v>149</v>
      </c>
      <c r="Q154" s="169"/>
      <c r="R154" s="169"/>
      <c r="S154" s="169"/>
      <c r="T154" s="169"/>
      <c r="U154" s="169"/>
      <c r="V154" s="169"/>
      <c r="W154" s="169"/>
      <c r="X154" s="169"/>
      <c r="Y154" s="169"/>
      <c r="Z154" s="169"/>
      <c r="AA154" s="1359"/>
      <c r="AB154" s="1691">
        <f t="shared" si="31"/>
        <v>0</v>
      </c>
      <c r="AC154" s="641">
        <f t="shared" si="32"/>
        <v>0</v>
      </c>
      <c r="AD154" s="1191"/>
      <c r="AE154" s="799"/>
      <c r="AF154" s="252"/>
      <c r="AG154" s="267"/>
      <c r="AH154" s="1542">
        <f t="shared" si="27"/>
        <v>0</v>
      </c>
      <c r="AI154" s="787"/>
      <c r="AJ154" s="784">
        <f t="shared" si="28"/>
        <v>0</v>
      </c>
      <c r="AK154" s="821"/>
      <c r="AL154" s="300">
        <f t="shared" si="29"/>
        <v>0</v>
      </c>
    </row>
    <row r="155" spans="1:38" s="8" customFormat="1" hidden="1">
      <c r="A155" s="91" t="s">
        <v>218</v>
      </c>
      <c r="B155" s="172">
        <f>L155</f>
        <v>0</v>
      </c>
      <c r="C155" s="89" t="s">
        <v>31</v>
      </c>
      <c r="D155" s="89" t="s">
        <v>229</v>
      </c>
      <c r="E155" s="89" t="s">
        <v>32</v>
      </c>
      <c r="F155" s="89" t="s">
        <v>191</v>
      </c>
      <c r="G155" s="90" t="s">
        <v>33</v>
      </c>
      <c r="H155" s="1657" t="s">
        <v>149</v>
      </c>
      <c r="I155" s="163"/>
      <c r="J155" s="438"/>
      <c r="K155" s="1660"/>
      <c r="L155" s="1661"/>
      <c r="M155" s="1340"/>
      <c r="N155" s="1358"/>
      <c r="O155" s="1621"/>
      <c r="P155" s="230" t="s">
        <v>149</v>
      </c>
      <c r="Q155" s="169"/>
      <c r="R155" s="169"/>
      <c r="S155" s="169"/>
      <c r="T155" s="169"/>
      <c r="U155" s="169"/>
      <c r="V155" s="169"/>
      <c r="W155" s="169"/>
      <c r="X155" s="169"/>
      <c r="Y155" s="169"/>
      <c r="Z155" s="169"/>
      <c r="AA155" s="1359"/>
      <c r="AB155" s="1691">
        <f t="shared" si="31"/>
        <v>0</v>
      </c>
      <c r="AC155" s="641">
        <f t="shared" si="32"/>
        <v>0</v>
      </c>
      <c r="AD155" s="1191"/>
      <c r="AE155" s="799"/>
      <c r="AF155" s="252"/>
      <c r="AG155" s="267"/>
      <c r="AH155" s="1542">
        <f t="shared" si="27"/>
        <v>0</v>
      </c>
      <c r="AI155" s="787"/>
      <c r="AJ155" s="784">
        <f t="shared" si="28"/>
        <v>0</v>
      </c>
      <c r="AK155" s="821"/>
      <c r="AL155" s="300">
        <f t="shared" si="29"/>
        <v>0</v>
      </c>
    </row>
    <row r="156" spans="1:38" s="8" customFormat="1" hidden="1">
      <c r="A156" s="91" t="s">
        <v>218</v>
      </c>
      <c r="B156" s="172">
        <f>L156</f>
        <v>0</v>
      </c>
      <c r="C156" s="89" t="s">
        <v>31</v>
      </c>
      <c r="D156" s="89" t="s">
        <v>229</v>
      </c>
      <c r="E156" s="89" t="s">
        <v>32</v>
      </c>
      <c r="F156" s="89" t="s">
        <v>191</v>
      </c>
      <c r="G156" s="90" t="s">
        <v>33</v>
      </c>
      <c r="H156" s="1657" t="s">
        <v>149</v>
      </c>
      <c r="I156" s="163"/>
      <c r="J156" s="438"/>
      <c r="K156" s="1660"/>
      <c r="L156" s="1661"/>
      <c r="M156" s="1340"/>
      <c r="N156" s="1358"/>
      <c r="O156" s="1621"/>
      <c r="P156" s="230" t="s">
        <v>149</v>
      </c>
      <c r="Q156" s="169"/>
      <c r="R156" s="169"/>
      <c r="S156" s="169"/>
      <c r="T156" s="169"/>
      <c r="U156" s="169"/>
      <c r="V156" s="169"/>
      <c r="W156" s="169"/>
      <c r="X156" s="169"/>
      <c r="Y156" s="169"/>
      <c r="Z156" s="169"/>
      <c r="AA156" s="1359"/>
      <c r="AB156" s="1691">
        <f t="shared" si="31"/>
        <v>0</v>
      </c>
      <c r="AC156" s="641">
        <f t="shared" si="32"/>
        <v>0</v>
      </c>
      <c r="AD156" s="1191"/>
      <c r="AE156" s="799"/>
      <c r="AF156" s="252"/>
      <c r="AG156" s="267"/>
      <c r="AH156" s="1542">
        <f t="shared" si="27"/>
        <v>0</v>
      </c>
      <c r="AI156" s="787"/>
      <c r="AJ156" s="784">
        <f t="shared" si="28"/>
        <v>0</v>
      </c>
      <c r="AK156" s="821"/>
      <c r="AL156" s="300">
        <f t="shared" si="29"/>
        <v>0</v>
      </c>
    </row>
    <row r="157" spans="1:38" s="8" customFormat="1" hidden="1">
      <c r="A157" s="91" t="s">
        <v>218</v>
      </c>
      <c r="B157" s="172">
        <f>L157</f>
        <v>0</v>
      </c>
      <c r="C157" s="89" t="s">
        <v>31</v>
      </c>
      <c r="D157" s="89" t="s">
        <v>229</v>
      </c>
      <c r="E157" s="89" t="s">
        <v>32</v>
      </c>
      <c r="F157" s="89" t="s">
        <v>191</v>
      </c>
      <c r="G157" s="90" t="s">
        <v>33</v>
      </c>
      <c r="H157" s="1657" t="s">
        <v>149</v>
      </c>
      <c r="I157" s="163"/>
      <c r="J157" s="438"/>
      <c r="K157" s="1660"/>
      <c r="L157" s="1661"/>
      <c r="M157" s="1340"/>
      <c r="N157" s="1358"/>
      <c r="O157" s="1621"/>
      <c r="P157" s="230" t="s">
        <v>149</v>
      </c>
      <c r="Q157" s="169"/>
      <c r="R157" s="169"/>
      <c r="S157" s="169"/>
      <c r="T157" s="169"/>
      <c r="U157" s="169"/>
      <c r="V157" s="169"/>
      <c r="W157" s="169"/>
      <c r="X157" s="169"/>
      <c r="Y157" s="169"/>
      <c r="Z157" s="169"/>
      <c r="AA157" s="1359"/>
      <c r="AB157" s="1691">
        <f t="shared" si="31"/>
        <v>0</v>
      </c>
      <c r="AC157" s="641">
        <f t="shared" si="32"/>
        <v>0</v>
      </c>
      <c r="AD157" s="1191"/>
      <c r="AE157" s="799"/>
      <c r="AF157" s="252"/>
      <c r="AG157" s="267"/>
      <c r="AH157" s="1542">
        <f t="shared" si="27"/>
        <v>0</v>
      </c>
      <c r="AI157" s="787"/>
      <c r="AJ157" s="784">
        <f t="shared" si="28"/>
        <v>0</v>
      </c>
      <c r="AK157" s="821"/>
      <c r="AL157" s="300">
        <f t="shared" si="29"/>
        <v>0</v>
      </c>
    </row>
    <row r="158" spans="1:38" s="8" customFormat="1" hidden="1">
      <c r="A158" s="91" t="s">
        <v>218</v>
      </c>
      <c r="B158" s="172">
        <f t="shared" si="33"/>
        <v>0</v>
      </c>
      <c r="C158" s="89" t="s">
        <v>31</v>
      </c>
      <c r="D158" s="89" t="s">
        <v>229</v>
      </c>
      <c r="E158" s="89" t="s">
        <v>32</v>
      </c>
      <c r="F158" s="89" t="s">
        <v>191</v>
      </c>
      <c r="G158" s="90" t="s">
        <v>33</v>
      </c>
      <c r="H158" s="1657" t="s">
        <v>149</v>
      </c>
      <c r="I158" s="163"/>
      <c r="J158" s="438"/>
      <c r="K158" s="1660"/>
      <c r="L158" s="1661"/>
      <c r="M158" s="1340"/>
      <c r="N158" s="1358"/>
      <c r="O158" s="1621"/>
      <c r="P158" s="230" t="s">
        <v>149</v>
      </c>
      <c r="Q158" s="169"/>
      <c r="R158" s="169"/>
      <c r="S158" s="169"/>
      <c r="T158" s="169"/>
      <c r="U158" s="169"/>
      <c r="V158" s="169"/>
      <c r="W158" s="169"/>
      <c r="X158" s="169"/>
      <c r="Y158" s="169"/>
      <c r="Z158" s="169"/>
      <c r="AA158" s="1359"/>
      <c r="AB158" s="1691">
        <f t="shared" si="31"/>
        <v>0</v>
      </c>
      <c r="AC158" s="641">
        <f t="shared" si="32"/>
        <v>0</v>
      </c>
      <c r="AD158" s="1191"/>
      <c r="AE158" s="799"/>
      <c r="AF158" s="252"/>
      <c r="AG158" s="267"/>
      <c r="AH158" s="1542">
        <f t="shared" si="27"/>
        <v>0</v>
      </c>
      <c r="AI158" s="787"/>
      <c r="AJ158" s="784">
        <f t="shared" si="28"/>
        <v>0</v>
      </c>
      <c r="AK158" s="821"/>
      <c r="AL158" s="300">
        <f t="shared" si="29"/>
        <v>0</v>
      </c>
    </row>
    <row r="159" spans="1:38" s="8" customFormat="1" hidden="1">
      <c r="A159" s="91" t="s">
        <v>218</v>
      </c>
      <c r="B159" s="172">
        <f t="shared" si="33"/>
        <v>0</v>
      </c>
      <c r="C159" s="89" t="s">
        <v>31</v>
      </c>
      <c r="D159" s="89" t="s">
        <v>229</v>
      </c>
      <c r="E159" s="89" t="s">
        <v>32</v>
      </c>
      <c r="F159" s="89" t="s">
        <v>191</v>
      </c>
      <c r="G159" s="90" t="s">
        <v>33</v>
      </c>
      <c r="H159" s="1657" t="s">
        <v>149</v>
      </c>
      <c r="I159" s="163"/>
      <c r="J159" s="438"/>
      <c r="K159" s="1660"/>
      <c r="L159" s="1661"/>
      <c r="M159" s="1340"/>
      <c r="N159" s="1358"/>
      <c r="O159" s="1621"/>
      <c r="P159" s="230" t="s">
        <v>149</v>
      </c>
      <c r="Q159" s="169"/>
      <c r="R159" s="169"/>
      <c r="S159" s="169"/>
      <c r="T159" s="169"/>
      <c r="U159" s="169"/>
      <c r="V159" s="169"/>
      <c r="W159" s="169"/>
      <c r="X159" s="169"/>
      <c r="Y159" s="169"/>
      <c r="Z159" s="169"/>
      <c r="AA159" s="1359"/>
      <c r="AB159" s="1691">
        <f t="shared" si="31"/>
        <v>0</v>
      </c>
      <c r="AC159" s="641">
        <f t="shared" si="32"/>
        <v>0</v>
      </c>
      <c r="AD159" s="1191"/>
      <c r="AE159" s="799"/>
      <c r="AF159" s="252"/>
      <c r="AG159" s="267"/>
      <c r="AH159" s="1542">
        <f t="shared" si="27"/>
        <v>0</v>
      </c>
      <c r="AI159" s="787"/>
      <c r="AJ159" s="784">
        <f t="shared" si="28"/>
        <v>0</v>
      </c>
      <c r="AK159" s="821"/>
      <c r="AL159" s="300">
        <f t="shared" si="29"/>
        <v>0</v>
      </c>
    </row>
    <row r="160" spans="1:38" s="8" customFormat="1" hidden="1">
      <c r="A160" s="91" t="s">
        <v>218</v>
      </c>
      <c r="B160" s="172">
        <f t="shared" si="33"/>
        <v>0</v>
      </c>
      <c r="C160" s="89" t="s">
        <v>31</v>
      </c>
      <c r="D160" s="89" t="s">
        <v>229</v>
      </c>
      <c r="E160" s="89" t="s">
        <v>32</v>
      </c>
      <c r="F160" s="89" t="s">
        <v>191</v>
      </c>
      <c r="G160" s="90" t="s">
        <v>33</v>
      </c>
      <c r="H160" s="1657" t="s">
        <v>149</v>
      </c>
      <c r="I160" s="163"/>
      <c r="J160" s="438"/>
      <c r="K160" s="1660"/>
      <c r="L160" s="1661"/>
      <c r="M160" s="1340"/>
      <c r="N160" s="1358"/>
      <c r="O160" s="1621"/>
      <c r="P160" s="230" t="s">
        <v>149</v>
      </c>
      <c r="Q160" s="169"/>
      <c r="R160" s="169"/>
      <c r="S160" s="169"/>
      <c r="T160" s="169"/>
      <c r="U160" s="169"/>
      <c r="V160" s="169"/>
      <c r="W160" s="169"/>
      <c r="X160" s="169"/>
      <c r="Y160" s="169"/>
      <c r="Z160" s="169"/>
      <c r="AA160" s="1359"/>
      <c r="AB160" s="1691">
        <f t="shared" si="31"/>
        <v>0</v>
      </c>
      <c r="AC160" s="641">
        <f t="shared" si="32"/>
        <v>0</v>
      </c>
      <c r="AD160" s="1191"/>
      <c r="AE160" s="799"/>
      <c r="AF160" s="252"/>
      <c r="AG160" s="267"/>
      <c r="AH160" s="1542">
        <f t="shared" si="27"/>
        <v>0</v>
      </c>
      <c r="AI160" s="787"/>
      <c r="AJ160" s="784">
        <f t="shared" si="28"/>
        <v>0</v>
      </c>
      <c r="AK160" s="821"/>
      <c r="AL160" s="300">
        <f t="shared" si="29"/>
        <v>0</v>
      </c>
    </row>
    <row r="161" spans="1:38" s="8" customFormat="1" hidden="1">
      <c r="A161" s="91" t="s">
        <v>218</v>
      </c>
      <c r="B161" s="172">
        <f t="shared" si="33"/>
        <v>0</v>
      </c>
      <c r="C161" s="89" t="s">
        <v>31</v>
      </c>
      <c r="D161" s="89" t="s">
        <v>229</v>
      </c>
      <c r="E161" s="89" t="s">
        <v>32</v>
      </c>
      <c r="F161" s="89" t="s">
        <v>191</v>
      </c>
      <c r="G161" s="90" t="s">
        <v>33</v>
      </c>
      <c r="H161" s="1657" t="s">
        <v>149</v>
      </c>
      <c r="I161" s="163"/>
      <c r="J161" s="438"/>
      <c r="K161" s="1660"/>
      <c r="L161" s="1661"/>
      <c r="M161" s="1340"/>
      <c r="N161" s="1358"/>
      <c r="O161" s="1621"/>
      <c r="P161" s="230" t="s">
        <v>149</v>
      </c>
      <c r="Q161" s="169"/>
      <c r="R161" s="169"/>
      <c r="S161" s="169"/>
      <c r="T161" s="169"/>
      <c r="U161" s="169"/>
      <c r="V161" s="169"/>
      <c r="W161" s="169"/>
      <c r="X161" s="169"/>
      <c r="Y161" s="169"/>
      <c r="Z161" s="169"/>
      <c r="AA161" s="1359"/>
      <c r="AB161" s="1691">
        <f t="shared" si="31"/>
        <v>0</v>
      </c>
      <c r="AC161" s="641">
        <f t="shared" si="32"/>
        <v>0</v>
      </c>
      <c r="AD161" s="1191"/>
      <c r="AE161" s="799"/>
      <c r="AF161" s="252"/>
      <c r="AG161" s="267"/>
      <c r="AH161" s="1542">
        <f t="shared" si="27"/>
        <v>0</v>
      </c>
      <c r="AI161" s="787"/>
      <c r="AJ161" s="784">
        <f t="shared" si="28"/>
        <v>0</v>
      </c>
      <c r="AK161" s="821"/>
      <c r="AL161" s="300">
        <f t="shared" si="29"/>
        <v>0</v>
      </c>
    </row>
    <row r="162" spans="1:38" s="8" customFormat="1" hidden="1">
      <c r="A162" s="91" t="s">
        <v>218</v>
      </c>
      <c r="B162" s="172">
        <f t="shared" si="33"/>
        <v>0</v>
      </c>
      <c r="C162" s="89" t="s">
        <v>31</v>
      </c>
      <c r="D162" s="89" t="s">
        <v>229</v>
      </c>
      <c r="E162" s="89" t="s">
        <v>32</v>
      </c>
      <c r="F162" s="89" t="s">
        <v>191</v>
      </c>
      <c r="G162" s="90" t="s">
        <v>33</v>
      </c>
      <c r="H162" s="1657" t="s">
        <v>149</v>
      </c>
      <c r="I162" s="163"/>
      <c r="J162" s="438"/>
      <c r="K162" s="1660"/>
      <c r="L162" s="1661"/>
      <c r="M162" s="1340"/>
      <c r="N162" s="1358"/>
      <c r="O162" s="1621"/>
      <c r="P162" s="230" t="s">
        <v>149</v>
      </c>
      <c r="Q162" s="169"/>
      <c r="R162" s="169"/>
      <c r="S162" s="169"/>
      <c r="T162" s="169"/>
      <c r="U162" s="169"/>
      <c r="V162" s="169"/>
      <c r="W162" s="169"/>
      <c r="X162" s="169"/>
      <c r="Y162" s="169"/>
      <c r="Z162" s="169"/>
      <c r="AA162" s="1359"/>
      <c r="AB162" s="1691">
        <f t="shared" si="31"/>
        <v>0</v>
      </c>
      <c r="AC162" s="641">
        <f t="shared" si="32"/>
        <v>0</v>
      </c>
      <c r="AD162" s="1191"/>
      <c r="AE162" s="799"/>
      <c r="AF162" s="252"/>
      <c r="AG162" s="267"/>
      <c r="AH162" s="1542">
        <f t="shared" si="27"/>
        <v>0</v>
      </c>
      <c r="AI162" s="787"/>
      <c r="AJ162" s="784">
        <f t="shared" si="28"/>
        <v>0</v>
      </c>
      <c r="AK162" s="821"/>
      <c r="AL162" s="300">
        <f t="shared" si="29"/>
        <v>0</v>
      </c>
    </row>
    <row r="163" spans="1:38" s="8" customFormat="1" hidden="1">
      <c r="A163" s="91" t="s">
        <v>218</v>
      </c>
      <c r="B163" s="172">
        <f t="shared" si="33"/>
        <v>0</v>
      </c>
      <c r="C163" s="89" t="s">
        <v>31</v>
      </c>
      <c r="D163" s="89" t="s">
        <v>229</v>
      </c>
      <c r="E163" s="89" t="s">
        <v>32</v>
      </c>
      <c r="F163" s="89" t="s">
        <v>191</v>
      </c>
      <c r="G163" s="90" t="s">
        <v>33</v>
      </c>
      <c r="H163" s="1657" t="s">
        <v>149</v>
      </c>
      <c r="I163" s="163"/>
      <c r="J163" s="438"/>
      <c r="K163" s="1660"/>
      <c r="L163" s="1661"/>
      <c r="M163" s="1340"/>
      <c r="N163" s="1358"/>
      <c r="O163" s="1621"/>
      <c r="P163" s="230" t="s">
        <v>149</v>
      </c>
      <c r="Q163" s="169"/>
      <c r="R163" s="169"/>
      <c r="S163" s="169"/>
      <c r="T163" s="169"/>
      <c r="U163" s="169"/>
      <c r="V163" s="169"/>
      <c r="W163" s="169"/>
      <c r="X163" s="169"/>
      <c r="Y163" s="169"/>
      <c r="Z163" s="169"/>
      <c r="AA163" s="1359"/>
      <c r="AB163" s="1691">
        <f t="shared" si="31"/>
        <v>0</v>
      </c>
      <c r="AC163" s="641">
        <f t="shared" si="32"/>
        <v>0</v>
      </c>
      <c r="AD163" s="1191"/>
      <c r="AE163" s="799"/>
      <c r="AF163" s="252"/>
      <c r="AG163" s="267"/>
      <c r="AH163" s="1542">
        <f t="shared" si="27"/>
        <v>0</v>
      </c>
      <c r="AI163" s="787"/>
      <c r="AJ163" s="784">
        <f t="shared" si="28"/>
        <v>0</v>
      </c>
      <c r="AK163" s="821"/>
      <c r="AL163" s="300">
        <f t="shared" si="29"/>
        <v>0</v>
      </c>
    </row>
    <row r="164" spans="1:38" s="8" customFormat="1" hidden="1">
      <c r="A164" s="91" t="s">
        <v>218</v>
      </c>
      <c r="B164" s="172">
        <f t="shared" si="33"/>
        <v>0</v>
      </c>
      <c r="C164" s="89" t="s">
        <v>31</v>
      </c>
      <c r="D164" s="89" t="s">
        <v>229</v>
      </c>
      <c r="E164" s="89" t="s">
        <v>32</v>
      </c>
      <c r="F164" s="89" t="s">
        <v>191</v>
      </c>
      <c r="G164" s="90" t="s">
        <v>33</v>
      </c>
      <c r="H164" s="1657" t="s">
        <v>149</v>
      </c>
      <c r="I164" s="163"/>
      <c r="J164" s="438"/>
      <c r="K164" s="1660"/>
      <c r="L164" s="1661"/>
      <c r="M164" s="1340"/>
      <c r="N164" s="1358"/>
      <c r="O164" s="1621"/>
      <c r="P164" s="230" t="s">
        <v>149</v>
      </c>
      <c r="Q164" s="169"/>
      <c r="R164" s="169"/>
      <c r="S164" s="169"/>
      <c r="T164" s="169"/>
      <c r="U164" s="169"/>
      <c r="V164" s="169"/>
      <c r="W164" s="169"/>
      <c r="X164" s="169"/>
      <c r="Y164" s="169"/>
      <c r="Z164" s="169"/>
      <c r="AA164" s="1359"/>
      <c r="AB164" s="1691">
        <f t="shared" si="31"/>
        <v>0</v>
      </c>
      <c r="AC164" s="641">
        <f t="shared" si="32"/>
        <v>0</v>
      </c>
      <c r="AD164" s="1191"/>
      <c r="AE164" s="799"/>
      <c r="AF164" s="252"/>
      <c r="AG164" s="267"/>
      <c r="AH164" s="1542">
        <f t="shared" si="27"/>
        <v>0</v>
      </c>
      <c r="AI164" s="787"/>
      <c r="AJ164" s="784">
        <f t="shared" si="28"/>
        <v>0</v>
      </c>
      <c r="AK164" s="821"/>
      <c r="AL164" s="300">
        <f t="shared" si="29"/>
        <v>0</v>
      </c>
    </row>
    <row r="165" spans="1:38" s="8" customFormat="1" hidden="1">
      <c r="A165" s="91" t="s">
        <v>218</v>
      </c>
      <c r="B165" s="172">
        <f t="shared" si="33"/>
        <v>0</v>
      </c>
      <c r="C165" s="89" t="s">
        <v>31</v>
      </c>
      <c r="D165" s="89" t="s">
        <v>229</v>
      </c>
      <c r="E165" s="89" t="s">
        <v>32</v>
      </c>
      <c r="F165" s="89" t="s">
        <v>191</v>
      </c>
      <c r="G165" s="90" t="s">
        <v>33</v>
      </c>
      <c r="H165" s="1657" t="s">
        <v>149</v>
      </c>
      <c r="I165" s="163"/>
      <c r="J165" s="438"/>
      <c r="K165" s="1660"/>
      <c r="L165" s="1661"/>
      <c r="M165" s="1340"/>
      <c r="N165" s="1358"/>
      <c r="O165" s="1621"/>
      <c r="P165" s="230" t="s">
        <v>149</v>
      </c>
      <c r="Q165" s="169"/>
      <c r="R165" s="169"/>
      <c r="S165" s="169"/>
      <c r="T165" s="169"/>
      <c r="U165" s="169"/>
      <c r="V165" s="169"/>
      <c r="W165" s="169"/>
      <c r="X165" s="169"/>
      <c r="Y165" s="169"/>
      <c r="Z165" s="169"/>
      <c r="AA165" s="1359"/>
      <c r="AB165" s="1691">
        <f t="shared" si="31"/>
        <v>0</v>
      </c>
      <c r="AC165" s="641">
        <f t="shared" si="32"/>
        <v>0</v>
      </c>
      <c r="AD165" s="1191"/>
      <c r="AE165" s="799"/>
      <c r="AF165" s="252"/>
      <c r="AG165" s="267"/>
      <c r="AH165" s="1542">
        <f t="shared" si="27"/>
        <v>0</v>
      </c>
      <c r="AI165" s="787"/>
      <c r="AJ165" s="784">
        <f t="shared" si="28"/>
        <v>0</v>
      </c>
      <c r="AK165" s="821"/>
      <c r="AL165" s="300">
        <f t="shared" si="29"/>
        <v>0</v>
      </c>
    </row>
    <row r="166" spans="1:38" s="8" customFormat="1" hidden="1">
      <c r="A166" s="91" t="s">
        <v>218</v>
      </c>
      <c r="B166" s="172">
        <f t="shared" si="33"/>
        <v>0</v>
      </c>
      <c r="C166" s="89" t="s">
        <v>31</v>
      </c>
      <c r="D166" s="89" t="s">
        <v>229</v>
      </c>
      <c r="E166" s="89" t="s">
        <v>32</v>
      </c>
      <c r="F166" s="89" t="s">
        <v>191</v>
      </c>
      <c r="G166" s="90" t="s">
        <v>33</v>
      </c>
      <c r="H166" s="1657" t="s">
        <v>149</v>
      </c>
      <c r="I166" s="163"/>
      <c r="J166" s="438"/>
      <c r="K166" s="1660"/>
      <c r="L166" s="1661"/>
      <c r="M166" s="1340"/>
      <c r="N166" s="1358"/>
      <c r="O166" s="1621"/>
      <c r="P166" s="230" t="s">
        <v>149</v>
      </c>
      <c r="Q166" s="169"/>
      <c r="R166" s="169"/>
      <c r="S166" s="169"/>
      <c r="T166" s="169"/>
      <c r="U166" s="169"/>
      <c r="V166" s="169"/>
      <c r="W166" s="169"/>
      <c r="X166" s="169"/>
      <c r="Y166" s="169"/>
      <c r="Z166" s="169"/>
      <c r="AA166" s="1359"/>
      <c r="AB166" s="1691">
        <f t="shared" si="31"/>
        <v>0</v>
      </c>
      <c r="AC166" s="641">
        <f t="shared" si="32"/>
        <v>0</v>
      </c>
      <c r="AD166" s="1191"/>
      <c r="AE166" s="799"/>
      <c r="AF166" s="252"/>
      <c r="AG166" s="267"/>
      <c r="AH166" s="1542">
        <f t="shared" si="27"/>
        <v>0</v>
      </c>
      <c r="AI166" s="787"/>
      <c r="AJ166" s="784">
        <f t="shared" si="28"/>
        <v>0</v>
      </c>
      <c r="AK166" s="821"/>
      <c r="AL166" s="300">
        <f t="shared" si="29"/>
        <v>0</v>
      </c>
    </row>
    <row r="167" spans="1:38" s="8" customFormat="1" hidden="1">
      <c r="A167" s="91" t="s">
        <v>218</v>
      </c>
      <c r="B167" s="172">
        <f t="shared" si="33"/>
        <v>0</v>
      </c>
      <c r="C167" s="89" t="s">
        <v>31</v>
      </c>
      <c r="D167" s="89" t="s">
        <v>229</v>
      </c>
      <c r="E167" s="89" t="s">
        <v>32</v>
      </c>
      <c r="F167" s="89" t="s">
        <v>191</v>
      </c>
      <c r="G167" s="90" t="s">
        <v>33</v>
      </c>
      <c r="H167" s="1657" t="s">
        <v>149</v>
      </c>
      <c r="I167" s="163"/>
      <c r="J167" s="438"/>
      <c r="K167" s="1660"/>
      <c r="L167" s="1661"/>
      <c r="M167" s="1340"/>
      <c r="N167" s="1358"/>
      <c r="O167" s="1621"/>
      <c r="P167" s="230" t="s">
        <v>149</v>
      </c>
      <c r="Q167" s="169"/>
      <c r="R167" s="169"/>
      <c r="S167" s="169"/>
      <c r="T167" s="169"/>
      <c r="U167" s="169"/>
      <c r="V167" s="169"/>
      <c r="W167" s="169"/>
      <c r="X167" s="169"/>
      <c r="Y167" s="169"/>
      <c r="Z167" s="169"/>
      <c r="AA167" s="1359"/>
      <c r="AB167" s="1691">
        <f t="shared" si="31"/>
        <v>0</v>
      </c>
      <c r="AC167" s="641">
        <f t="shared" si="32"/>
        <v>0</v>
      </c>
      <c r="AD167" s="1191"/>
      <c r="AE167" s="799"/>
      <c r="AF167" s="252"/>
      <c r="AG167" s="267"/>
      <c r="AH167" s="1542">
        <f t="shared" si="27"/>
        <v>0</v>
      </c>
      <c r="AI167" s="787"/>
      <c r="AJ167" s="784">
        <f t="shared" si="28"/>
        <v>0</v>
      </c>
      <c r="AK167" s="821"/>
      <c r="AL167" s="300">
        <f t="shared" si="29"/>
        <v>0</v>
      </c>
    </row>
    <row r="168" spans="1:38" s="8" customFormat="1" hidden="1">
      <c r="A168" s="91" t="s">
        <v>218</v>
      </c>
      <c r="B168" s="172">
        <f t="shared" si="33"/>
        <v>0</v>
      </c>
      <c r="C168" s="89" t="s">
        <v>31</v>
      </c>
      <c r="D168" s="89" t="s">
        <v>229</v>
      </c>
      <c r="E168" s="89" t="s">
        <v>32</v>
      </c>
      <c r="F168" s="89" t="s">
        <v>191</v>
      </c>
      <c r="G168" s="90" t="s">
        <v>33</v>
      </c>
      <c r="H168" s="1657" t="s">
        <v>149</v>
      </c>
      <c r="I168" s="163"/>
      <c r="J168" s="438"/>
      <c r="K168" s="1660"/>
      <c r="L168" s="1661"/>
      <c r="M168" s="1340"/>
      <c r="N168" s="1358"/>
      <c r="O168" s="1621"/>
      <c r="P168" s="230" t="s">
        <v>149</v>
      </c>
      <c r="Q168" s="169"/>
      <c r="R168" s="169"/>
      <c r="S168" s="169"/>
      <c r="T168" s="169"/>
      <c r="U168" s="169"/>
      <c r="V168" s="169"/>
      <c r="W168" s="169"/>
      <c r="X168" s="169"/>
      <c r="Y168" s="169"/>
      <c r="Z168" s="169"/>
      <c r="AA168" s="1359"/>
      <c r="AB168" s="1691">
        <f t="shared" si="31"/>
        <v>0</v>
      </c>
      <c r="AC168" s="641">
        <f t="shared" si="32"/>
        <v>0</v>
      </c>
      <c r="AD168" s="1191"/>
      <c r="AE168" s="799"/>
      <c r="AF168" s="252"/>
      <c r="AG168" s="267"/>
      <c r="AH168" s="1542">
        <f t="shared" si="27"/>
        <v>0</v>
      </c>
      <c r="AI168" s="787"/>
      <c r="AJ168" s="784">
        <f t="shared" si="28"/>
        <v>0</v>
      </c>
      <c r="AK168" s="821"/>
      <c r="AL168" s="300">
        <f t="shared" si="29"/>
        <v>0</v>
      </c>
    </row>
    <row r="169" spans="1:38" s="8" customFormat="1" hidden="1">
      <c r="A169" s="91" t="s">
        <v>218</v>
      </c>
      <c r="B169" s="172">
        <f t="shared" si="33"/>
        <v>0</v>
      </c>
      <c r="C169" s="89" t="s">
        <v>31</v>
      </c>
      <c r="D169" s="89" t="s">
        <v>229</v>
      </c>
      <c r="E169" s="89" t="s">
        <v>32</v>
      </c>
      <c r="F169" s="89" t="s">
        <v>191</v>
      </c>
      <c r="G169" s="90" t="s">
        <v>33</v>
      </c>
      <c r="H169" s="1657" t="s">
        <v>149</v>
      </c>
      <c r="I169" s="163"/>
      <c r="J169" s="438"/>
      <c r="K169" s="1660"/>
      <c r="L169" s="1661"/>
      <c r="M169" s="1340"/>
      <c r="N169" s="1358"/>
      <c r="O169" s="1621"/>
      <c r="P169" s="230" t="s">
        <v>149</v>
      </c>
      <c r="Q169" s="169"/>
      <c r="R169" s="169"/>
      <c r="S169" s="169"/>
      <c r="T169" s="169"/>
      <c r="U169" s="169"/>
      <c r="V169" s="169"/>
      <c r="W169" s="169"/>
      <c r="X169" s="169"/>
      <c r="Y169" s="169"/>
      <c r="Z169" s="169"/>
      <c r="AA169" s="1359"/>
      <c r="AB169" s="1691">
        <f t="shared" si="31"/>
        <v>0</v>
      </c>
      <c r="AC169" s="641">
        <f t="shared" si="32"/>
        <v>0</v>
      </c>
      <c r="AD169" s="1191"/>
      <c r="AE169" s="799"/>
      <c r="AF169" s="252"/>
      <c r="AG169" s="267"/>
      <c r="AH169" s="1542">
        <f t="shared" si="27"/>
        <v>0</v>
      </c>
      <c r="AI169" s="787"/>
      <c r="AJ169" s="784">
        <f t="shared" si="28"/>
        <v>0</v>
      </c>
      <c r="AK169" s="821"/>
      <c r="AL169" s="300">
        <f t="shared" si="29"/>
        <v>0</v>
      </c>
    </row>
    <row r="170" spans="1:38" s="8" customFormat="1" hidden="1">
      <c r="A170" s="91" t="s">
        <v>218</v>
      </c>
      <c r="B170" s="172">
        <f t="shared" si="33"/>
        <v>0</v>
      </c>
      <c r="C170" s="89" t="s">
        <v>31</v>
      </c>
      <c r="D170" s="89" t="s">
        <v>229</v>
      </c>
      <c r="E170" s="89" t="s">
        <v>32</v>
      </c>
      <c r="F170" s="89" t="s">
        <v>191</v>
      </c>
      <c r="G170" s="90" t="s">
        <v>33</v>
      </c>
      <c r="H170" s="1657" t="s">
        <v>149</v>
      </c>
      <c r="I170" s="163"/>
      <c r="J170" s="438"/>
      <c r="K170" s="1660"/>
      <c r="L170" s="1661"/>
      <c r="M170" s="1340"/>
      <c r="N170" s="1358"/>
      <c r="O170" s="1621"/>
      <c r="P170" s="230" t="s">
        <v>149</v>
      </c>
      <c r="Q170" s="169"/>
      <c r="R170" s="169"/>
      <c r="S170" s="169"/>
      <c r="T170" s="169"/>
      <c r="U170" s="169"/>
      <c r="V170" s="169"/>
      <c r="W170" s="169"/>
      <c r="X170" s="169"/>
      <c r="Y170" s="169"/>
      <c r="Z170" s="169"/>
      <c r="AA170" s="1359"/>
      <c r="AB170" s="1691">
        <f t="shared" si="31"/>
        <v>0</v>
      </c>
      <c r="AC170" s="641">
        <f t="shared" si="32"/>
        <v>0</v>
      </c>
      <c r="AD170" s="1191"/>
      <c r="AE170" s="799"/>
      <c r="AF170" s="252"/>
      <c r="AG170" s="267"/>
      <c r="AH170" s="1542">
        <f t="shared" si="27"/>
        <v>0</v>
      </c>
      <c r="AI170" s="787"/>
      <c r="AJ170" s="784">
        <f t="shared" si="28"/>
        <v>0</v>
      </c>
      <c r="AK170" s="821"/>
      <c r="AL170" s="300">
        <f t="shared" si="29"/>
        <v>0</v>
      </c>
    </row>
    <row r="171" spans="1:38" s="8" customFormat="1" hidden="1">
      <c r="A171" s="91" t="s">
        <v>218</v>
      </c>
      <c r="B171" s="172">
        <f t="shared" si="33"/>
        <v>0</v>
      </c>
      <c r="C171" s="89" t="s">
        <v>31</v>
      </c>
      <c r="D171" s="89" t="s">
        <v>229</v>
      </c>
      <c r="E171" s="89" t="s">
        <v>32</v>
      </c>
      <c r="F171" s="89" t="s">
        <v>191</v>
      </c>
      <c r="G171" s="90" t="s">
        <v>33</v>
      </c>
      <c r="H171" s="1657" t="s">
        <v>149</v>
      </c>
      <c r="I171" s="163"/>
      <c r="J171" s="438"/>
      <c r="K171" s="1660"/>
      <c r="L171" s="1661"/>
      <c r="M171" s="1340"/>
      <c r="N171" s="1358"/>
      <c r="O171" s="1621"/>
      <c r="P171" s="230" t="s">
        <v>149</v>
      </c>
      <c r="Q171" s="169"/>
      <c r="R171" s="169"/>
      <c r="S171" s="169"/>
      <c r="T171" s="169"/>
      <c r="U171" s="169"/>
      <c r="V171" s="169"/>
      <c r="W171" s="169"/>
      <c r="X171" s="169"/>
      <c r="Y171" s="169"/>
      <c r="Z171" s="169"/>
      <c r="AA171" s="1359"/>
      <c r="AB171" s="1691">
        <f t="shared" si="31"/>
        <v>0</v>
      </c>
      <c r="AC171" s="641">
        <f t="shared" si="32"/>
        <v>0</v>
      </c>
      <c r="AD171" s="1191"/>
      <c r="AE171" s="799"/>
      <c r="AF171" s="252"/>
      <c r="AG171" s="267"/>
      <c r="AH171" s="1542">
        <f t="shared" si="27"/>
        <v>0</v>
      </c>
      <c r="AI171" s="787"/>
      <c r="AJ171" s="784">
        <f t="shared" si="28"/>
        <v>0</v>
      </c>
      <c r="AK171" s="821"/>
      <c r="AL171" s="300">
        <f t="shared" si="29"/>
        <v>0</v>
      </c>
    </row>
    <row r="172" spans="1:38" s="8" customFormat="1" hidden="1">
      <c r="A172" s="91" t="s">
        <v>218</v>
      </c>
      <c r="B172" s="172">
        <f t="shared" si="33"/>
        <v>0</v>
      </c>
      <c r="C172" s="89" t="s">
        <v>31</v>
      </c>
      <c r="D172" s="89" t="s">
        <v>229</v>
      </c>
      <c r="E172" s="89" t="s">
        <v>32</v>
      </c>
      <c r="F172" s="89" t="s">
        <v>191</v>
      </c>
      <c r="G172" s="90" t="s">
        <v>33</v>
      </c>
      <c r="H172" s="1657" t="s">
        <v>149</v>
      </c>
      <c r="I172" s="163"/>
      <c r="J172" s="438"/>
      <c r="K172" s="1660"/>
      <c r="L172" s="1661"/>
      <c r="M172" s="1340"/>
      <c r="N172" s="1358"/>
      <c r="O172" s="1621"/>
      <c r="P172" s="230" t="s">
        <v>149</v>
      </c>
      <c r="Q172" s="169"/>
      <c r="R172" s="169"/>
      <c r="S172" s="169"/>
      <c r="T172" s="169"/>
      <c r="U172" s="169"/>
      <c r="V172" s="169"/>
      <c r="W172" s="169"/>
      <c r="X172" s="169"/>
      <c r="Y172" s="169"/>
      <c r="Z172" s="169"/>
      <c r="AA172" s="1359"/>
      <c r="AB172" s="1691">
        <f t="shared" si="31"/>
        <v>0</v>
      </c>
      <c r="AC172" s="641">
        <f t="shared" si="32"/>
        <v>0</v>
      </c>
      <c r="AD172" s="1191"/>
      <c r="AE172" s="799"/>
      <c r="AF172" s="252"/>
      <c r="AG172" s="267"/>
      <c r="AH172" s="1542">
        <f t="shared" si="27"/>
        <v>0</v>
      </c>
      <c r="AI172" s="787"/>
      <c r="AJ172" s="784">
        <f t="shared" si="28"/>
        <v>0</v>
      </c>
      <c r="AK172" s="821"/>
      <c r="AL172" s="300">
        <f t="shared" si="29"/>
        <v>0</v>
      </c>
    </row>
    <row r="173" spans="1:38" s="8" customFormat="1" hidden="1">
      <c r="A173" s="91" t="s">
        <v>218</v>
      </c>
      <c r="B173" s="172">
        <f t="shared" si="33"/>
        <v>0</v>
      </c>
      <c r="C173" s="89" t="s">
        <v>31</v>
      </c>
      <c r="D173" s="89" t="s">
        <v>229</v>
      </c>
      <c r="E173" s="89" t="s">
        <v>32</v>
      </c>
      <c r="F173" s="89" t="s">
        <v>191</v>
      </c>
      <c r="G173" s="90" t="s">
        <v>33</v>
      </c>
      <c r="H173" s="1657" t="s">
        <v>149</v>
      </c>
      <c r="I173" s="163"/>
      <c r="J173" s="438"/>
      <c r="K173" s="1660"/>
      <c r="L173" s="1661"/>
      <c r="M173" s="1340"/>
      <c r="N173" s="1358"/>
      <c r="O173" s="1621"/>
      <c r="P173" s="230" t="s">
        <v>149</v>
      </c>
      <c r="Q173" s="169"/>
      <c r="R173" s="169"/>
      <c r="S173" s="169"/>
      <c r="T173" s="169"/>
      <c r="U173" s="169"/>
      <c r="V173" s="169"/>
      <c r="W173" s="169"/>
      <c r="X173" s="169"/>
      <c r="Y173" s="169"/>
      <c r="Z173" s="169"/>
      <c r="AA173" s="1359"/>
      <c r="AB173" s="1691">
        <f t="shared" si="31"/>
        <v>0</v>
      </c>
      <c r="AC173" s="641">
        <f t="shared" si="32"/>
        <v>0</v>
      </c>
      <c r="AD173" s="1191"/>
      <c r="AE173" s="799"/>
      <c r="AF173" s="252"/>
      <c r="AG173" s="267"/>
      <c r="AH173" s="1542">
        <f t="shared" si="27"/>
        <v>0</v>
      </c>
      <c r="AI173" s="787"/>
      <c r="AJ173" s="784">
        <f t="shared" si="28"/>
        <v>0</v>
      </c>
      <c r="AK173" s="821"/>
      <c r="AL173" s="300">
        <f t="shared" si="29"/>
        <v>0</v>
      </c>
    </row>
    <row r="174" spans="1:38" s="8" customFormat="1" hidden="1">
      <c r="A174" s="91" t="s">
        <v>218</v>
      </c>
      <c r="B174" s="172">
        <f t="shared" si="33"/>
        <v>0</v>
      </c>
      <c r="C174" s="89" t="s">
        <v>31</v>
      </c>
      <c r="D174" s="89" t="s">
        <v>229</v>
      </c>
      <c r="E174" s="89" t="s">
        <v>32</v>
      </c>
      <c r="F174" s="89" t="s">
        <v>191</v>
      </c>
      <c r="G174" s="90" t="s">
        <v>33</v>
      </c>
      <c r="H174" s="1657" t="s">
        <v>149</v>
      </c>
      <c r="I174" s="163"/>
      <c r="J174" s="438"/>
      <c r="K174" s="1660"/>
      <c r="L174" s="1661"/>
      <c r="M174" s="1340"/>
      <c r="N174" s="1358"/>
      <c r="O174" s="1621"/>
      <c r="P174" s="230" t="s">
        <v>149</v>
      </c>
      <c r="Q174" s="169"/>
      <c r="R174" s="169"/>
      <c r="S174" s="169"/>
      <c r="T174" s="169"/>
      <c r="U174" s="169"/>
      <c r="V174" s="169"/>
      <c r="W174" s="169"/>
      <c r="X174" s="169"/>
      <c r="Y174" s="169"/>
      <c r="Z174" s="169"/>
      <c r="AA174" s="1359"/>
      <c r="AB174" s="1691">
        <f t="shared" si="31"/>
        <v>0</v>
      </c>
      <c r="AC174" s="641">
        <f t="shared" si="32"/>
        <v>0</v>
      </c>
      <c r="AD174" s="1191"/>
      <c r="AE174" s="799"/>
      <c r="AF174" s="252"/>
      <c r="AG174" s="267"/>
      <c r="AH174" s="1542">
        <f t="shared" si="27"/>
        <v>0</v>
      </c>
      <c r="AI174" s="787"/>
      <c r="AJ174" s="784">
        <f t="shared" si="28"/>
        <v>0</v>
      </c>
      <c r="AK174" s="821"/>
      <c r="AL174" s="300">
        <f t="shared" si="29"/>
        <v>0</v>
      </c>
    </row>
    <row r="175" spans="1:38" s="8" customFormat="1" hidden="1">
      <c r="A175" s="91" t="s">
        <v>218</v>
      </c>
      <c r="B175" s="172">
        <f t="shared" si="33"/>
        <v>0</v>
      </c>
      <c r="C175" s="89" t="s">
        <v>31</v>
      </c>
      <c r="D175" s="89" t="s">
        <v>229</v>
      </c>
      <c r="E175" s="89" t="s">
        <v>32</v>
      </c>
      <c r="F175" s="89" t="s">
        <v>191</v>
      </c>
      <c r="G175" s="90" t="s">
        <v>33</v>
      </c>
      <c r="H175" s="1657" t="s">
        <v>149</v>
      </c>
      <c r="I175" s="163"/>
      <c r="J175" s="438"/>
      <c r="K175" s="1660"/>
      <c r="L175" s="1661"/>
      <c r="M175" s="1340"/>
      <c r="N175" s="1358"/>
      <c r="O175" s="1621"/>
      <c r="P175" s="230" t="s">
        <v>149</v>
      </c>
      <c r="Q175" s="169"/>
      <c r="R175" s="169"/>
      <c r="S175" s="169"/>
      <c r="T175" s="169"/>
      <c r="U175" s="169"/>
      <c r="V175" s="169"/>
      <c r="W175" s="169"/>
      <c r="X175" s="169"/>
      <c r="Y175" s="169"/>
      <c r="Z175" s="169"/>
      <c r="AA175" s="1359"/>
      <c r="AB175" s="1691">
        <f t="shared" si="31"/>
        <v>0</v>
      </c>
      <c r="AC175" s="641">
        <f t="shared" si="32"/>
        <v>0</v>
      </c>
      <c r="AD175" s="1191"/>
      <c r="AE175" s="799"/>
      <c r="AF175" s="252"/>
      <c r="AG175" s="267"/>
      <c r="AH175" s="1542">
        <f t="shared" si="27"/>
        <v>0</v>
      </c>
      <c r="AI175" s="787"/>
      <c r="AJ175" s="784">
        <f t="shared" si="28"/>
        <v>0</v>
      </c>
      <c r="AK175" s="821"/>
      <c r="AL175" s="300">
        <f t="shared" si="29"/>
        <v>0</v>
      </c>
    </row>
    <row r="176" spans="1:38" s="8" customFormat="1" hidden="1">
      <c r="A176" s="91" t="s">
        <v>218</v>
      </c>
      <c r="B176" s="172">
        <f t="shared" si="33"/>
        <v>0</v>
      </c>
      <c r="C176" s="89" t="s">
        <v>31</v>
      </c>
      <c r="D176" s="89" t="s">
        <v>229</v>
      </c>
      <c r="E176" s="89" t="s">
        <v>32</v>
      </c>
      <c r="F176" s="89" t="s">
        <v>191</v>
      </c>
      <c r="G176" s="90" t="s">
        <v>33</v>
      </c>
      <c r="H176" s="1657" t="s">
        <v>149</v>
      </c>
      <c r="I176" s="163"/>
      <c r="J176" s="438"/>
      <c r="K176" s="1660"/>
      <c r="L176" s="1661"/>
      <c r="M176" s="1340"/>
      <c r="N176" s="1358"/>
      <c r="O176" s="1621"/>
      <c r="P176" s="230" t="s">
        <v>149</v>
      </c>
      <c r="Q176" s="169"/>
      <c r="R176" s="169"/>
      <c r="S176" s="169"/>
      <c r="T176" s="169"/>
      <c r="U176" s="169"/>
      <c r="V176" s="169"/>
      <c r="W176" s="169"/>
      <c r="X176" s="169"/>
      <c r="Y176" s="169"/>
      <c r="Z176" s="169"/>
      <c r="AA176" s="1359"/>
      <c r="AB176" s="1691">
        <f t="shared" si="31"/>
        <v>0</v>
      </c>
      <c r="AC176" s="641">
        <f t="shared" si="32"/>
        <v>0</v>
      </c>
      <c r="AD176" s="1191"/>
      <c r="AE176" s="799"/>
      <c r="AF176" s="252"/>
      <c r="AG176" s="267"/>
      <c r="AH176" s="1542">
        <f t="shared" si="27"/>
        <v>0</v>
      </c>
      <c r="AI176" s="787"/>
      <c r="AJ176" s="784">
        <f t="shared" si="28"/>
        <v>0</v>
      </c>
      <c r="AK176" s="821"/>
      <c r="AL176" s="300">
        <f t="shared" si="29"/>
        <v>0</v>
      </c>
    </row>
    <row r="177" spans="1:38" s="8" customFormat="1" hidden="1">
      <c r="A177" s="91" t="s">
        <v>218</v>
      </c>
      <c r="B177" s="172">
        <f t="shared" si="33"/>
        <v>0</v>
      </c>
      <c r="C177" s="89" t="s">
        <v>31</v>
      </c>
      <c r="D177" s="89" t="s">
        <v>229</v>
      </c>
      <c r="E177" s="89" t="s">
        <v>32</v>
      </c>
      <c r="F177" s="89" t="s">
        <v>191</v>
      </c>
      <c r="G177" s="90" t="s">
        <v>33</v>
      </c>
      <c r="H177" s="1657" t="s">
        <v>149</v>
      </c>
      <c r="I177" s="163"/>
      <c r="J177" s="438"/>
      <c r="K177" s="1660"/>
      <c r="L177" s="1661"/>
      <c r="M177" s="1340"/>
      <c r="N177" s="1358"/>
      <c r="O177" s="1621"/>
      <c r="P177" s="230" t="s">
        <v>149</v>
      </c>
      <c r="Q177" s="169"/>
      <c r="R177" s="169"/>
      <c r="S177" s="169"/>
      <c r="T177" s="169"/>
      <c r="U177" s="169"/>
      <c r="V177" s="169"/>
      <c r="W177" s="169"/>
      <c r="X177" s="169"/>
      <c r="Y177" s="169"/>
      <c r="Z177" s="169"/>
      <c r="AA177" s="1359"/>
      <c r="AB177" s="1691">
        <f t="shared" si="31"/>
        <v>0</v>
      </c>
      <c r="AC177" s="641">
        <f t="shared" si="32"/>
        <v>0</v>
      </c>
      <c r="AD177" s="1191"/>
      <c r="AE177" s="799"/>
      <c r="AF177" s="252"/>
      <c r="AG177" s="267"/>
      <c r="AH177" s="1542">
        <f t="shared" si="27"/>
        <v>0</v>
      </c>
      <c r="AI177" s="787"/>
      <c r="AJ177" s="784">
        <f t="shared" si="28"/>
        <v>0</v>
      </c>
      <c r="AK177" s="821"/>
      <c r="AL177" s="300">
        <f t="shared" si="29"/>
        <v>0</v>
      </c>
    </row>
    <row r="178" spans="1:38" s="8" customFormat="1" hidden="1">
      <c r="A178" s="91" t="s">
        <v>218</v>
      </c>
      <c r="B178" s="172">
        <f t="shared" si="33"/>
        <v>0</v>
      </c>
      <c r="C178" s="89" t="s">
        <v>31</v>
      </c>
      <c r="D178" s="89" t="s">
        <v>229</v>
      </c>
      <c r="E178" s="89" t="s">
        <v>32</v>
      </c>
      <c r="F178" s="89" t="s">
        <v>191</v>
      </c>
      <c r="G178" s="90" t="s">
        <v>33</v>
      </c>
      <c r="H178" s="1657" t="s">
        <v>149</v>
      </c>
      <c r="I178" s="163"/>
      <c r="J178" s="438"/>
      <c r="K178" s="1660"/>
      <c r="L178" s="1661"/>
      <c r="M178" s="1340"/>
      <c r="N178" s="1358"/>
      <c r="O178" s="1621"/>
      <c r="P178" s="230" t="s">
        <v>149</v>
      </c>
      <c r="Q178" s="169"/>
      <c r="R178" s="169"/>
      <c r="S178" s="169"/>
      <c r="T178" s="169"/>
      <c r="U178" s="169"/>
      <c r="V178" s="169"/>
      <c r="W178" s="169"/>
      <c r="X178" s="169"/>
      <c r="Y178" s="169"/>
      <c r="Z178" s="169"/>
      <c r="AA178" s="1359"/>
      <c r="AB178" s="1691">
        <f t="shared" si="31"/>
        <v>0</v>
      </c>
      <c r="AC178" s="641">
        <f t="shared" si="32"/>
        <v>0</v>
      </c>
      <c r="AD178" s="1191"/>
      <c r="AE178" s="799"/>
      <c r="AF178" s="252"/>
      <c r="AG178" s="267"/>
      <c r="AH178" s="1542"/>
      <c r="AI178" s="787"/>
      <c r="AJ178" s="784">
        <f t="shared" si="28"/>
        <v>0</v>
      </c>
      <c r="AK178" s="821"/>
      <c r="AL178" s="300">
        <f t="shared" si="29"/>
        <v>0</v>
      </c>
    </row>
    <row r="179" spans="1:38" s="8" customFormat="1" hidden="1">
      <c r="A179" s="91" t="s">
        <v>218</v>
      </c>
      <c r="B179" s="172">
        <f t="shared" si="33"/>
        <v>0</v>
      </c>
      <c r="C179" s="89" t="s">
        <v>31</v>
      </c>
      <c r="D179" s="89" t="s">
        <v>229</v>
      </c>
      <c r="E179" s="89" t="s">
        <v>32</v>
      </c>
      <c r="F179" s="89" t="s">
        <v>191</v>
      </c>
      <c r="G179" s="90" t="s">
        <v>33</v>
      </c>
      <c r="H179" s="1657" t="s">
        <v>149</v>
      </c>
      <c r="I179" s="163"/>
      <c r="J179" s="438"/>
      <c r="K179" s="1660"/>
      <c r="L179" s="1661"/>
      <c r="M179" s="1340"/>
      <c r="N179" s="1358"/>
      <c r="O179" s="1621"/>
      <c r="P179" s="230" t="s">
        <v>149</v>
      </c>
      <c r="Q179" s="169"/>
      <c r="R179" s="169"/>
      <c r="S179" s="169"/>
      <c r="T179" s="169"/>
      <c r="U179" s="169"/>
      <c r="V179" s="169"/>
      <c r="W179" s="169"/>
      <c r="X179" s="169"/>
      <c r="Y179" s="169"/>
      <c r="Z179" s="169"/>
      <c r="AA179" s="1359"/>
      <c r="AB179" s="1691">
        <f t="shared" si="31"/>
        <v>0</v>
      </c>
      <c r="AC179" s="641">
        <f t="shared" si="32"/>
        <v>0</v>
      </c>
      <c r="AD179" s="1191"/>
      <c r="AE179" s="799"/>
      <c r="AF179" s="252"/>
      <c r="AG179" s="267"/>
      <c r="AH179" s="1542"/>
      <c r="AI179" s="787"/>
      <c r="AJ179" s="784">
        <f t="shared" si="28"/>
        <v>0</v>
      </c>
      <c r="AK179" s="821"/>
      <c r="AL179" s="300">
        <f t="shared" si="29"/>
        <v>0</v>
      </c>
    </row>
    <row r="180" spans="1:38" s="8" customFormat="1" hidden="1">
      <c r="A180" s="91" t="s">
        <v>218</v>
      </c>
      <c r="B180" s="172">
        <f t="shared" si="33"/>
        <v>0</v>
      </c>
      <c r="C180" s="89" t="s">
        <v>31</v>
      </c>
      <c r="D180" s="89" t="s">
        <v>229</v>
      </c>
      <c r="E180" s="89" t="s">
        <v>32</v>
      </c>
      <c r="F180" s="89" t="s">
        <v>191</v>
      </c>
      <c r="G180" s="90" t="s">
        <v>33</v>
      </c>
      <c r="H180" s="1657" t="s">
        <v>149</v>
      </c>
      <c r="I180" s="163"/>
      <c r="J180" s="438"/>
      <c r="K180" s="1660"/>
      <c r="L180" s="1661"/>
      <c r="M180" s="1340"/>
      <c r="N180" s="1358"/>
      <c r="O180" s="1621"/>
      <c r="P180" s="230" t="s">
        <v>149</v>
      </c>
      <c r="Q180" s="169"/>
      <c r="R180" s="169"/>
      <c r="S180" s="169"/>
      <c r="T180" s="169"/>
      <c r="U180" s="169"/>
      <c r="V180" s="169"/>
      <c r="W180" s="169"/>
      <c r="X180" s="169"/>
      <c r="Y180" s="169"/>
      <c r="Z180" s="169"/>
      <c r="AA180" s="1359"/>
      <c r="AB180" s="1691">
        <f t="shared" si="31"/>
        <v>0</v>
      </c>
      <c r="AC180" s="641">
        <f t="shared" si="32"/>
        <v>0</v>
      </c>
      <c r="AD180" s="1191"/>
      <c r="AE180" s="799"/>
      <c r="AF180" s="252"/>
      <c r="AG180" s="267"/>
      <c r="AH180" s="1542">
        <f t="shared" ref="AH180:AH194" si="34">O180</f>
        <v>0</v>
      </c>
      <c r="AI180" s="787"/>
      <c r="AJ180" s="784">
        <f t="shared" si="28"/>
        <v>0</v>
      </c>
      <c r="AK180" s="821"/>
      <c r="AL180" s="300">
        <f t="shared" si="29"/>
        <v>0</v>
      </c>
    </row>
    <row r="181" spans="1:38" s="8" customFormat="1" hidden="1">
      <c r="A181" s="91" t="s">
        <v>218</v>
      </c>
      <c r="B181" s="172">
        <f t="shared" si="33"/>
        <v>0</v>
      </c>
      <c r="C181" s="89" t="s">
        <v>31</v>
      </c>
      <c r="D181" s="89" t="s">
        <v>229</v>
      </c>
      <c r="E181" s="89" t="s">
        <v>32</v>
      </c>
      <c r="F181" s="89" t="s">
        <v>191</v>
      </c>
      <c r="G181" s="90" t="s">
        <v>33</v>
      </c>
      <c r="H181" s="1657" t="s">
        <v>149</v>
      </c>
      <c r="I181" s="163"/>
      <c r="J181" s="438"/>
      <c r="K181" s="1660"/>
      <c r="L181" s="1661"/>
      <c r="M181" s="1340"/>
      <c r="N181" s="1358"/>
      <c r="O181" s="1621"/>
      <c r="P181" s="230" t="s">
        <v>149</v>
      </c>
      <c r="Q181" s="169"/>
      <c r="R181" s="169"/>
      <c r="S181" s="169"/>
      <c r="T181" s="169"/>
      <c r="U181" s="169"/>
      <c r="V181" s="169"/>
      <c r="W181" s="169"/>
      <c r="X181" s="169"/>
      <c r="Y181" s="169"/>
      <c r="Z181" s="169"/>
      <c r="AA181" s="1359"/>
      <c r="AB181" s="1691">
        <f t="shared" si="31"/>
        <v>0</v>
      </c>
      <c r="AC181" s="641">
        <f t="shared" si="32"/>
        <v>0</v>
      </c>
      <c r="AD181" s="1191"/>
      <c r="AE181" s="799"/>
      <c r="AF181" s="252"/>
      <c r="AG181" s="267"/>
      <c r="AH181" s="1542">
        <f t="shared" si="34"/>
        <v>0</v>
      </c>
      <c r="AI181" s="787"/>
      <c r="AJ181" s="784">
        <f t="shared" si="28"/>
        <v>0</v>
      </c>
      <c r="AK181" s="821"/>
      <c r="AL181" s="300">
        <f t="shared" si="29"/>
        <v>0</v>
      </c>
    </row>
    <row r="182" spans="1:38" s="8" customFormat="1" hidden="1">
      <c r="A182" s="91" t="s">
        <v>218</v>
      </c>
      <c r="B182" s="172">
        <f t="shared" si="33"/>
        <v>0</v>
      </c>
      <c r="C182" s="89" t="s">
        <v>31</v>
      </c>
      <c r="D182" s="89" t="s">
        <v>229</v>
      </c>
      <c r="E182" s="89" t="s">
        <v>32</v>
      </c>
      <c r="F182" s="89" t="s">
        <v>191</v>
      </c>
      <c r="G182" s="90" t="s">
        <v>33</v>
      </c>
      <c r="H182" s="1657" t="s">
        <v>149</v>
      </c>
      <c r="I182" s="163"/>
      <c r="J182" s="438"/>
      <c r="K182" s="1660"/>
      <c r="L182" s="1661"/>
      <c r="M182" s="1340"/>
      <c r="N182" s="1358"/>
      <c r="O182" s="1621"/>
      <c r="P182" s="230" t="s">
        <v>149</v>
      </c>
      <c r="Q182" s="169"/>
      <c r="R182" s="169"/>
      <c r="S182" s="169"/>
      <c r="T182" s="169"/>
      <c r="U182" s="169"/>
      <c r="V182" s="169"/>
      <c r="W182" s="169"/>
      <c r="X182" s="169"/>
      <c r="Y182" s="169"/>
      <c r="Z182" s="169"/>
      <c r="AA182" s="1359"/>
      <c r="AB182" s="1691">
        <f t="shared" si="31"/>
        <v>0</v>
      </c>
      <c r="AC182" s="641">
        <f t="shared" si="32"/>
        <v>0</v>
      </c>
      <c r="AD182" s="1191"/>
      <c r="AE182" s="799"/>
      <c r="AF182" s="252"/>
      <c r="AG182" s="267"/>
      <c r="AH182" s="1542">
        <f t="shared" si="34"/>
        <v>0</v>
      </c>
      <c r="AI182" s="787"/>
      <c r="AJ182" s="784">
        <f t="shared" si="28"/>
        <v>0</v>
      </c>
      <c r="AK182" s="821"/>
      <c r="AL182" s="300">
        <f t="shared" si="29"/>
        <v>0</v>
      </c>
    </row>
    <row r="183" spans="1:38" s="8" customFormat="1" hidden="1">
      <c r="A183" s="91" t="s">
        <v>218</v>
      </c>
      <c r="B183" s="172">
        <f t="shared" si="33"/>
        <v>0</v>
      </c>
      <c r="C183" s="89" t="s">
        <v>31</v>
      </c>
      <c r="D183" s="89" t="s">
        <v>229</v>
      </c>
      <c r="E183" s="89" t="s">
        <v>32</v>
      </c>
      <c r="F183" s="89" t="s">
        <v>191</v>
      </c>
      <c r="G183" s="90" t="s">
        <v>33</v>
      </c>
      <c r="H183" s="1657" t="s">
        <v>149</v>
      </c>
      <c r="I183" s="163"/>
      <c r="J183" s="438"/>
      <c r="K183" s="1660"/>
      <c r="L183" s="1661"/>
      <c r="M183" s="1340"/>
      <c r="N183" s="1358"/>
      <c r="O183" s="1621"/>
      <c r="P183" s="230" t="s">
        <v>149</v>
      </c>
      <c r="Q183" s="169"/>
      <c r="R183" s="169"/>
      <c r="S183" s="169"/>
      <c r="T183" s="169"/>
      <c r="U183" s="169"/>
      <c r="V183" s="169"/>
      <c r="W183" s="169"/>
      <c r="X183" s="169"/>
      <c r="Y183" s="169"/>
      <c r="Z183" s="169"/>
      <c r="AA183" s="1359"/>
      <c r="AB183" s="1691">
        <f t="shared" si="31"/>
        <v>0</v>
      </c>
      <c r="AC183" s="641">
        <f t="shared" si="32"/>
        <v>0</v>
      </c>
      <c r="AD183" s="1191"/>
      <c r="AE183" s="799"/>
      <c r="AF183" s="252"/>
      <c r="AG183" s="267"/>
      <c r="AH183" s="1542">
        <f t="shared" si="34"/>
        <v>0</v>
      </c>
      <c r="AI183" s="787"/>
      <c r="AJ183" s="784">
        <f t="shared" si="28"/>
        <v>0</v>
      </c>
      <c r="AK183" s="821"/>
      <c r="AL183" s="300">
        <f t="shared" si="29"/>
        <v>0</v>
      </c>
    </row>
    <row r="184" spans="1:38" s="8" customFormat="1" hidden="1">
      <c r="A184" s="91" t="s">
        <v>218</v>
      </c>
      <c r="B184" s="172">
        <f t="shared" si="33"/>
        <v>0</v>
      </c>
      <c r="C184" s="89" t="s">
        <v>31</v>
      </c>
      <c r="D184" s="89" t="s">
        <v>229</v>
      </c>
      <c r="E184" s="89" t="s">
        <v>32</v>
      </c>
      <c r="F184" s="89" t="s">
        <v>191</v>
      </c>
      <c r="G184" s="90" t="s">
        <v>33</v>
      </c>
      <c r="H184" s="1657" t="s">
        <v>149</v>
      </c>
      <c r="I184" s="163"/>
      <c r="J184" s="438"/>
      <c r="K184" s="1660"/>
      <c r="L184" s="1661"/>
      <c r="M184" s="1340"/>
      <c r="N184" s="1358"/>
      <c r="O184" s="1621"/>
      <c r="P184" s="230" t="s">
        <v>149</v>
      </c>
      <c r="Q184" s="169"/>
      <c r="R184" s="169"/>
      <c r="S184" s="169"/>
      <c r="T184" s="169"/>
      <c r="U184" s="169"/>
      <c r="V184" s="169"/>
      <c r="W184" s="169"/>
      <c r="X184" s="169"/>
      <c r="Y184" s="169"/>
      <c r="Z184" s="169"/>
      <c r="AA184" s="1359"/>
      <c r="AB184" s="1691">
        <f t="shared" si="31"/>
        <v>0</v>
      </c>
      <c r="AC184" s="641">
        <f t="shared" si="32"/>
        <v>0</v>
      </c>
      <c r="AD184" s="1191"/>
      <c r="AE184" s="799"/>
      <c r="AF184" s="252"/>
      <c r="AG184" s="267"/>
      <c r="AH184" s="1542">
        <f t="shared" si="34"/>
        <v>0</v>
      </c>
      <c r="AI184" s="787"/>
      <c r="AJ184" s="784">
        <f t="shared" si="28"/>
        <v>0</v>
      </c>
      <c r="AK184" s="821"/>
      <c r="AL184" s="300">
        <f t="shared" si="29"/>
        <v>0</v>
      </c>
    </row>
    <row r="185" spans="1:38" s="8" customFormat="1" hidden="1">
      <c r="A185" s="91" t="s">
        <v>218</v>
      </c>
      <c r="B185" s="172">
        <f t="shared" si="33"/>
        <v>0</v>
      </c>
      <c r="C185" s="89" t="s">
        <v>31</v>
      </c>
      <c r="D185" s="89" t="s">
        <v>229</v>
      </c>
      <c r="E185" s="89" t="s">
        <v>32</v>
      </c>
      <c r="F185" s="89" t="s">
        <v>191</v>
      </c>
      <c r="G185" s="90" t="s">
        <v>33</v>
      </c>
      <c r="H185" s="1657" t="s">
        <v>149</v>
      </c>
      <c r="I185" s="163"/>
      <c r="J185" s="438"/>
      <c r="K185" s="1660"/>
      <c r="L185" s="1661"/>
      <c r="M185" s="1340"/>
      <c r="N185" s="1358"/>
      <c r="O185" s="1621"/>
      <c r="P185" s="230" t="s">
        <v>149</v>
      </c>
      <c r="Q185" s="169"/>
      <c r="R185" s="169"/>
      <c r="S185" s="169"/>
      <c r="T185" s="169"/>
      <c r="U185" s="169"/>
      <c r="V185" s="169"/>
      <c r="W185" s="169"/>
      <c r="X185" s="169"/>
      <c r="Y185" s="169"/>
      <c r="Z185" s="169"/>
      <c r="AA185" s="1359"/>
      <c r="AB185" s="1691">
        <f t="shared" si="31"/>
        <v>0</v>
      </c>
      <c r="AC185" s="641">
        <f t="shared" si="32"/>
        <v>0</v>
      </c>
      <c r="AD185" s="1191"/>
      <c r="AE185" s="799"/>
      <c r="AF185" s="252"/>
      <c r="AG185" s="267"/>
      <c r="AH185" s="1542">
        <f t="shared" si="34"/>
        <v>0</v>
      </c>
      <c r="AI185" s="787"/>
      <c r="AJ185" s="784">
        <f t="shared" si="28"/>
        <v>0</v>
      </c>
      <c r="AK185" s="821"/>
      <c r="AL185" s="300">
        <f t="shared" si="29"/>
        <v>0</v>
      </c>
    </row>
    <row r="186" spans="1:38" s="8" customFormat="1" hidden="1">
      <c r="A186" s="91" t="s">
        <v>218</v>
      </c>
      <c r="B186" s="172">
        <f t="shared" si="33"/>
        <v>0</v>
      </c>
      <c r="C186" s="89" t="s">
        <v>31</v>
      </c>
      <c r="D186" s="89" t="s">
        <v>229</v>
      </c>
      <c r="E186" s="89" t="s">
        <v>32</v>
      </c>
      <c r="F186" s="89" t="s">
        <v>191</v>
      </c>
      <c r="G186" s="90" t="s">
        <v>33</v>
      </c>
      <c r="H186" s="1657" t="s">
        <v>149</v>
      </c>
      <c r="I186" s="163"/>
      <c r="J186" s="438"/>
      <c r="K186" s="1340"/>
      <c r="L186" s="1224"/>
      <c r="M186" s="1340"/>
      <c r="N186" s="1358"/>
      <c r="O186" s="1621"/>
      <c r="P186" s="230" t="s">
        <v>149</v>
      </c>
      <c r="Q186" s="169"/>
      <c r="R186" s="169"/>
      <c r="S186" s="169"/>
      <c r="T186" s="169"/>
      <c r="U186" s="169"/>
      <c r="V186" s="169"/>
      <c r="W186" s="169"/>
      <c r="X186" s="169"/>
      <c r="Y186" s="169"/>
      <c r="Z186" s="169"/>
      <c r="AA186" s="1359"/>
      <c r="AB186" s="1691">
        <f t="shared" si="31"/>
        <v>0</v>
      </c>
      <c r="AC186" s="641">
        <f t="shared" si="32"/>
        <v>0</v>
      </c>
      <c r="AD186" s="1191"/>
      <c r="AE186" s="799"/>
      <c r="AF186" s="252"/>
      <c r="AG186" s="267"/>
      <c r="AH186" s="1542">
        <f t="shared" si="34"/>
        <v>0</v>
      </c>
      <c r="AI186" s="302"/>
      <c r="AJ186" s="784">
        <f t="shared" si="28"/>
        <v>0</v>
      </c>
      <c r="AK186" s="821"/>
      <c r="AL186" s="300">
        <f t="shared" si="29"/>
        <v>0</v>
      </c>
    </row>
    <row r="187" spans="1:38" s="8" customFormat="1" hidden="1">
      <c r="A187" s="91" t="s">
        <v>218</v>
      </c>
      <c r="B187" s="172">
        <f t="shared" si="33"/>
        <v>0</v>
      </c>
      <c r="C187" s="81" t="s">
        <v>31</v>
      </c>
      <c r="D187" s="89" t="s">
        <v>229</v>
      </c>
      <c r="E187" s="81" t="s">
        <v>32</v>
      </c>
      <c r="F187" s="81" t="s">
        <v>191</v>
      </c>
      <c r="G187" s="92" t="s">
        <v>33</v>
      </c>
      <c r="H187" s="1657" t="s">
        <v>149</v>
      </c>
      <c r="I187" s="163"/>
      <c r="J187" s="438"/>
      <c r="K187" s="1340"/>
      <c r="L187" s="1224"/>
      <c r="M187" s="1091"/>
      <c r="N187" s="1359"/>
      <c r="O187" s="1617"/>
      <c r="P187" s="419"/>
      <c r="Q187" s="420"/>
      <c r="R187" s="420"/>
      <c r="S187" s="169"/>
      <c r="T187" s="169"/>
      <c r="U187" s="169"/>
      <c r="V187" s="169"/>
      <c r="W187" s="169"/>
      <c r="X187" s="169"/>
      <c r="Y187" s="169"/>
      <c r="Z187" s="169"/>
      <c r="AA187" s="1359"/>
      <c r="AB187" s="1691">
        <f t="shared" si="31"/>
        <v>0</v>
      </c>
      <c r="AC187" s="641">
        <f t="shared" si="32"/>
        <v>0</v>
      </c>
      <c r="AD187" s="1191"/>
      <c r="AE187" s="799"/>
      <c r="AF187" s="807"/>
      <c r="AG187" s="267"/>
      <c r="AH187" s="1542">
        <f t="shared" si="34"/>
        <v>0</v>
      </c>
      <c r="AI187" s="302"/>
      <c r="AJ187" s="784">
        <f t="shared" si="28"/>
        <v>0</v>
      </c>
      <c r="AK187" s="821"/>
      <c r="AL187" s="300">
        <f t="shared" si="29"/>
        <v>0</v>
      </c>
    </row>
    <row r="188" spans="1:38" s="8" customFormat="1" hidden="1">
      <c r="A188" s="91" t="s">
        <v>218</v>
      </c>
      <c r="B188" s="172">
        <f>L188</f>
        <v>0</v>
      </c>
      <c r="C188" s="81" t="s">
        <v>31</v>
      </c>
      <c r="D188" s="89" t="s">
        <v>229</v>
      </c>
      <c r="E188" s="81" t="s">
        <v>32</v>
      </c>
      <c r="F188" s="81" t="s">
        <v>191</v>
      </c>
      <c r="G188" s="92" t="s">
        <v>33</v>
      </c>
      <c r="H188" s="1657" t="s">
        <v>149</v>
      </c>
      <c r="I188" s="163"/>
      <c r="J188" s="438"/>
      <c r="K188" s="1340"/>
      <c r="L188" s="1224"/>
      <c r="M188" s="1091"/>
      <c r="N188" s="1359"/>
      <c r="O188" s="1617"/>
      <c r="P188" s="419"/>
      <c r="Q188" s="420"/>
      <c r="R188" s="420"/>
      <c r="S188" s="169"/>
      <c r="T188" s="169"/>
      <c r="U188" s="169"/>
      <c r="V188" s="169"/>
      <c r="W188" s="169"/>
      <c r="X188" s="169"/>
      <c r="Y188" s="169"/>
      <c r="Z188" s="169"/>
      <c r="AA188" s="1359"/>
      <c r="AB188" s="1691">
        <f t="shared" si="31"/>
        <v>0</v>
      </c>
      <c r="AC188" s="641">
        <f t="shared" si="32"/>
        <v>0</v>
      </c>
      <c r="AD188" s="1191"/>
      <c r="AE188" s="799"/>
      <c r="AF188" s="807"/>
      <c r="AG188" s="267"/>
      <c r="AH188" s="1542">
        <f t="shared" si="34"/>
        <v>0</v>
      </c>
      <c r="AI188" s="302"/>
      <c r="AJ188" s="784">
        <f t="shared" si="28"/>
        <v>0</v>
      </c>
      <c r="AK188" s="821"/>
      <c r="AL188" s="300">
        <f t="shared" si="29"/>
        <v>0</v>
      </c>
    </row>
    <row r="189" spans="1:38" s="8" customFormat="1" hidden="1">
      <c r="A189" s="91" t="s">
        <v>218</v>
      </c>
      <c r="B189" s="172">
        <f t="shared" si="33"/>
        <v>0</v>
      </c>
      <c r="C189" s="81" t="s">
        <v>31</v>
      </c>
      <c r="D189" s="89" t="s">
        <v>229</v>
      </c>
      <c r="E189" s="81" t="s">
        <v>32</v>
      </c>
      <c r="F189" s="81" t="s">
        <v>191</v>
      </c>
      <c r="G189" s="92" t="s">
        <v>33</v>
      </c>
      <c r="H189" s="1657" t="s">
        <v>149</v>
      </c>
      <c r="I189" s="163"/>
      <c r="J189" s="438"/>
      <c r="K189" s="1340"/>
      <c r="L189" s="1224"/>
      <c r="M189" s="1091"/>
      <c r="N189" s="1359"/>
      <c r="O189" s="1617"/>
      <c r="P189" s="419"/>
      <c r="Q189" s="420"/>
      <c r="R189" s="420"/>
      <c r="S189" s="169"/>
      <c r="T189" s="169"/>
      <c r="U189" s="169"/>
      <c r="V189" s="169"/>
      <c r="W189" s="169"/>
      <c r="X189" s="169"/>
      <c r="Y189" s="169"/>
      <c r="Z189" s="169"/>
      <c r="AA189" s="1359"/>
      <c r="AB189" s="1691">
        <f t="shared" si="31"/>
        <v>0</v>
      </c>
      <c r="AC189" s="641">
        <f t="shared" si="32"/>
        <v>0</v>
      </c>
      <c r="AD189" s="1191"/>
      <c r="AE189" s="799"/>
      <c r="AF189" s="807"/>
      <c r="AG189" s="267"/>
      <c r="AH189" s="1542">
        <f t="shared" si="34"/>
        <v>0</v>
      </c>
      <c r="AI189" s="302"/>
      <c r="AJ189" s="784">
        <f t="shared" si="28"/>
        <v>0</v>
      </c>
      <c r="AK189" s="821"/>
      <c r="AL189" s="300">
        <f t="shared" si="29"/>
        <v>0</v>
      </c>
    </row>
    <row r="190" spans="1:38" s="8" customFormat="1" hidden="1">
      <c r="A190" s="91" t="s">
        <v>218</v>
      </c>
      <c r="B190" s="172">
        <f t="shared" si="33"/>
        <v>0</v>
      </c>
      <c r="C190" s="81" t="s">
        <v>31</v>
      </c>
      <c r="D190" s="89" t="s">
        <v>229</v>
      </c>
      <c r="E190" s="81" t="s">
        <v>32</v>
      </c>
      <c r="F190" s="81" t="s">
        <v>191</v>
      </c>
      <c r="G190" s="92" t="s">
        <v>33</v>
      </c>
      <c r="H190" s="1657" t="s">
        <v>149</v>
      </c>
      <c r="I190" s="163"/>
      <c r="J190" s="438"/>
      <c r="K190" s="1340"/>
      <c r="L190" s="1224"/>
      <c r="M190" s="1091"/>
      <c r="N190" s="1359"/>
      <c r="O190" s="1617"/>
      <c r="P190" s="419"/>
      <c r="Q190" s="420"/>
      <c r="R190" s="420"/>
      <c r="S190" s="420"/>
      <c r="T190" s="169"/>
      <c r="U190" s="420"/>
      <c r="V190" s="169"/>
      <c r="W190" s="169"/>
      <c r="X190" s="169"/>
      <c r="Y190" s="169"/>
      <c r="Z190" s="169"/>
      <c r="AA190" s="1359"/>
      <c r="AB190" s="1691">
        <f t="shared" si="31"/>
        <v>0</v>
      </c>
      <c r="AC190" s="641">
        <f t="shared" si="32"/>
        <v>0</v>
      </c>
      <c r="AD190" s="1191"/>
      <c r="AE190" s="799"/>
      <c r="AF190" s="807"/>
      <c r="AG190" s="267"/>
      <c r="AH190" s="1542">
        <f t="shared" si="34"/>
        <v>0</v>
      </c>
      <c r="AI190" s="302"/>
      <c r="AJ190" s="784">
        <f t="shared" si="28"/>
        <v>0</v>
      </c>
      <c r="AK190" s="821"/>
      <c r="AL190" s="300">
        <f t="shared" si="29"/>
        <v>0</v>
      </c>
    </row>
    <row r="191" spans="1:38" s="8" customFormat="1" hidden="1">
      <c r="A191" s="91" t="s">
        <v>218</v>
      </c>
      <c r="B191" s="172">
        <f t="shared" si="33"/>
        <v>0</v>
      </c>
      <c r="C191" s="81" t="s">
        <v>31</v>
      </c>
      <c r="D191" s="89" t="s">
        <v>229</v>
      </c>
      <c r="E191" s="81" t="s">
        <v>32</v>
      </c>
      <c r="F191" s="81" t="s">
        <v>191</v>
      </c>
      <c r="G191" s="92" t="s">
        <v>33</v>
      </c>
      <c r="H191" s="1657" t="s">
        <v>149</v>
      </c>
      <c r="I191" s="163"/>
      <c r="J191" s="438"/>
      <c r="K191" s="1340"/>
      <c r="L191" s="1224"/>
      <c r="M191" s="1091"/>
      <c r="N191" s="1359"/>
      <c r="O191" s="1617"/>
      <c r="P191" s="419"/>
      <c r="Q191" s="420"/>
      <c r="R191" s="420"/>
      <c r="S191" s="420"/>
      <c r="T191" s="169"/>
      <c r="U191" s="420"/>
      <c r="V191" s="169"/>
      <c r="W191" s="169"/>
      <c r="X191" s="169"/>
      <c r="Y191" s="169"/>
      <c r="Z191" s="169"/>
      <c r="AA191" s="1359"/>
      <c r="AB191" s="1691">
        <f t="shared" si="31"/>
        <v>0</v>
      </c>
      <c r="AC191" s="641">
        <f t="shared" si="32"/>
        <v>0</v>
      </c>
      <c r="AD191" s="1191"/>
      <c r="AE191" s="799"/>
      <c r="AF191" s="807"/>
      <c r="AG191" s="267"/>
      <c r="AH191" s="1542">
        <f t="shared" si="34"/>
        <v>0</v>
      </c>
      <c r="AI191" s="302"/>
      <c r="AJ191" s="784">
        <f t="shared" si="28"/>
        <v>0</v>
      </c>
      <c r="AK191" s="821"/>
      <c r="AL191" s="300">
        <f t="shared" si="29"/>
        <v>0</v>
      </c>
    </row>
    <row r="192" spans="1:38" s="8" customFormat="1" hidden="1">
      <c r="A192" s="91" t="s">
        <v>218</v>
      </c>
      <c r="B192" s="172">
        <f t="shared" si="33"/>
        <v>0</v>
      </c>
      <c r="C192" s="81" t="s">
        <v>31</v>
      </c>
      <c r="D192" s="89" t="s">
        <v>229</v>
      </c>
      <c r="E192" s="81" t="s">
        <v>32</v>
      </c>
      <c r="F192" s="81" t="s">
        <v>191</v>
      </c>
      <c r="G192" s="92" t="s">
        <v>33</v>
      </c>
      <c r="H192" s="1657" t="s">
        <v>149</v>
      </c>
      <c r="I192" s="163"/>
      <c r="J192" s="438"/>
      <c r="K192" s="1340"/>
      <c r="L192" s="1224"/>
      <c r="M192" s="1091"/>
      <c r="N192" s="1359"/>
      <c r="O192" s="1617"/>
      <c r="P192" s="419"/>
      <c r="Q192" s="420"/>
      <c r="R192" s="420"/>
      <c r="S192" s="420"/>
      <c r="T192" s="169"/>
      <c r="U192" s="420"/>
      <c r="V192" s="169"/>
      <c r="W192" s="169"/>
      <c r="X192" s="169"/>
      <c r="Y192" s="169"/>
      <c r="Z192" s="169"/>
      <c r="AA192" s="1359"/>
      <c r="AB192" s="1691">
        <f t="shared" si="31"/>
        <v>0</v>
      </c>
      <c r="AC192" s="641">
        <f t="shared" si="32"/>
        <v>0</v>
      </c>
      <c r="AD192" s="1191"/>
      <c r="AE192" s="799"/>
      <c r="AF192" s="807"/>
      <c r="AG192" s="267"/>
      <c r="AH192" s="1542">
        <f t="shared" si="34"/>
        <v>0</v>
      </c>
      <c r="AI192" s="302"/>
      <c r="AJ192" s="784">
        <f t="shared" si="28"/>
        <v>0</v>
      </c>
      <c r="AK192" s="821"/>
      <c r="AL192" s="300">
        <f t="shared" si="29"/>
        <v>0</v>
      </c>
    </row>
    <row r="193" spans="1:38" s="8" customFormat="1" hidden="1">
      <c r="A193" s="91" t="s">
        <v>218</v>
      </c>
      <c r="B193" s="172">
        <f t="shared" si="33"/>
        <v>0</v>
      </c>
      <c r="C193" s="81" t="s">
        <v>31</v>
      </c>
      <c r="D193" s="89" t="s">
        <v>229</v>
      </c>
      <c r="E193" s="81" t="s">
        <v>32</v>
      </c>
      <c r="F193" s="81" t="s">
        <v>191</v>
      </c>
      <c r="G193" s="92" t="s">
        <v>33</v>
      </c>
      <c r="H193" s="1657" t="s">
        <v>149</v>
      </c>
      <c r="I193" s="163"/>
      <c r="J193" s="438"/>
      <c r="K193" s="1340"/>
      <c r="L193" s="1268"/>
      <c r="M193" s="1091"/>
      <c r="N193" s="1359"/>
      <c r="O193" s="1617"/>
      <c r="P193" s="419"/>
      <c r="Q193" s="420"/>
      <c r="R193" s="420"/>
      <c r="S193" s="420"/>
      <c r="T193" s="169"/>
      <c r="U193" s="420"/>
      <c r="V193" s="420"/>
      <c r="W193" s="420"/>
      <c r="X193" s="169"/>
      <c r="Y193" s="420"/>
      <c r="Z193" s="420"/>
      <c r="AA193" s="1359"/>
      <c r="AB193" s="1691">
        <f t="shared" si="31"/>
        <v>0</v>
      </c>
      <c r="AC193" s="641">
        <f t="shared" si="32"/>
        <v>0</v>
      </c>
      <c r="AD193" s="1191"/>
      <c r="AE193" s="799" t="s">
        <v>149</v>
      </c>
      <c r="AF193" s="807"/>
      <c r="AG193" s="267" t="s">
        <v>149</v>
      </c>
      <c r="AH193" s="1542">
        <f t="shared" si="34"/>
        <v>0</v>
      </c>
      <c r="AI193" s="302"/>
      <c r="AJ193" s="784">
        <f t="shared" si="28"/>
        <v>0</v>
      </c>
      <c r="AK193" s="821"/>
      <c r="AL193" s="300">
        <f t="shared" si="29"/>
        <v>0</v>
      </c>
    </row>
    <row r="194" spans="1:38" s="8" customFormat="1" hidden="1">
      <c r="A194" s="91" t="s">
        <v>218</v>
      </c>
      <c r="B194" s="172">
        <f t="shared" si="33"/>
        <v>0</v>
      </c>
      <c r="C194" s="81" t="s">
        <v>31</v>
      </c>
      <c r="D194" s="89" t="s">
        <v>229</v>
      </c>
      <c r="E194" s="81" t="s">
        <v>32</v>
      </c>
      <c r="F194" s="81" t="s">
        <v>191</v>
      </c>
      <c r="G194" s="92" t="s">
        <v>33</v>
      </c>
      <c r="H194" s="1657" t="s">
        <v>149</v>
      </c>
      <c r="I194" s="163"/>
      <c r="J194" s="438"/>
      <c r="K194" s="1340"/>
      <c r="L194" s="1268"/>
      <c r="M194" s="1091"/>
      <c r="N194" s="1359"/>
      <c r="O194" s="1617"/>
      <c r="P194" s="419"/>
      <c r="Q194" s="420"/>
      <c r="R194" s="420"/>
      <c r="S194" s="420"/>
      <c r="T194" s="169"/>
      <c r="U194" s="420"/>
      <c r="V194" s="420"/>
      <c r="W194" s="420"/>
      <c r="X194" s="169"/>
      <c r="Y194" s="420"/>
      <c r="Z194" s="420"/>
      <c r="AA194" s="1359"/>
      <c r="AB194" s="1691">
        <f t="shared" si="31"/>
        <v>0</v>
      </c>
      <c r="AC194" s="641">
        <f t="shared" si="32"/>
        <v>0</v>
      </c>
      <c r="AD194" s="1191"/>
      <c r="AE194" s="799" t="s">
        <v>149</v>
      </c>
      <c r="AF194" s="807"/>
      <c r="AG194" s="267" t="s">
        <v>149</v>
      </c>
      <c r="AH194" s="1542">
        <f t="shared" si="34"/>
        <v>0</v>
      </c>
      <c r="AI194" s="302"/>
      <c r="AJ194" s="784">
        <f t="shared" si="28"/>
        <v>0</v>
      </c>
      <c r="AK194" s="821"/>
      <c r="AL194" s="300">
        <f t="shared" si="29"/>
        <v>0</v>
      </c>
    </row>
    <row r="195" spans="1:38" s="8" customFormat="1" ht="15">
      <c r="A195" s="171" t="s">
        <v>24</v>
      </c>
      <c r="B195" s="173">
        <f>B135-SUM(B136:B194)</f>
        <v>700000000</v>
      </c>
      <c r="C195" s="1680">
        <f>B135-SUM(L136:L142)</f>
        <v>700000000</v>
      </c>
      <c r="D195" s="87"/>
      <c r="E195" s="87"/>
      <c r="F195" s="87"/>
      <c r="G195" s="88"/>
      <c r="H195" s="848"/>
      <c r="I195" s="54"/>
      <c r="J195" s="275"/>
      <c r="K195" s="1345"/>
      <c r="L195" s="1327">
        <f>SUM(L136:L194)</f>
        <v>0</v>
      </c>
      <c r="M195" s="1345"/>
      <c r="N195" s="1327">
        <f>SUM(N136:N194)</f>
        <v>0</v>
      </c>
      <c r="O195" s="1875"/>
      <c r="P195" s="145">
        <f t="shared" ref="P195:AC195" si="35">SUM(P136:P194)</f>
        <v>0</v>
      </c>
      <c r="Q195" s="145">
        <f t="shared" si="35"/>
        <v>0</v>
      </c>
      <c r="R195" s="145">
        <f t="shared" si="35"/>
        <v>0</v>
      </c>
      <c r="S195" s="145">
        <f t="shared" si="35"/>
        <v>0</v>
      </c>
      <c r="T195" s="145">
        <f t="shared" si="35"/>
        <v>0</v>
      </c>
      <c r="U195" s="145">
        <f>SUM(U136:U194)</f>
        <v>0</v>
      </c>
      <c r="V195" s="145">
        <f>SUM(V136:V194)</f>
        <v>0</v>
      </c>
      <c r="W195" s="145">
        <f t="shared" si="35"/>
        <v>0</v>
      </c>
      <c r="X195" s="145">
        <f t="shared" si="35"/>
        <v>0</v>
      </c>
      <c r="Y195" s="145">
        <f t="shared" si="35"/>
        <v>0</v>
      </c>
      <c r="Z195" s="145">
        <f t="shared" si="35"/>
        <v>0</v>
      </c>
      <c r="AA195" s="1327">
        <f>SUM(AA136:AA194)</f>
        <v>0</v>
      </c>
      <c r="AB195" s="1693">
        <f t="shared" si="35"/>
        <v>0</v>
      </c>
      <c r="AC195" s="145">
        <f t="shared" si="35"/>
        <v>0</v>
      </c>
      <c r="AD195" s="233"/>
      <c r="AE195" s="769"/>
      <c r="AF195" s="299"/>
      <c r="AG195" s="299"/>
      <c r="AH195" s="471"/>
      <c r="AI195" s="1659">
        <f>SUM(AI136:AI194)</f>
        <v>700000000</v>
      </c>
      <c r="AJ195" s="145">
        <f>SUM(AJ136:AJ194)</f>
        <v>700000000</v>
      </c>
      <c r="AK195" s="709">
        <f>B135-AI195</f>
        <v>0</v>
      </c>
      <c r="AL195" s="145">
        <f>SUM(AL136:AL194)</f>
        <v>700000000</v>
      </c>
    </row>
    <row r="196" spans="1:38" s="8" customFormat="1" ht="30" customHeight="1">
      <c r="A196" s="634" t="s">
        <v>35</v>
      </c>
      <c r="B196" s="177">
        <v>2975000000</v>
      </c>
      <c r="C196" s="1056" t="s">
        <v>31</v>
      </c>
      <c r="D196" s="1057" t="s">
        <v>229</v>
      </c>
      <c r="E196" s="1057" t="s">
        <v>32</v>
      </c>
      <c r="F196" s="1056" t="s">
        <v>395</v>
      </c>
      <c r="G196" s="1665" t="s">
        <v>33</v>
      </c>
      <c r="H196" s="849"/>
      <c r="I196" s="638"/>
      <c r="J196" s="412"/>
      <c r="K196" s="1346"/>
      <c r="L196" s="1328"/>
      <c r="M196" s="1346"/>
      <c r="N196" s="1328"/>
      <c r="O196" s="1622"/>
      <c r="P196" s="408"/>
      <c r="Q196" s="409"/>
      <c r="R196" s="409"/>
      <c r="S196" s="409"/>
      <c r="T196" s="409"/>
      <c r="U196" s="409"/>
      <c r="V196" s="409"/>
      <c r="W196" s="409"/>
      <c r="X196" s="409"/>
      <c r="Y196" s="409"/>
      <c r="Z196" s="409"/>
      <c r="AA196" s="1684"/>
      <c r="AB196" s="1694">
        <f t="shared" ref="AB196:AB197" si="36">SUM(P196:AA196)</f>
        <v>0</v>
      </c>
      <c r="AC196" s="665"/>
      <c r="AD196" s="1191"/>
      <c r="AE196" s="808"/>
      <c r="AF196" s="410"/>
      <c r="AG196" s="410"/>
      <c r="AH196" s="863"/>
      <c r="AI196" s="411"/>
      <c r="AJ196" s="809"/>
      <c r="AK196" s="821"/>
    </row>
    <row r="197" spans="1:38" s="8" customFormat="1">
      <c r="A197" s="94" t="s">
        <v>35</v>
      </c>
      <c r="B197" s="172">
        <f>J197</f>
        <v>0</v>
      </c>
      <c r="C197" s="95" t="s">
        <v>31</v>
      </c>
      <c r="D197" s="95" t="s">
        <v>229</v>
      </c>
      <c r="E197" s="95" t="s">
        <v>32</v>
      </c>
      <c r="F197" s="93" t="s">
        <v>395</v>
      </c>
      <c r="G197" s="96" t="s">
        <v>33</v>
      </c>
      <c r="H197" s="800" t="s">
        <v>149</v>
      </c>
      <c r="I197" s="163"/>
      <c r="J197" s="438"/>
      <c r="K197" s="1340"/>
      <c r="L197" s="1268"/>
      <c r="M197" s="1340"/>
      <c r="N197" s="1363"/>
      <c r="O197" s="1623"/>
      <c r="P197" s="230"/>
      <c r="Q197" s="169"/>
      <c r="R197" s="169"/>
      <c r="S197" s="169"/>
      <c r="T197" s="169"/>
      <c r="U197" s="169"/>
      <c r="V197" s="169"/>
      <c r="W197" s="169"/>
      <c r="X197" s="169"/>
      <c r="Y197" s="169"/>
      <c r="Z197" s="169"/>
      <c r="AA197" s="1359"/>
      <c r="AB197" s="1691">
        <f t="shared" si="36"/>
        <v>0</v>
      </c>
      <c r="AC197" s="641">
        <f t="shared" ref="AC197" si="37">N197-AB197</f>
        <v>0</v>
      </c>
      <c r="AD197" s="1191"/>
      <c r="AE197" s="799">
        <v>13</v>
      </c>
      <c r="AF197" s="308" t="s">
        <v>378</v>
      </c>
      <c r="AG197" s="313"/>
      <c r="AH197" s="464">
        <f t="shared" ref="AH197:AH228" si="38">O197</f>
        <v>0</v>
      </c>
      <c r="AI197" s="302">
        <v>35000000</v>
      </c>
      <c r="AJ197" s="784">
        <f t="shared" ref="AJ197:AJ228" si="39">AI197-N197</f>
        <v>35000000</v>
      </c>
      <c r="AK197" s="821"/>
      <c r="AL197" s="300">
        <f t="shared" ref="AL197:AL228" si="40">AI197-L197</f>
        <v>35000000</v>
      </c>
    </row>
    <row r="198" spans="1:38" s="8" customFormat="1">
      <c r="A198" s="94" t="s">
        <v>35</v>
      </c>
      <c r="B198" s="172">
        <f t="shared" ref="B198:B220" si="41">J198</f>
        <v>0</v>
      </c>
      <c r="C198" s="95" t="s">
        <v>31</v>
      </c>
      <c r="D198" s="95" t="s">
        <v>229</v>
      </c>
      <c r="E198" s="95" t="s">
        <v>32</v>
      </c>
      <c r="F198" s="93" t="s">
        <v>395</v>
      </c>
      <c r="G198" s="96" t="s">
        <v>33</v>
      </c>
      <c r="H198" s="800" t="s">
        <v>149</v>
      </c>
      <c r="I198" s="163"/>
      <c r="J198" s="438"/>
      <c r="K198" s="1340"/>
      <c r="L198" s="1268"/>
      <c r="M198" s="1340"/>
      <c r="N198" s="1358"/>
      <c r="O198" s="1617"/>
      <c r="P198" s="230"/>
      <c r="Q198" s="169"/>
      <c r="R198" s="169"/>
      <c r="S198" s="169"/>
      <c r="T198" s="169"/>
      <c r="U198" s="169"/>
      <c r="V198" s="169"/>
      <c r="W198" s="169"/>
      <c r="X198" s="169"/>
      <c r="Y198" s="169"/>
      <c r="Z198" s="169"/>
      <c r="AA198" s="1359"/>
      <c r="AB198" s="1691">
        <f t="shared" ref="AB198:AB261" si="42">SUM(P198:AA198)</f>
        <v>0</v>
      </c>
      <c r="AC198" s="641">
        <f t="shared" ref="AC198:AC261" si="43">N198-AB198</f>
        <v>0</v>
      </c>
      <c r="AD198" s="1191"/>
      <c r="AE198" s="799">
        <v>14</v>
      </c>
      <c r="AF198" s="308" t="s">
        <v>379</v>
      </c>
      <c r="AG198" s="267"/>
      <c r="AH198" s="464">
        <f t="shared" si="38"/>
        <v>0</v>
      </c>
      <c r="AI198" s="302">
        <v>34000000</v>
      </c>
      <c r="AJ198" s="784">
        <f t="shared" si="39"/>
        <v>34000000</v>
      </c>
      <c r="AK198" s="821"/>
      <c r="AL198" s="300">
        <f t="shared" si="40"/>
        <v>34000000</v>
      </c>
    </row>
    <row r="199" spans="1:38" s="8" customFormat="1">
      <c r="A199" s="94" t="s">
        <v>35</v>
      </c>
      <c r="B199" s="172">
        <f t="shared" si="41"/>
        <v>0</v>
      </c>
      <c r="C199" s="95" t="s">
        <v>31</v>
      </c>
      <c r="D199" s="95" t="s">
        <v>229</v>
      </c>
      <c r="E199" s="95" t="s">
        <v>32</v>
      </c>
      <c r="F199" s="93" t="s">
        <v>395</v>
      </c>
      <c r="G199" s="96" t="s">
        <v>33</v>
      </c>
      <c r="H199" s="800" t="s">
        <v>149</v>
      </c>
      <c r="I199" s="163"/>
      <c r="J199" s="438"/>
      <c r="K199" s="1340"/>
      <c r="L199" s="1268"/>
      <c r="M199" s="1340"/>
      <c r="N199" s="1359"/>
      <c r="O199" s="1617"/>
      <c r="P199" s="230"/>
      <c r="Q199" s="169"/>
      <c r="R199" s="169"/>
      <c r="S199" s="169"/>
      <c r="T199" s="169"/>
      <c r="U199" s="169"/>
      <c r="V199" s="169"/>
      <c r="W199" s="169"/>
      <c r="X199" s="169"/>
      <c r="Y199" s="169"/>
      <c r="Z199" s="169"/>
      <c r="AA199" s="1359"/>
      <c r="AB199" s="1691">
        <f t="shared" si="42"/>
        <v>0</v>
      </c>
      <c r="AC199" s="641">
        <f t="shared" si="43"/>
        <v>0</v>
      </c>
      <c r="AD199" s="1191"/>
      <c r="AE199" s="799">
        <v>15</v>
      </c>
      <c r="AF199" s="308" t="s">
        <v>167</v>
      </c>
      <c r="AG199" s="267"/>
      <c r="AH199" s="464">
        <f t="shared" si="38"/>
        <v>0</v>
      </c>
      <c r="AI199" s="302">
        <v>31250000</v>
      </c>
      <c r="AJ199" s="784">
        <f t="shared" si="39"/>
        <v>31250000</v>
      </c>
      <c r="AK199" s="821"/>
      <c r="AL199" s="300">
        <f t="shared" si="40"/>
        <v>31250000</v>
      </c>
    </row>
    <row r="200" spans="1:38" s="8" customFormat="1">
      <c r="A200" s="94" t="s">
        <v>35</v>
      </c>
      <c r="B200" s="172">
        <f t="shared" si="41"/>
        <v>0</v>
      </c>
      <c r="C200" s="95" t="s">
        <v>31</v>
      </c>
      <c r="D200" s="95" t="s">
        <v>229</v>
      </c>
      <c r="E200" s="95" t="s">
        <v>32</v>
      </c>
      <c r="F200" s="93" t="s">
        <v>395</v>
      </c>
      <c r="G200" s="96" t="s">
        <v>33</v>
      </c>
      <c r="H200" s="800" t="s">
        <v>149</v>
      </c>
      <c r="I200" s="163"/>
      <c r="J200" s="438"/>
      <c r="K200" s="1340"/>
      <c r="L200" s="1268"/>
      <c r="M200" s="1340"/>
      <c r="N200" s="1268"/>
      <c r="O200" s="1623"/>
      <c r="P200" s="230"/>
      <c r="Q200" s="169"/>
      <c r="R200" s="169"/>
      <c r="S200" s="169"/>
      <c r="T200" s="169"/>
      <c r="U200" s="169"/>
      <c r="V200" s="169"/>
      <c r="W200" s="169"/>
      <c r="X200" s="169"/>
      <c r="Y200" s="169"/>
      <c r="Z200" s="169"/>
      <c r="AA200" s="1359"/>
      <c r="AB200" s="1691">
        <f t="shared" si="42"/>
        <v>0</v>
      </c>
      <c r="AC200" s="641">
        <f t="shared" si="43"/>
        <v>0</v>
      </c>
      <c r="AD200" s="1191"/>
      <c r="AE200" s="799">
        <v>16</v>
      </c>
      <c r="AF200" s="308" t="s">
        <v>380</v>
      </c>
      <c r="AG200" s="313"/>
      <c r="AH200" s="464">
        <f t="shared" si="38"/>
        <v>0</v>
      </c>
      <c r="AI200" s="302">
        <v>22500000</v>
      </c>
      <c r="AJ200" s="784">
        <f t="shared" si="39"/>
        <v>22500000</v>
      </c>
      <c r="AK200" s="821"/>
      <c r="AL200" s="300">
        <f t="shared" si="40"/>
        <v>22500000</v>
      </c>
    </row>
    <row r="201" spans="1:38" s="8" customFormat="1" hidden="1">
      <c r="A201" s="94" t="s">
        <v>35</v>
      </c>
      <c r="B201" s="172">
        <f t="shared" si="41"/>
        <v>0</v>
      </c>
      <c r="C201" s="95" t="s">
        <v>31</v>
      </c>
      <c r="D201" s="95" t="s">
        <v>229</v>
      </c>
      <c r="E201" s="95" t="s">
        <v>32</v>
      </c>
      <c r="F201" s="93" t="s">
        <v>395</v>
      </c>
      <c r="G201" s="96" t="s">
        <v>33</v>
      </c>
      <c r="H201" s="800" t="s">
        <v>149</v>
      </c>
      <c r="I201" s="163"/>
      <c r="J201" s="438"/>
      <c r="K201" s="1340"/>
      <c r="L201" s="1268"/>
      <c r="M201" s="1340"/>
      <c r="N201" s="1268"/>
      <c r="O201" s="1623"/>
      <c r="P201" s="230"/>
      <c r="Q201" s="169"/>
      <c r="R201" s="169"/>
      <c r="S201" s="169"/>
      <c r="T201" s="169"/>
      <c r="U201" s="169"/>
      <c r="V201" s="169"/>
      <c r="W201" s="169"/>
      <c r="X201" s="169"/>
      <c r="Y201" s="169"/>
      <c r="Z201" s="169"/>
      <c r="AA201" s="1359"/>
      <c r="AB201" s="1691">
        <f t="shared" si="42"/>
        <v>0</v>
      </c>
      <c r="AC201" s="641">
        <f t="shared" si="43"/>
        <v>0</v>
      </c>
      <c r="AD201" s="1191"/>
      <c r="AE201" s="799">
        <v>17</v>
      </c>
      <c r="AF201" s="308" t="s">
        <v>381</v>
      </c>
      <c r="AG201" s="313"/>
      <c r="AH201" s="464">
        <f t="shared" si="38"/>
        <v>0</v>
      </c>
      <c r="AI201" s="302">
        <v>8000000</v>
      </c>
      <c r="AJ201" s="784">
        <f t="shared" si="39"/>
        <v>8000000</v>
      </c>
      <c r="AK201" s="821"/>
      <c r="AL201" s="300">
        <f t="shared" si="40"/>
        <v>8000000</v>
      </c>
    </row>
    <row r="202" spans="1:38" s="8" customFormat="1" hidden="1">
      <c r="A202" s="94" t="s">
        <v>35</v>
      </c>
      <c r="B202" s="172">
        <f t="shared" si="41"/>
        <v>0</v>
      </c>
      <c r="C202" s="95" t="s">
        <v>31</v>
      </c>
      <c r="D202" s="95" t="s">
        <v>229</v>
      </c>
      <c r="E202" s="95" t="s">
        <v>32</v>
      </c>
      <c r="F202" s="93" t="s">
        <v>395</v>
      </c>
      <c r="G202" s="96" t="s">
        <v>33</v>
      </c>
      <c r="H202" s="800" t="s">
        <v>149</v>
      </c>
      <c r="I202" s="163"/>
      <c r="J202" s="438"/>
      <c r="K202" s="1340"/>
      <c r="L202" s="1268"/>
      <c r="M202" s="1340"/>
      <c r="N202" s="1363"/>
      <c r="O202" s="1623"/>
      <c r="P202" s="230"/>
      <c r="Q202" s="169"/>
      <c r="R202" s="169"/>
      <c r="S202" s="169"/>
      <c r="T202" s="169"/>
      <c r="U202" s="169"/>
      <c r="V202" s="169"/>
      <c r="W202" s="169"/>
      <c r="X202" s="169"/>
      <c r="Y202" s="169"/>
      <c r="Z202" s="169"/>
      <c r="AA202" s="1359"/>
      <c r="AB202" s="1691">
        <f t="shared" si="42"/>
        <v>0</v>
      </c>
      <c r="AC202" s="641">
        <f t="shared" si="43"/>
        <v>0</v>
      </c>
      <c r="AD202" s="1191"/>
      <c r="AE202" s="799">
        <v>18</v>
      </c>
      <c r="AF202" s="308" t="s">
        <v>381</v>
      </c>
      <c r="AG202" s="313"/>
      <c r="AH202" s="464">
        <f t="shared" si="38"/>
        <v>0</v>
      </c>
      <c r="AI202" s="302">
        <v>8000000</v>
      </c>
      <c r="AJ202" s="784">
        <f t="shared" si="39"/>
        <v>8000000</v>
      </c>
      <c r="AK202" s="821"/>
      <c r="AL202" s="300">
        <f t="shared" si="40"/>
        <v>8000000</v>
      </c>
    </row>
    <row r="203" spans="1:38" s="8" customFormat="1" hidden="1">
      <c r="A203" s="94" t="s">
        <v>35</v>
      </c>
      <c r="B203" s="172">
        <f t="shared" si="41"/>
        <v>0</v>
      </c>
      <c r="C203" s="95" t="s">
        <v>31</v>
      </c>
      <c r="D203" s="95" t="s">
        <v>229</v>
      </c>
      <c r="E203" s="95" t="s">
        <v>32</v>
      </c>
      <c r="F203" s="93" t="s">
        <v>395</v>
      </c>
      <c r="G203" s="96" t="s">
        <v>33</v>
      </c>
      <c r="H203" s="800" t="s">
        <v>149</v>
      </c>
      <c r="I203" s="163"/>
      <c r="J203" s="438"/>
      <c r="K203" s="1340"/>
      <c r="L203" s="1268"/>
      <c r="M203" s="1340"/>
      <c r="N203" s="1363"/>
      <c r="O203" s="1623"/>
      <c r="P203" s="230"/>
      <c r="Q203" s="169"/>
      <c r="R203" s="169"/>
      <c r="S203" s="169"/>
      <c r="T203" s="169"/>
      <c r="U203" s="169"/>
      <c r="V203" s="169"/>
      <c r="W203" s="169"/>
      <c r="X203" s="169"/>
      <c r="Y203" s="169"/>
      <c r="Z203" s="169"/>
      <c r="AA203" s="1359"/>
      <c r="AB203" s="1691">
        <f t="shared" si="42"/>
        <v>0</v>
      </c>
      <c r="AC203" s="641">
        <f t="shared" si="43"/>
        <v>0</v>
      </c>
      <c r="AD203" s="1191"/>
      <c r="AE203" s="799">
        <v>19</v>
      </c>
      <c r="AF203" s="308" t="s">
        <v>382</v>
      </c>
      <c r="AG203" s="313"/>
      <c r="AH203" s="464">
        <f t="shared" si="38"/>
        <v>0</v>
      </c>
      <c r="AI203" s="302">
        <v>42500000</v>
      </c>
      <c r="AJ203" s="784">
        <f t="shared" si="39"/>
        <v>42500000</v>
      </c>
      <c r="AK203" s="821"/>
      <c r="AL203" s="300">
        <f t="shared" si="40"/>
        <v>42500000</v>
      </c>
    </row>
    <row r="204" spans="1:38" s="8" customFormat="1" hidden="1">
      <c r="A204" s="94" t="s">
        <v>35</v>
      </c>
      <c r="B204" s="172">
        <f t="shared" si="41"/>
        <v>0</v>
      </c>
      <c r="C204" s="95" t="s">
        <v>31</v>
      </c>
      <c r="D204" s="95" t="s">
        <v>229</v>
      </c>
      <c r="E204" s="95" t="s">
        <v>32</v>
      </c>
      <c r="F204" s="93" t="s">
        <v>395</v>
      </c>
      <c r="G204" s="96" t="s">
        <v>33</v>
      </c>
      <c r="H204" s="800" t="s">
        <v>149</v>
      </c>
      <c r="I204" s="163"/>
      <c r="J204" s="438"/>
      <c r="K204" s="1340"/>
      <c r="L204" s="1268"/>
      <c r="M204" s="1340"/>
      <c r="N204" s="1358"/>
      <c r="O204" s="1617"/>
      <c r="P204" s="230"/>
      <c r="Q204" s="169"/>
      <c r="R204" s="169"/>
      <c r="S204" s="169"/>
      <c r="T204" s="169"/>
      <c r="U204" s="169"/>
      <c r="V204" s="169"/>
      <c r="W204" s="169"/>
      <c r="X204" s="169"/>
      <c r="Y204" s="169"/>
      <c r="Z204" s="169"/>
      <c r="AA204" s="1359"/>
      <c r="AB204" s="1691">
        <f t="shared" si="42"/>
        <v>0</v>
      </c>
      <c r="AC204" s="641">
        <f t="shared" si="43"/>
        <v>0</v>
      </c>
      <c r="AD204" s="1191"/>
      <c r="AE204" s="799">
        <v>20</v>
      </c>
      <c r="AF204" s="308" t="s">
        <v>383</v>
      </c>
      <c r="AG204" s="267"/>
      <c r="AH204" s="464">
        <f t="shared" si="38"/>
        <v>0</v>
      </c>
      <c r="AI204" s="302">
        <v>32000000</v>
      </c>
      <c r="AJ204" s="784">
        <f t="shared" si="39"/>
        <v>32000000</v>
      </c>
      <c r="AK204" s="821"/>
      <c r="AL204" s="300">
        <f t="shared" si="40"/>
        <v>32000000</v>
      </c>
    </row>
    <row r="205" spans="1:38" s="8" customFormat="1" hidden="1">
      <c r="A205" s="94" t="s">
        <v>35</v>
      </c>
      <c r="B205" s="172">
        <f t="shared" si="41"/>
        <v>0</v>
      </c>
      <c r="C205" s="95" t="s">
        <v>31</v>
      </c>
      <c r="D205" s="95" t="s">
        <v>229</v>
      </c>
      <c r="E205" s="95" t="s">
        <v>32</v>
      </c>
      <c r="F205" s="93" t="s">
        <v>395</v>
      </c>
      <c r="G205" s="96" t="s">
        <v>33</v>
      </c>
      <c r="H205" s="800" t="s">
        <v>149</v>
      </c>
      <c r="I205" s="163"/>
      <c r="J205" s="438"/>
      <c r="K205" s="1340"/>
      <c r="L205" s="1268"/>
      <c r="M205" s="1340"/>
      <c r="N205" s="1358"/>
      <c r="O205" s="1617"/>
      <c r="P205" s="230"/>
      <c r="Q205" s="169"/>
      <c r="R205" s="169"/>
      <c r="S205" s="169"/>
      <c r="T205" s="169"/>
      <c r="U205" s="169"/>
      <c r="V205" s="169"/>
      <c r="W205" s="169"/>
      <c r="X205" s="169"/>
      <c r="Y205" s="169"/>
      <c r="Z205" s="169"/>
      <c r="AA205" s="1359"/>
      <c r="AB205" s="1691">
        <f t="shared" si="42"/>
        <v>0</v>
      </c>
      <c r="AC205" s="641">
        <f t="shared" si="43"/>
        <v>0</v>
      </c>
      <c r="AD205" s="1191"/>
      <c r="AE205" s="799">
        <v>21</v>
      </c>
      <c r="AF205" s="308" t="s">
        <v>384</v>
      </c>
      <c r="AG205" s="267"/>
      <c r="AH205" s="464">
        <f t="shared" si="38"/>
        <v>0</v>
      </c>
      <c r="AI205" s="302">
        <v>46500000</v>
      </c>
      <c r="AJ205" s="784">
        <f t="shared" si="39"/>
        <v>46500000</v>
      </c>
      <c r="AK205" s="821"/>
      <c r="AL205" s="300">
        <f t="shared" si="40"/>
        <v>46500000</v>
      </c>
    </row>
    <row r="206" spans="1:38" s="8" customFormat="1" hidden="1">
      <c r="A206" s="94" t="s">
        <v>35</v>
      </c>
      <c r="B206" s="172">
        <f t="shared" si="41"/>
        <v>0</v>
      </c>
      <c r="C206" s="95" t="s">
        <v>31</v>
      </c>
      <c r="D206" s="95" t="s">
        <v>229</v>
      </c>
      <c r="E206" s="95" t="s">
        <v>32</v>
      </c>
      <c r="F206" s="93" t="s">
        <v>395</v>
      </c>
      <c r="G206" s="96" t="s">
        <v>33</v>
      </c>
      <c r="H206" s="800" t="s">
        <v>149</v>
      </c>
      <c r="I206" s="163"/>
      <c r="J206" s="438"/>
      <c r="K206" s="1340"/>
      <c r="L206" s="1268"/>
      <c r="M206" s="1340"/>
      <c r="N206" s="1358"/>
      <c r="O206" s="1617"/>
      <c r="P206" s="230"/>
      <c r="Q206" s="169"/>
      <c r="R206" s="169"/>
      <c r="S206" s="169"/>
      <c r="T206" s="169"/>
      <c r="U206" s="169"/>
      <c r="V206" s="169"/>
      <c r="W206" s="169"/>
      <c r="X206" s="169"/>
      <c r="Y206" s="169"/>
      <c r="Z206" s="169"/>
      <c r="AA206" s="1359"/>
      <c r="AB206" s="1691">
        <f t="shared" si="42"/>
        <v>0</v>
      </c>
      <c r="AC206" s="641">
        <f t="shared" si="43"/>
        <v>0</v>
      </c>
      <c r="AD206" s="1191"/>
      <c r="AE206" s="799">
        <v>22</v>
      </c>
      <c r="AF206" s="308" t="s">
        <v>385</v>
      </c>
      <c r="AG206" s="267"/>
      <c r="AH206" s="464">
        <f t="shared" si="38"/>
        <v>0</v>
      </c>
      <c r="AI206" s="302">
        <v>35000000</v>
      </c>
      <c r="AJ206" s="784">
        <f t="shared" si="39"/>
        <v>35000000</v>
      </c>
      <c r="AK206" s="821"/>
      <c r="AL206" s="300">
        <f t="shared" si="40"/>
        <v>35000000</v>
      </c>
    </row>
    <row r="207" spans="1:38" s="8" customFormat="1" hidden="1">
      <c r="A207" s="94" t="s">
        <v>35</v>
      </c>
      <c r="B207" s="172">
        <f t="shared" si="41"/>
        <v>0</v>
      </c>
      <c r="C207" s="95" t="s">
        <v>31</v>
      </c>
      <c r="D207" s="95" t="s">
        <v>229</v>
      </c>
      <c r="E207" s="95" t="s">
        <v>32</v>
      </c>
      <c r="F207" s="93" t="s">
        <v>395</v>
      </c>
      <c r="G207" s="96" t="s">
        <v>33</v>
      </c>
      <c r="H207" s="800" t="s">
        <v>149</v>
      </c>
      <c r="I207" s="163"/>
      <c r="J207" s="438"/>
      <c r="K207" s="1340"/>
      <c r="L207" s="1268"/>
      <c r="M207" s="1340"/>
      <c r="N207" s="1358"/>
      <c r="O207" s="1617"/>
      <c r="P207" s="230"/>
      <c r="Q207" s="169"/>
      <c r="R207" s="169"/>
      <c r="S207" s="169"/>
      <c r="T207" s="169"/>
      <c r="U207" s="169"/>
      <c r="V207" s="169"/>
      <c r="W207" s="169"/>
      <c r="X207" s="169"/>
      <c r="Y207" s="169"/>
      <c r="Z207" s="169"/>
      <c r="AA207" s="1359"/>
      <c r="AB207" s="1691">
        <f t="shared" si="42"/>
        <v>0</v>
      </c>
      <c r="AC207" s="641">
        <f t="shared" si="43"/>
        <v>0</v>
      </c>
      <c r="AD207" s="1191"/>
      <c r="AE207" s="799">
        <v>23</v>
      </c>
      <c r="AF207" s="308" t="s">
        <v>169</v>
      </c>
      <c r="AG207" s="267"/>
      <c r="AH207" s="464">
        <f t="shared" si="38"/>
        <v>0</v>
      </c>
      <c r="AI207" s="302">
        <v>32000000</v>
      </c>
      <c r="AJ207" s="784">
        <f t="shared" si="39"/>
        <v>32000000</v>
      </c>
      <c r="AK207" s="821"/>
      <c r="AL207" s="300">
        <f t="shared" si="40"/>
        <v>32000000</v>
      </c>
    </row>
    <row r="208" spans="1:38" s="8" customFormat="1" hidden="1">
      <c r="A208" s="94" t="s">
        <v>35</v>
      </c>
      <c r="B208" s="172">
        <f t="shared" si="41"/>
        <v>0</v>
      </c>
      <c r="C208" s="95" t="s">
        <v>31</v>
      </c>
      <c r="D208" s="95" t="s">
        <v>229</v>
      </c>
      <c r="E208" s="95" t="s">
        <v>32</v>
      </c>
      <c r="F208" s="93" t="s">
        <v>395</v>
      </c>
      <c r="G208" s="96" t="s">
        <v>33</v>
      </c>
      <c r="H208" s="800" t="s">
        <v>149</v>
      </c>
      <c r="I208" s="163"/>
      <c r="J208" s="438"/>
      <c r="K208" s="1340"/>
      <c r="L208" s="1268"/>
      <c r="M208" s="1340"/>
      <c r="N208" s="1358"/>
      <c r="O208" s="1623"/>
      <c r="P208" s="230"/>
      <c r="Q208" s="169"/>
      <c r="R208" s="169"/>
      <c r="S208" s="169"/>
      <c r="T208" s="169"/>
      <c r="U208" s="169"/>
      <c r="V208" s="169"/>
      <c r="W208" s="169"/>
      <c r="X208" s="169"/>
      <c r="Y208" s="169"/>
      <c r="Z208" s="169"/>
      <c r="AA208" s="1359"/>
      <c r="AB208" s="1691">
        <f t="shared" si="42"/>
        <v>0</v>
      </c>
      <c r="AC208" s="641">
        <f t="shared" si="43"/>
        <v>0</v>
      </c>
      <c r="AD208" s="1191"/>
      <c r="AE208" s="799">
        <v>24</v>
      </c>
      <c r="AF208" s="308" t="s">
        <v>168</v>
      </c>
      <c r="AG208" s="313"/>
      <c r="AH208" s="464">
        <f t="shared" si="38"/>
        <v>0</v>
      </c>
      <c r="AI208" s="302">
        <v>42000000</v>
      </c>
      <c r="AJ208" s="784">
        <f t="shared" si="39"/>
        <v>42000000</v>
      </c>
      <c r="AK208" s="821"/>
      <c r="AL208" s="300">
        <f t="shared" si="40"/>
        <v>42000000</v>
      </c>
    </row>
    <row r="209" spans="1:38" s="8" customFormat="1" hidden="1">
      <c r="A209" s="94" t="s">
        <v>35</v>
      </c>
      <c r="B209" s="172">
        <f t="shared" si="41"/>
        <v>0</v>
      </c>
      <c r="C209" s="95" t="s">
        <v>31</v>
      </c>
      <c r="D209" s="95" t="s">
        <v>229</v>
      </c>
      <c r="E209" s="95" t="s">
        <v>32</v>
      </c>
      <c r="F209" s="93" t="s">
        <v>395</v>
      </c>
      <c r="G209" s="96" t="s">
        <v>33</v>
      </c>
      <c r="H209" s="800" t="s">
        <v>149</v>
      </c>
      <c r="I209" s="163"/>
      <c r="J209" s="438"/>
      <c r="K209" s="1340"/>
      <c r="L209" s="1268"/>
      <c r="M209" s="1340"/>
      <c r="N209" s="1363"/>
      <c r="O209" s="1623"/>
      <c r="P209" s="230"/>
      <c r="Q209" s="169"/>
      <c r="R209" s="169"/>
      <c r="S209" s="169"/>
      <c r="T209" s="169"/>
      <c r="U209" s="169"/>
      <c r="V209" s="169"/>
      <c r="W209" s="169"/>
      <c r="X209" s="169"/>
      <c r="Y209" s="169"/>
      <c r="Z209" s="169"/>
      <c r="AA209" s="1359"/>
      <c r="AB209" s="1691">
        <f t="shared" si="42"/>
        <v>0</v>
      </c>
      <c r="AC209" s="641">
        <f t="shared" si="43"/>
        <v>0</v>
      </c>
      <c r="AD209" s="1191"/>
      <c r="AE209" s="799">
        <v>25</v>
      </c>
      <c r="AF209" s="308" t="s">
        <v>165</v>
      </c>
      <c r="AG209" s="313"/>
      <c r="AH209" s="464">
        <f t="shared" si="38"/>
        <v>0</v>
      </c>
      <c r="AI209" s="302">
        <v>32000000</v>
      </c>
      <c r="AJ209" s="784">
        <f t="shared" si="39"/>
        <v>32000000</v>
      </c>
      <c r="AK209" s="821"/>
      <c r="AL209" s="300">
        <f t="shared" si="40"/>
        <v>32000000</v>
      </c>
    </row>
    <row r="210" spans="1:38" s="8" customFormat="1" hidden="1">
      <c r="A210" s="94" t="s">
        <v>35</v>
      </c>
      <c r="B210" s="172">
        <f t="shared" si="41"/>
        <v>0</v>
      </c>
      <c r="C210" s="95" t="s">
        <v>31</v>
      </c>
      <c r="D210" s="95" t="s">
        <v>229</v>
      </c>
      <c r="E210" s="95" t="s">
        <v>32</v>
      </c>
      <c r="F210" s="93" t="s">
        <v>395</v>
      </c>
      <c r="G210" s="96" t="s">
        <v>33</v>
      </c>
      <c r="H210" s="800" t="s">
        <v>149</v>
      </c>
      <c r="I210" s="163"/>
      <c r="J210" s="438"/>
      <c r="K210" s="1340"/>
      <c r="L210" s="1268"/>
      <c r="M210" s="1340"/>
      <c r="N210" s="1268"/>
      <c r="O210" s="1623"/>
      <c r="P210" s="230"/>
      <c r="Q210" s="169"/>
      <c r="R210" s="169"/>
      <c r="S210" s="169"/>
      <c r="T210" s="169"/>
      <c r="U210" s="169"/>
      <c r="V210" s="169"/>
      <c r="W210" s="169"/>
      <c r="X210" s="169"/>
      <c r="Y210" s="169"/>
      <c r="Z210" s="169"/>
      <c r="AA210" s="1359"/>
      <c r="AB210" s="1691">
        <f t="shared" si="42"/>
        <v>0</v>
      </c>
      <c r="AC210" s="641">
        <f t="shared" si="43"/>
        <v>0</v>
      </c>
      <c r="AD210" s="1191"/>
      <c r="AE210" s="799">
        <v>26</v>
      </c>
      <c r="AF210" s="308" t="s">
        <v>386</v>
      </c>
      <c r="AG210" s="313"/>
      <c r="AH210" s="464">
        <f t="shared" si="38"/>
        <v>0</v>
      </c>
      <c r="AI210" s="302">
        <v>30000000</v>
      </c>
      <c r="AJ210" s="784">
        <f t="shared" si="39"/>
        <v>30000000</v>
      </c>
      <c r="AK210" s="821"/>
      <c r="AL210" s="300">
        <f t="shared" si="40"/>
        <v>30000000</v>
      </c>
    </row>
    <row r="211" spans="1:38" s="8" customFormat="1" hidden="1">
      <c r="A211" s="94" t="s">
        <v>35</v>
      </c>
      <c r="B211" s="172">
        <f t="shared" si="41"/>
        <v>0</v>
      </c>
      <c r="C211" s="95" t="s">
        <v>31</v>
      </c>
      <c r="D211" s="95" t="s">
        <v>229</v>
      </c>
      <c r="E211" s="95" t="s">
        <v>32</v>
      </c>
      <c r="F211" s="93" t="s">
        <v>395</v>
      </c>
      <c r="G211" s="96" t="s">
        <v>33</v>
      </c>
      <c r="H211" s="800" t="s">
        <v>149</v>
      </c>
      <c r="I211" s="163"/>
      <c r="J211" s="438"/>
      <c r="K211" s="1340"/>
      <c r="L211" s="1268"/>
      <c r="M211" s="1340"/>
      <c r="N211" s="1358"/>
      <c r="O211" s="1617"/>
      <c r="P211" s="230"/>
      <c r="Q211" s="169"/>
      <c r="R211" s="169"/>
      <c r="S211" s="169"/>
      <c r="T211" s="169"/>
      <c r="U211" s="169"/>
      <c r="V211" s="169"/>
      <c r="W211" s="169"/>
      <c r="X211" s="169"/>
      <c r="Y211" s="169"/>
      <c r="Z211" s="169"/>
      <c r="AA211" s="1359"/>
      <c r="AB211" s="1691">
        <f t="shared" si="42"/>
        <v>0</v>
      </c>
      <c r="AC211" s="641">
        <f t="shared" si="43"/>
        <v>0</v>
      </c>
      <c r="AD211" s="1191"/>
      <c r="AE211" s="799">
        <v>27</v>
      </c>
      <c r="AF211" s="308" t="s">
        <v>387</v>
      </c>
      <c r="AG211" s="267"/>
      <c r="AH211" s="464">
        <f t="shared" si="38"/>
        <v>0</v>
      </c>
      <c r="AI211" s="302">
        <v>31500000</v>
      </c>
      <c r="AJ211" s="784">
        <f t="shared" si="39"/>
        <v>31500000</v>
      </c>
      <c r="AK211" s="821"/>
      <c r="AL211" s="300">
        <f t="shared" si="40"/>
        <v>31500000</v>
      </c>
    </row>
    <row r="212" spans="1:38" s="8" customFormat="1" hidden="1">
      <c r="A212" s="94" t="s">
        <v>35</v>
      </c>
      <c r="B212" s="172">
        <f t="shared" si="41"/>
        <v>0</v>
      </c>
      <c r="C212" s="95" t="s">
        <v>31</v>
      </c>
      <c r="D212" s="95" t="s">
        <v>229</v>
      </c>
      <c r="E212" s="95" t="s">
        <v>32</v>
      </c>
      <c r="F212" s="93" t="s">
        <v>395</v>
      </c>
      <c r="G212" s="96" t="s">
        <v>33</v>
      </c>
      <c r="H212" s="800" t="s">
        <v>149</v>
      </c>
      <c r="I212" s="163"/>
      <c r="J212" s="438"/>
      <c r="K212" s="1340"/>
      <c r="L212" s="1268"/>
      <c r="M212" s="1340"/>
      <c r="N212" s="1358"/>
      <c r="O212" s="1617"/>
      <c r="P212" s="230"/>
      <c r="Q212" s="169"/>
      <c r="R212" s="169"/>
      <c r="S212" s="169"/>
      <c r="T212" s="169"/>
      <c r="U212" s="169"/>
      <c r="V212" s="169"/>
      <c r="W212" s="169"/>
      <c r="X212" s="169"/>
      <c r="Y212" s="169"/>
      <c r="Z212" s="169"/>
      <c r="AA212" s="1359"/>
      <c r="AB212" s="1691">
        <f t="shared" si="42"/>
        <v>0</v>
      </c>
      <c r="AC212" s="641">
        <f t="shared" si="43"/>
        <v>0</v>
      </c>
      <c r="AD212" s="1191"/>
      <c r="AE212" s="799">
        <v>28</v>
      </c>
      <c r="AF212" s="308" t="s">
        <v>388</v>
      </c>
      <c r="AG212" s="267"/>
      <c r="AH212" s="464">
        <f t="shared" si="38"/>
        <v>0</v>
      </c>
      <c r="AI212" s="302">
        <v>20000000</v>
      </c>
      <c r="AJ212" s="784">
        <f t="shared" si="39"/>
        <v>20000000</v>
      </c>
      <c r="AK212" s="821"/>
      <c r="AL212" s="300">
        <f t="shared" si="40"/>
        <v>20000000</v>
      </c>
    </row>
    <row r="213" spans="1:38" s="8" customFormat="1" hidden="1">
      <c r="A213" s="94" t="s">
        <v>35</v>
      </c>
      <c r="B213" s="172">
        <f t="shared" si="41"/>
        <v>0</v>
      </c>
      <c r="C213" s="95" t="s">
        <v>31</v>
      </c>
      <c r="D213" s="95" t="s">
        <v>229</v>
      </c>
      <c r="E213" s="95" t="s">
        <v>32</v>
      </c>
      <c r="F213" s="93" t="s">
        <v>395</v>
      </c>
      <c r="G213" s="96" t="s">
        <v>33</v>
      </c>
      <c r="H213" s="800" t="s">
        <v>149</v>
      </c>
      <c r="I213" s="163"/>
      <c r="J213" s="438"/>
      <c r="K213" s="1340"/>
      <c r="L213" s="1268"/>
      <c r="M213" s="1340"/>
      <c r="N213" s="1358"/>
      <c r="O213" s="1617"/>
      <c r="P213" s="230"/>
      <c r="Q213" s="169"/>
      <c r="R213" s="169"/>
      <c r="S213" s="169"/>
      <c r="T213" s="169"/>
      <c r="U213" s="169"/>
      <c r="V213" s="169"/>
      <c r="W213" s="169"/>
      <c r="X213" s="169"/>
      <c r="Y213" s="169"/>
      <c r="Z213" s="169"/>
      <c r="AA213" s="1359"/>
      <c r="AB213" s="1691">
        <f t="shared" si="42"/>
        <v>0</v>
      </c>
      <c r="AC213" s="641">
        <f t="shared" si="43"/>
        <v>0</v>
      </c>
      <c r="AD213" s="1191"/>
      <c r="AE213" s="799">
        <v>29</v>
      </c>
      <c r="AF213" s="308" t="s">
        <v>389</v>
      </c>
      <c r="AG213" s="267"/>
      <c r="AH213" s="464">
        <f t="shared" si="38"/>
        <v>0</v>
      </c>
      <c r="AI213" s="302">
        <v>24000000</v>
      </c>
      <c r="AJ213" s="784">
        <f t="shared" si="39"/>
        <v>24000000</v>
      </c>
      <c r="AK213" s="821"/>
      <c r="AL213" s="300">
        <f t="shared" si="40"/>
        <v>24000000</v>
      </c>
    </row>
    <row r="214" spans="1:38" s="8" customFormat="1" hidden="1">
      <c r="A214" s="94" t="s">
        <v>35</v>
      </c>
      <c r="B214" s="172">
        <f t="shared" si="41"/>
        <v>0</v>
      </c>
      <c r="C214" s="95" t="s">
        <v>31</v>
      </c>
      <c r="D214" s="95" t="s">
        <v>229</v>
      </c>
      <c r="E214" s="95" t="s">
        <v>32</v>
      </c>
      <c r="F214" s="93" t="s">
        <v>395</v>
      </c>
      <c r="G214" s="96" t="s">
        <v>33</v>
      </c>
      <c r="H214" s="800" t="s">
        <v>149</v>
      </c>
      <c r="I214" s="163"/>
      <c r="J214" s="438"/>
      <c r="K214" s="1340"/>
      <c r="L214" s="1268"/>
      <c r="M214" s="1340"/>
      <c r="N214" s="1363"/>
      <c r="O214" s="1623"/>
      <c r="P214" s="230"/>
      <c r="Q214" s="169"/>
      <c r="R214" s="169"/>
      <c r="S214" s="169"/>
      <c r="T214" s="169"/>
      <c r="U214" s="169"/>
      <c r="V214" s="169"/>
      <c r="W214" s="169"/>
      <c r="X214" s="169"/>
      <c r="Y214" s="169"/>
      <c r="Z214" s="169"/>
      <c r="AA214" s="1359"/>
      <c r="AB214" s="1691">
        <f t="shared" si="42"/>
        <v>0</v>
      </c>
      <c r="AC214" s="641">
        <f t="shared" si="43"/>
        <v>0</v>
      </c>
      <c r="AD214" s="1191"/>
      <c r="AE214" s="799">
        <v>30</v>
      </c>
      <c r="AF214" s="308" t="s">
        <v>390</v>
      </c>
      <c r="AG214" s="313"/>
      <c r="AH214" s="464">
        <f t="shared" si="38"/>
        <v>0</v>
      </c>
      <c r="AI214" s="302">
        <v>37000000</v>
      </c>
      <c r="AJ214" s="784">
        <f t="shared" si="39"/>
        <v>37000000</v>
      </c>
      <c r="AK214" s="821"/>
      <c r="AL214" s="300">
        <f t="shared" si="40"/>
        <v>37000000</v>
      </c>
    </row>
    <row r="215" spans="1:38" s="8" customFormat="1" hidden="1">
      <c r="A215" s="94" t="s">
        <v>35</v>
      </c>
      <c r="B215" s="172">
        <f t="shared" si="41"/>
        <v>0</v>
      </c>
      <c r="C215" s="95" t="s">
        <v>31</v>
      </c>
      <c r="D215" s="95" t="s">
        <v>229</v>
      </c>
      <c r="E215" s="95" t="s">
        <v>32</v>
      </c>
      <c r="F215" s="93" t="s">
        <v>395</v>
      </c>
      <c r="G215" s="96" t="s">
        <v>33</v>
      </c>
      <c r="H215" s="800" t="s">
        <v>149</v>
      </c>
      <c r="I215" s="163"/>
      <c r="J215" s="438"/>
      <c r="K215" s="1340"/>
      <c r="L215" s="1268"/>
      <c r="M215" s="1340"/>
      <c r="N215" s="1358"/>
      <c r="O215" s="1623"/>
      <c r="P215" s="230"/>
      <c r="Q215" s="169"/>
      <c r="R215" s="169"/>
      <c r="S215" s="169"/>
      <c r="T215" s="169"/>
      <c r="U215" s="169"/>
      <c r="V215" s="169"/>
      <c r="W215" s="169"/>
      <c r="X215" s="169"/>
      <c r="Y215" s="169"/>
      <c r="Z215" s="169"/>
      <c r="AA215" s="1359"/>
      <c r="AB215" s="1691">
        <f t="shared" si="42"/>
        <v>0</v>
      </c>
      <c r="AC215" s="641">
        <f t="shared" si="43"/>
        <v>0</v>
      </c>
      <c r="AD215" s="1191"/>
      <c r="AE215" s="799">
        <v>31</v>
      </c>
      <c r="AF215" s="308" t="s">
        <v>391</v>
      </c>
      <c r="AG215" s="313"/>
      <c r="AH215" s="464">
        <f t="shared" si="38"/>
        <v>0</v>
      </c>
      <c r="AI215" s="302">
        <v>37000000</v>
      </c>
      <c r="AJ215" s="784">
        <f t="shared" si="39"/>
        <v>37000000</v>
      </c>
      <c r="AK215" s="821"/>
      <c r="AL215" s="300">
        <f t="shared" si="40"/>
        <v>37000000</v>
      </c>
    </row>
    <row r="216" spans="1:38" s="8" customFormat="1" hidden="1">
      <c r="A216" s="94" t="s">
        <v>35</v>
      </c>
      <c r="B216" s="172">
        <f t="shared" si="41"/>
        <v>0</v>
      </c>
      <c r="C216" s="95" t="s">
        <v>31</v>
      </c>
      <c r="D216" s="95" t="s">
        <v>229</v>
      </c>
      <c r="E216" s="95" t="s">
        <v>32</v>
      </c>
      <c r="F216" s="93" t="s">
        <v>395</v>
      </c>
      <c r="G216" s="96" t="s">
        <v>33</v>
      </c>
      <c r="H216" s="800" t="s">
        <v>149</v>
      </c>
      <c r="I216" s="163"/>
      <c r="J216" s="438"/>
      <c r="K216" s="1340"/>
      <c r="L216" s="1268"/>
      <c r="M216" s="1340"/>
      <c r="N216" s="1358"/>
      <c r="O216" s="1617"/>
      <c r="P216" s="230"/>
      <c r="Q216" s="169"/>
      <c r="R216" s="169"/>
      <c r="S216" s="169"/>
      <c r="T216" s="169"/>
      <c r="U216" s="169"/>
      <c r="V216" s="169"/>
      <c r="W216" s="169"/>
      <c r="X216" s="169"/>
      <c r="Y216" s="169"/>
      <c r="Z216" s="169"/>
      <c r="AA216" s="1359"/>
      <c r="AB216" s="1691">
        <f t="shared" si="42"/>
        <v>0</v>
      </c>
      <c r="AC216" s="641">
        <f t="shared" si="43"/>
        <v>0</v>
      </c>
      <c r="AD216" s="1191"/>
      <c r="AE216" s="799">
        <v>32</v>
      </c>
      <c r="AF216" s="308" t="s">
        <v>392</v>
      </c>
      <c r="AG216" s="267"/>
      <c r="AH216" s="464">
        <f t="shared" si="38"/>
        <v>0</v>
      </c>
      <c r="AI216" s="302">
        <v>37000000</v>
      </c>
      <c r="AJ216" s="784">
        <f t="shared" si="39"/>
        <v>37000000</v>
      </c>
      <c r="AK216" s="821"/>
      <c r="AL216" s="300">
        <f t="shared" si="40"/>
        <v>37000000</v>
      </c>
    </row>
    <row r="217" spans="1:38" s="8" customFormat="1" hidden="1">
      <c r="A217" s="94" t="s">
        <v>35</v>
      </c>
      <c r="B217" s="172">
        <f t="shared" si="41"/>
        <v>0</v>
      </c>
      <c r="C217" s="95" t="s">
        <v>31</v>
      </c>
      <c r="D217" s="95" t="s">
        <v>229</v>
      </c>
      <c r="E217" s="95" t="s">
        <v>32</v>
      </c>
      <c r="F217" s="93" t="s">
        <v>395</v>
      </c>
      <c r="G217" s="96" t="s">
        <v>33</v>
      </c>
      <c r="H217" s="800" t="s">
        <v>149</v>
      </c>
      <c r="I217" s="163"/>
      <c r="J217" s="438"/>
      <c r="K217" s="1340"/>
      <c r="L217" s="1268"/>
      <c r="M217" s="1340"/>
      <c r="N217" s="1268"/>
      <c r="O217" s="1623"/>
      <c r="P217" s="230"/>
      <c r="Q217" s="169"/>
      <c r="R217" s="169"/>
      <c r="S217" s="169"/>
      <c r="T217" s="169"/>
      <c r="U217" s="169"/>
      <c r="V217" s="169"/>
      <c r="W217" s="169"/>
      <c r="X217" s="169"/>
      <c r="Y217" s="169"/>
      <c r="Z217" s="169"/>
      <c r="AA217" s="1359"/>
      <c r="AB217" s="1691">
        <f t="shared" si="42"/>
        <v>0</v>
      </c>
      <c r="AC217" s="641">
        <f t="shared" si="43"/>
        <v>0</v>
      </c>
      <c r="AD217" s="1191"/>
      <c r="AE217" s="799">
        <v>33</v>
      </c>
      <c r="AF217" s="308" t="s">
        <v>212</v>
      </c>
      <c r="AG217" s="313"/>
      <c r="AH217" s="464">
        <f t="shared" si="38"/>
        <v>0</v>
      </c>
      <c r="AI217" s="302">
        <v>22000000</v>
      </c>
      <c r="AJ217" s="784">
        <f t="shared" si="39"/>
        <v>22000000</v>
      </c>
      <c r="AK217" s="821"/>
      <c r="AL217" s="300">
        <f t="shared" si="40"/>
        <v>22000000</v>
      </c>
    </row>
    <row r="218" spans="1:38" s="8" customFormat="1" hidden="1">
      <c r="A218" s="94" t="s">
        <v>35</v>
      </c>
      <c r="B218" s="172">
        <f t="shared" si="41"/>
        <v>0</v>
      </c>
      <c r="C218" s="95" t="s">
        <v>31</v>
      </c>
      <c r="D218" s="95" t="s">
        <v>229</v>
      </c>
      <c r="E218" s="95" t="s">
        <v>32</v>
      </c>
      <c r="F218" s="93" t="s">
        <v>395</v>
      </c>
      <c r="G218" s="96" t="s">
        <v>33</v>
      </c>
      <c r="H218" s="800" t="s">
        <v>149</v>
      </c>
      <c r="I218" s="163"/>
      <c r="J218" s="438"/>
      <c r="K218" s="1340"/>
      <c r="L218" s="1268"/>
      <c r="M218" s="1340"/>
      <c r="N218" s="1363"/>
      <c r="O218" s="1623"/>
      <c r="P218" s="230"/>
      <c r="Q218" s="169"/>
      <c r="R218" s="169"/>
      <c r="S218" s="169"/>
      <c r="T218" s="169"/>
      <c r="U218" s="169"/>
      <c r="V218" s="169"/>
      <c r="W218" s="169"/>
      <c r="X218" s="169"/>
      <c r="Y218" s="169"/>
      <c r="Z218" s="169"/>
      <c r="AA218" s="1359"/>
      <c r="AB218" s="1691">
        <f t="shared" si="42"/>
        <v>0</v>
      </c>
      <c r="AC218" s="641">
        <f t="shared" si="43"/>
        <v>0</v>
      </c>
      <c r="AD218" s="1191"/>
      <c r="AE218" s="799">
        <v>34</v>
      </c>
      <c r="AF218" s="308" t="s">
        <v>212</v>
      </c>
      <c r="AG218" s="313"/>
      <c r="AH218" s="464">
        <f t="shared" si="38"/>
        <v>0</v>
      </c>
      <c r="AI218" s="302">
        <v>24000000</v>
      </c>
      <c r="AJ218" s="784">
        <f t="shared" si="39"/>
        <v>24000000</v>
      </c>
      <c r="AK218" s="821"/>
      <c r="AL218" s="300">
        <f t="shared" si="40"/>
        <v>24000000</v>
      </c>
    </row>
    <row r="219" spans="1:38" s="8" customFormat="1" hidden="1">
      <c r="A219" s="94" t="s">
        <v>35</v>
      </c>
      <c r="B219" s="172">
        <f t="shared" si="41"/>
        <v>0</v>
      </c>
      <c r="C219" s="95" t="s">
        <v>31</v>
      </c>
      <c r="D219" s="95" t="s">
        <v>229</v>
      </c>
      <c r="E219" s="95" t="s">
        <v>32</v>
      </c>
      <c r="F219" s="93" t="s">
        <v>395</v>
      </c>
      <c r="G219" s="96" t="s">
        <v>33</v>
      </c>
      <c r="H219" s="800" t="s">
        <v>149</v>
      </c>
      <c r="I219" s="163" t="s">
        <v>149</v>
      </c>
      <c r="J219" s="438"/>
      <c r="K219" s="1340"/>
      <c r="L219" s="1268"/>
      <c r="M219" s="1340"/>
      <c r="N219" s="1358"/>
      <c r="O219" s="1623"/>
      <c r="P219" s="230"/>
      <c r="Q219" s="169"/>
      <c r="R219" s="169"/>
      <c r="S219" s="169"/>
      <c r="T219" s="169"/>
      <c r="U219" s="169"/>
      <c r="V219" s="169"/>
      <c r="W219" s="169"/>
      <c r="X219" s="169"/>
      <c r="Y219" s="169"/>
      <c r="Z219" s="169"/>
      <c r="AA219" s="1359"/>
      <c r="AB219" s="1691">
        <f t="shared" si="42"/>
        <v>0</v>
      </c>
      <c r="AC219" s="641">
        <f t="shared" si="43"/>
        <v>0</v>
      </c>
      <c r="AD219" s="1191"/>
      <c r="AE219" s="799" t="s">
        <v>189</v>
      </c>
      <c r="AF219" s="308" t="s">
        <v>393</v>
      </c>
      <c r="AG219" s="313"/>
      <c r="AH219" s="464">
        <f t="shared" si="38"/>
        <v>0</v>
      </c>
      <c r="AI219" s="302">
        <v>2311750000</v>
      </c>
      <c r="AJ219" s="784">
        <f t="shared" si="39"/>
        <v>2311750000</v>
      </c>
      <c r="AK219" s="821"/>
      <c r="AL219" s="300">
        <f t="shared" si="40"/>
        <v>2311750000</v>
      </c>
    </row>
    <row r="220" spans="1:38" s="8" customFormat="1" hidden="1">
      <c r="A220" s="94" t="s">
        <v>35</v>
      </c>
      <c r="B220" s="172">
        <f t="shared" si="41"/>
        <v>0</v>
      </c>
      <c r="C220" s="95" t="s">
        <v>31</v>
      </c>
      <c r="D220" s="95" t="s">
        <v>229</v>
      </c>
      <c r="E220" s="95" t="s">
        <v>32</v>
      </c>
      <c r="F220" s="93" t="s">
        <v>395</v>
      </c>
      <c r="G220" s="96" t="s">
        <v>33</v>
      </c>
      <c r="H220" s="800" t="s">
        <v>149</v>
      </c>
      <c r="I220" s="163" t="s">
        <v>149</v>
      </c>
      <c r="J220" s="438"/>
      <c r="K220" s="1340"/>
      <c r="L220" s="1268"/>
      <c r="M220" s="1340"/>
      <c r="N220" s="1358"/>
      <c r="O220" s="1623"/>
      <c r="P220" s="230"/>
      <c r="Q220" s="169"/>
      <c r="R220" s="169"/>
      <c r="S220" s="169"/>
      <c r="T220" s="169"/>
      <c r="U220" s="169"/>
      <c r="V220" s="169"/>
      <c r="W220" s="169"/>
      <c r="X220" s="169"/>
      <c r="Y220" s="169"/>
      <c r="Z220" s="169"/>
      <c r="AA220" s="1359"/>
      <c r="AB220" s="1691">
        <f t="shared" si="42"/>
        <v>0</v>
      </c>
      <c r="AC220" s="641">
        <f t="shared" si="43"/>
        <v>0</v>
      </c>
      <c r="AD220" s="1191"/>
      <c r="AE220" s="799"/>
      <c r="AF220" s="308"/>
      <c r="AG220" s="313"/>
      <c r="AH220" s="464">
        <f t="shared" si="38"/>
        <v>0</v>
      </c>
      <c r="AI220" s="302"/>
      <c r="AJ220" s="784">
        <f t="shared" si="39"/>
        <v>0</v>
      </c>
      <c r="AK220" s="821"/>
      <c r="AL220" s="300">
        <f t="shared" si="40"/>
        <v>0</v>
      </c>
    </row>
    <row r="221" spans="1:38" s="8" customFormat="1" hidden="1">
      <c r="A221" s="94" t="s">
        <v>35</v>
      </c>
      <c r="B221" s="172">
        <f t="shared" ref="B221:B275" si="44">L221</f>
        <v>0</v>
      </c>
      <c r="C221" s="95" t="s">
        <v>31</v>
      </c>
      <c r="D221" s="95" t="s">
        <v>229</v>
      </c>
      <c r="E221" s="95" t="s">
        <v>32</v>
      </c>
      <c r="F221" s="93" t="s">
        <v>192</v>
      </c>
      <c r="G221" s="96" t="s">
        <v>33</v>
      </c>
      <c r="H221" s="800" t="s">
        <v>149</v>
      </c>
      <c r="I221" s="163"/>
      <c r="J221" s="438"/>
      <c r="K221" s="1340"/>
      <c r="L221" s="1268"/>
      <c r="M221" s="1340"/>
      <c r="N221" s="1358"/>
      <c r="O221" s="1663"/>
      <c r="P221" s="169"/>
      <c r="Q221" s="169"/>
      <c r="R221" s="169"/>
      <c r="S221" s="169"/>
      <c r="T221" s="169"/>
      <c r="U221" s="169"/>
      <c r="V221" s="169"/>
      <c r="W221" s="169"/>
      <c r="X221" s="169"/>
      <c r="Y221" s="169"/>
      <c r="Z221" s="169"/>
      <c r="AA221" s="1359"/>
      <c r="AB221" s="1691">
        <f t="shared" si="42"/>
        <v>0</v>
      </c>
      <c r="AC221" s="641">
        <f t="shared" si="43"/>
        <v>0</v>
      </c>
      <c r="AD221" s="1191"/>
      <c r="AE221" s="799"/>
      <c r="AF221" s="308"/>
      <c r="AG221" s="267"/>
      <c r="AH221" s="464">
        <f t="shared" si="38"/>
        <v>0</v>
      </c>
      <c r="AI221" s="302"/>
      <c r="AJ221" s="784">
        <f t="shared" si="39"/>
        <v>0</v>
      </c>
      <c r="AK221" s="821"/>
      <c r="AL221" s="300">
        <f t="shared" si="40"/>
        <v>0</v>
      </c>
    </row>
    <row r="222" spans="1:38" s="8" customFormat="1" hidden="1">
      <c r="A222" s="94" t="s">
        <v>35</v>
      </c>
      <c r="B222" s="172">
        <f t="shared" si="44"/>
        <v>0</v>
      </c>
      <c r="C222" s="95" t="s">
        <v>31</v>
      </c>
      <c r="D222" s="95" t="s">
        <v>229</v>
      </c>
      <c r="E222" s="95" t="s">
        <v>32</v>
      </c>
      <c r="F222" s="93" t="s">
        <v>192</v>
      </c>
      <c r="G222" s="96" t="s">
        <v>33</v>
      </c>
      <c r="H222" s="800" t="s">
        <v>149</v>
      </c>
      <c r="I222" s="163"/>
      <c r="J222" s="438"/>
      <c r="K222" s="1340"/>
      <c r="L222" s="1268"/>
      <c r="M222" s="1340"/>
      <c r="N222" s="1358"/>
      <c r="O222" s="1663"/>
      <c r="P222" s="169"/>
      <c r="Q222" s="169"/>
      <c r="R222" s="169"/>
      <c r="S222" s="169"/>
      <c r="T222" s="169"/>
      <c r="U222" s="169"/>
      <c r="V222" s="169"/>
      <c r="W222" s="169"/>
      <c r="X222" s="169"/>
      <c r="Y222" s="169"/>
      <c r="Z222" s="169"/>
      <c r="AA222" s="1359"/>
      <c r="AB222" s="1691">
        <f t="shared" si="42"/>
        <v>0</v>
      </c>
      <c r="AC222" s="641">
        <f t="shared" si="43"/>
        <v>0</v>
      </c>
      <c r="AD222" s="1191"/>
      <c r="AE222" s="799"/>
      <c r="AF222" s="308"/>
      <c r="AG222" s="267"/>
      <c r="AH222" s="464">
        <f t="shared" si="38"/>
        <v>0</v>
      </c>
      <c r="AI222" s="302"/>
      <c r="AJ222" s="784">
        <f t="shared" si="39"/>
        <v>0</v>
      </c>
      <c r="AK222" s="821"/>
      <c r="AL222" s="300">
        <f t="shared" si="40"/>
        <v>0</v>
      </c>
    </row>
    <row r="223" spans="1:38" s="8" customFormat="1" hidden="1">
      <c r="A223" s="94" t="s">
        <v>35</v>
      </c>
      <c r="B223" s="172">
        <f t="shared" si="44"/>
        <v>0</v>
      </c>
      <c r="C223" s="95" t="s">
        <v>31</v>
      </c>
      <c r="D223" s="95" t="s">
        <v>229</v>
      </c>
      <c r="E223" s="95" t="s">
        <v>32</v>
      </c>
      <c r="F223" s="93" t="s">
        <v>192</v>
      </c>
      <c r="G223" s="96" t="s">
        <v>33</v>
      </c>
      <c r="H223" s="800" t="s">
        <v>149</v>
      </c>
      <c r="I223" s="163"/>
      <c r="J223" s="438"/>
      <c r="K223" s="1340"/>
      <c r="L223" s="1268"/>
      <c r="M223" s="1340"/>
      <c r="N223" s="1363"/>
      <c r="O223" s="1662"/>
      <c r="P223" s="169"/>
      <c r="Q223" s="169"/>
      <c r="R223" s="169"/>
      <c r="S223" s="169"/>
      <c r="T223" s="169"/>
      <c r="U223" s="169"/>
      <c r="V223" s="169"/>
      <c r="W223" s="169"/>
      <c r="X223" s="169"/>
      <c r="Y223" s="169"/>
      <c r="Z223" s="169"/>
      <c r="AA223" s="1359"/>
      <c r="AB223" s="1691">
        <f t="shared" si="42"/>
        <v>0</v>
      </c>
      <c r="AC223" s="641">
        <f t="shared" si="43"/>
        <v>0</v>
      </c>
      <c r="AD223" s="1191"/>
      <c r="AE223" s="799"/>
      <c r="AF223" s="308"/>
      <c r="AG223" s="313"/>
      <c r="AH223" s="464">
        <f t="shared" si="38"/>
        <v>0</v>
      </c>
      <c r="AI223" s="302"/>
      <c r="AJ223" s="784">
        <f t="shared" si="39"/>
        <v>0</v>
      </c>
      <c r="AK223" s="821"/>
      <c r="AL223" s="300">
        <f t="shared" si="40"/>
        <v>0</v>
      </c>
    </row>
    <row r="224" spans="1:38" s="8" customFormat="1" hidden="1">
      <c r="A224" s="94" t="s">
        <v>35</v>
      </c>
      <c r="B224" s="172">
        <f t="shared" si="44"/>
        <v>0</v>
      </c>
      <c r="C224" s="95" t="s">
        <v>31</v>
      </c>
      <c r="D224" s="95" t="s">
        <v>229</v>
      </c>
      <c r="E224" s="95" t="s">
        <v>32</v>
      </c>
      <c r="F224" s="93" t="s">
        <v>192</v>
      </c>
      <c r="G224" s="96" t="s">
        <v>33</v>
      </c>
      <c r="H224" s="800" t="s">
        <v>149</v>
      </c>
      <c r="I224" s="163"/>
      <c r="J224" s="438"/>
      <c r="K224" s="1340"/>
      <c r="L224" s="1268"/>
      <c r="M224" s="1340"/>
      <c r="N224" s="1358"/>
      <c r="O224" s="1663"/>
      <c r="P224" s="169"/>
      <c r="Q224" s="169"/>
      <c r="R224" s="169"/>
      <c r="S224" s="169"/>
      <c r="T224" s="169"/>
      <c r="U224" s="169"/>
      <c r="V224" s="169"/>
      <c r="W224" s="169"/>
      <c r="X224" s="169"/>
      <c r="Y224" s="169"/>
      <c r="Z224" s="169"/>
      <c r="AA224" s="1359"/>
      <c r="AB224" s="1691">
        <f t="shared" si="42"/>
        <v>0</v>
      </c>
      <c r="AC224" s="641">
        <f t="shared" si="43"/>
        <v>0</v>
      </c>
      <c r="AD224" s="1191"/>
      <c r="AE224" s="799"/>
      <c r="AF224" s="308"/>
      <c r="AG224" s="267"/>
      <c r="AH224" s="464">
        <f t="shared" si="38"/>
        <v>0</v>
      </c>
      <c r="AI224" s="302"/>
      <c r="AJ224" s="784">
        <f t="shared" si="39"/>
        <v>0</v>
      </c>
      <c r="AK224" s="821"/>
      <c r="AL224" s="300">
        <f t="shared" si="40"/>
        <v>0</v>
      </c>
    </row>
    <row r="225" spans="1:38" s="8" customFormat="1" hidden="1">
      <c r="A225" s="94" t="s">
        <v>35</v>
      </c>
      <c r="B225" s="172">
        <f t="shared" si="44"/>
        <v>0</v>
      </c>
      <c r="C225" s="95" t="s">
        <v>31</v>
      </c>
      <c r="D225" s="95" t="s">
        <v>229</v>
      </c>
      <c r="E225" s="95" t="s">
        <v>32</v>
      </c>
      <c r="F225" s="93" t="s">
        <v>192</v>
      </c>
      <c r="G225" s="96" t="s">
        <v>33</v>
      </c>
      <c r="H225" s="800" t="s">
        <v>149</v>
      </c>
      <c r="I225" s="163"/>
      <c r="J225" s="438"/>
      <c r="K225" s="1340"/>
      <c r="L225" s="1268"/>
      <c r="M225" s="1340"/>
      <c r="N225" s="1358"/>
      <c r="O225" s="1663"/>
      <c r="P225" s="169"/>
      <c r="Q225" s="169"/>
      <c r="R225" s="169"/>
      <c r="S225" s="169"/>
      <c r="T225" s="169"/>
      <c r="U225" s="169"/>
      <c r="V225" s="169"/>
      <c r="W225" s="169"/>
      <c r="X225" s="169"/>
      <c r="Y225" s="169"/>
      <c r="Z225" s="169"/>
      <c r="AA225" s="1359"/>
      <c r="AB225" s="1691">
        <f t="shared" si="42"/>
        <v>0</v>
      </c>
      <c r="AC225" s="641">
        <f t="shared" si="43"/>
        <v>0</v>
      </c>
      <c r="AD225" s="1191"/>
      <c r="AE225" s="799"/>
      <c r="AF225" s="308"/>
      <c r="AG225" s="267"/>
      <c r="AH225" s="464">
        <f t="shared" si="38"/>
        <v>0</v>
      </c>
      <c r="AI225" s="302"/>
      <c r="AJ225" s="784">
        <f t="shared" si="39"/>
        <v>0</v>
      </c>
      <c r="AK225" s="821"/>
      <c r="AL225" s="300">
        <f t="shared" si="40"/>
        <v>0</v>
      </c>
    </row>
    <row r="226" spans="1:38" s="8" customFormat="1" hidden="1">
      <c r="A226" s="94" t="s">
        <v>35</v>
      </c>
      <c r="B226" s="172">
        <f t="shared" si="44"/>
        <v>0</v>
      </c>
      <c r="C226" s="95" t="s">
        <v>31</v>
      </c>
      <c r="D226" s="95" t="s">
        <v>229</v>
      </c>
      <c r="E226" s="95" t="s">
        <v>32</v>
      </c>
      <c r="F226" s="93" t="s">
        <v>192</v>
      </c>
      <c r="G226" s="96" t="s">
        <v>33</v>
      </c>
      <c r="H226" s="800" t="s">
        <v>149</v>
      </c>
      <c r="I226" s="163"/>
      <c r="J226" s="438"/>
      <c r="K226" s="1340"/>
      <c r="L226" s="1268"/>
      <c r="M226" s="1340"/>
      <c r="N226" s="1358"/>
      <c r="O226" s="1663"/>
      <c r="P226" s="169"/>
      <c r="Q226" s="169"/>
      <c r="R226" s="169"/>
      <c r="S226" s="169"/>
      <c r="T226" s="169"/>
      <c r="U226" s="169"/>
      <c r="V226" s="169"/>
      <c r="W226" s="169"/>
      <c r="X226" s="169"/>
      <c r="Y226" s="169"/>
      <c r="Z226" s="169"/>
      <c r="AA226" s="1359"/>
      <c r="AB226" s="1691">
        <f t="shared" si="42"/>
        <v>0</v>
      </c>
      <c r="AC226" s="641">
        <f t="shared" si="43"/>
        <v>0</v>
      </c>
      <c r="AD226" s="1191"/>
      <c r="AE226" s="799"/>
      <c r="AF226" s="308"/>
      <c r="AG226" s="267"/>
      <c r="AH226" s="464">
        <f t="shared" si="38"/>
        <v>0</v>
      </c>
      <c r="AI226" s="302"/>
      <c r="AJ226" s="784">
        <f t="shared" si="39"/>
        <v>0</v>
      </c>
      <c r="AK226" s="821"/>
      <c r="AL226" s="300">
        <f t="shared" si="40"/>
        <v>0</v>
      </c>
    </row>
    <row r="227" spans="1:38" s="8" customFormat="1" hidden="1">
      <c r="A227" s="94" t="s">
        <v>35</v>
      </c>
      <c r="B227" s="172">
        <f t="shared" si="44"/>
        <v>0</v>
      </c>
      <c r="C227" s="95" t="s">
        <v>31</v>
      </c>
      <c r="D227" s="95" t="s">
        <v>229</v>
      </c>
      <c r="E227" s="95" t="s">
        <v>32</v>
      </c>
      <c r="F227" s="93" t="s">
        <v>192</v>
      </c>
      <c r="G227" s="96" t="s">
        <v>33</v>
      </c>
      <c r="H227" s="800" t="s">
        <v>149</v>
      </c>
      <c r="I227" s="163"/>
      <c r="J227" s="438"/>
      <c r="K227" s="1340"/>
      <c r="L227" s="1268"/>
      <c r="M227" s="1340"/>
      <c r="N227" s="1358"/>
      <c r="O227" s="1663"/>
      <c r="P227" s="169"/>
      <c r="Q227" s="169"/>
      <c r="R227" s="169"/>
      <c r="S227" s="169"/>
      <c r="T227" s="169"/>
      <c r="U227" s="169"/>
      <c r="V227" s="169"/>
      <c r="W227" s="169"/>
      <c r="X227" s="169"/>
      <c r="Y227" s="169"/>
      <c r="Z227" s="169"/>
      <c r="AA227" s="1359"/>
      <c r="AB227" s="1691">
        <f t="shared" si="42"/>
        <v>0</v>
      </c>
      <c r="AC227" s="641">
        <f t="shared" si="43"/>
        <v>0</v>
      </c>
      <c r="AD227" s="1191"/>
      <c r="AE227" s="799"/>
      <c r="AF227" s="308"/>
      <c r="AG227" s="267"/>
      <c r="AH227" s="464">
        <f t="shared" si="38"/>
        <v>0</v>
      </c>
      <c r="AI227" s="302"/>
      <c r="AJ227" s="784">
        <f t="shared" si="39"/>
        <v>0</v>
      </c>
      <c r="AK227" s="821"/>
      <c r="AL227" s="300">
        <f t="shared" si="40"/>
        <v>0</v>
      </c>
    </row>
    <row r="228" spans="1:38" s="8" customFormat="1" hidden="1">
      <c r="A228" s="94" t="s">
        <v>35</v>
      </c>
      <c r="B228" s="172">
        <f t="shared" si="44"/>
        <v>0</v>
      </c>
      <c r="C228" s="95" t="s">
        <v>31</v>
      </c>
      <c r="D228" s="95" t="s">
        <v>229</v>
      </c>
      <c r="E228" s="95" t="s">
        <v>32</v>
      </c>
      <c r="F228" s="93" t="s">
        <v>192</v>
      </c>
      <c r="G228" s="96" t="s">
        <v>33</v>
      </c>
      <c r="H228" s="800" t="s">
        <v>149</v>
      </c>
      <c r="I228" s="163"/>
      <c r="J228" s="438"/>
      <c r="K228" s="1340"/>
      <c r="L228" s="1268"/>
      <c r="M228" s="1340"/>
      <c r="N228" s="1358"/>
      <c r="O228" s="1662"/>
      <c r="P228" s="169"/>
      <c r="Q228" s="169"/>
      <c r="R228" s="169"/>
      <c r="S228" s="169"/>
      <c r="T228" s="169"/>
      <c r="U228" s="169"/>
      <c r="V228" s="169"/>
      <c r="W228" s="169"/>
      <c r="X228" s="169"/>
      <c r="Y228" s="169"/>
      <c r="Z228" s="169"/>
      <c r="AA228" s="1359"/>
      <c r="AB228" s="1691">
        <f t="shared" si="42"/>
        <v>0</v>
      </c>
      <c r="AC228" s="641">
        <f t="shared" si="43"/>
        <v>0</v>
      </c>
      <c r="AD228" s="1191"/>
      <c r="AE228" s="799"/>
      <c r="AF228" s="308"/>
      <c r="AG228" s="313"/>
      <c r="AH228" s="464">
        <f t="shared" si="38"/>
        <v>0</v>
      </c>
      <c r="AI228" s="302"/>
      <c r="AJ228" s="784">
        <f t="shared" si="39"/>
        <v>0</v>
      </c>
      <c r="AK228" s="821"/>
      <c r="AL228" s="300">
        <f t="shared" si="40"/>
        <v>0</v>
      </c>
    </row>
    <row r="229" spans="1:38" s="8" customFormat="1" hidden="1">
      <c r="A229" s="94" t="s">
        <v>35</v>
      </c>
      <c r="B229" s="172">
        <f t="shared" si="44"/>
        <v>0</v>
      </c>
      <c r="C229" s="95" t="s">
        <v>31</v>
      </c>
      <c r="D229" s="95" t="s">
        <v>229</v>
      </c>
      <c r="E229" s="95" t="s">
        <v>32</v>
      </c>
      <c r="F229" s="93" t="s">
        <v>192</v>
      </c>
      <c r="G229" s="96" t="s">
        <v>33</v>
      </c>
      <c r="H229" s="800" t="s">
        <v>149</v>
      </c>
      <c r="I229" s="163"/>
      <c r="J229" s="438"/>
      <c r="K229" s="1340"/>
      <c r="L229" s="1268"/>
      <c r="M229" s="1340"/>
      <c r="N229" s="1358"/>
      <c r="O229" s="1662"/>
      <c r="P229" s="169"/>
      <c r="Q229" s="169"/>
      <c r="R229" s="169"/>
      <c r="S229" s="169"/>
      <c r="T229" s="169"/>
      <c r="U229" s="169"/>
      <c r="V229" s="169"/>
      <c r="W229" s="169"/>
      <c r="X229" s="169"/>
      <c r="Y229" s="169"/>
      <c r="Z229" s="169"/>
      <c r="AA229" s="1359"/>
      <c r="AB229" s="1691">
        <f t="shared" si="42"/>
        <v>0</v>
      </c>
      <c r="AC229" s="641">
        <f t="shared" si="43"/>
        <v>0</v>
      </c>
      <c r="AD229" s="1191"/>
      <c r="AE229" s="799"/>
      <c r="AF229" s="308"/>
      <c r="AG229" s="313"/>
      <c r="AH229" s="464">
        <f t="shared" ref="AH229:AH261" si="45">O229</f>
        <v>0</v>
      </c>
      <c r="AI229" s="302"/>
      <c r="AJ229" s="784">
        <f t="shared" ref="AJ229:AJ261" si="46">AI229-N229</f>
        <v>0</v>
      </c>
      <c r="AK229" s="821"/>
      <c r="AL229" s="300">
        <f t="shared" ref="AL229:AL261" si="47">AI229-L229</f>
        <v>0</v>
      </c>
    </row>
    <row r="230" spans="1:38" s="8" customFormat="1" hidden="1">
      <c r="A230" s="94" t="s">
        <v>35</v>
      </c>
      <c r="B230" s="172">
        <f t="shared" si="44"/>
        <v>0</v>
      </c>
      <c r="C230" s="95" t="s">
        <v>31</v>
      </c>
      <c r="D230" s="95" t="s">
        <v>229</v>
      </c>
      <c r="E230" s="95" t="s">
        <v>32</v>
      </c>
      <c r="F230" s="93" t="s">
        <v>192</v>
      </c>
      <c r="G230" s="96" t="s">
        <v>33</v>
      </c>
      <c r="H230" s="800" t="s">
        <v>149</v>
      </c>
      <c r="I230" s="163"/>
      <c r="J230" s="438"/>
      <c r="K230" s="1340"/>
      <c r="L230" s="1268"/>
      <c r="M230" s="1340"/>
      <c r="N230" s="1358"/>
      <c r="O230" s="1662"/>
      <c r="P230" s="169"/>
      <c r="Q230" s="169"/>
      <c r="R230" s="169"/>
      <c r="S230" s="169"/>
      <c r="T230" s="169"/>
      <c r="U230" s="169"/>
      <c r="V230" s="169"/>
      <c r="W230" s="169"/>
      <c r="X230" s="169"/>
      <c r="Y230" s="169"/>
      <c r="Z230" s="169"/>
      <c r="AA230" s="1359"/>
      <c r="AB230" s="1691">
        <f t="shared" si="42"/>
        <v>0</v>
      </c>
      <c r="AC230" s="641">
        <f t="shared" si="43"/>
        <v>0</v>
      </c>
      <c r="AD230" s="1191"/>
      <c r="AE230" s="800"/>
      <c r="AF230" s="308"/>
      <c r="AG230" s="313"/>
      <c r="AH230" s="464">
        <f t="shared" si="45"/>
        <v>0</v>
      </c>
      <c r="AI230" s="302"/>
      <c r="AJ230" s="784">
        <f t="shared" si="46"/>
        <v>0</v>
      </c>
      <c r="AK230" s="821"/>
      <c r="AL230" s="300">
        <f t="shared" si="47"/>
        <v>0</v>
      </c>
    </row>
    <row r="231" spans="1:38" s="8" customFormat="1" hidden="1">
      <c r="A231" s="94" t="s">
        <v>35</v>
      </c>
      <c r="B231" s="172">
        <f t="shared" si="44"/>
        <v>0</v>
      </c>
      <c r="C231" s="95" t="s">
        <v>31</v>
      </c>
      <c r="D231" s="95" t="s">
        <v>229</v>
      </c>
      <c r="E231" s="95" t="s">
        <v>32</v>
      </c>
      <c r="F231" s="93" t="s">
        <v>192</v>
      </c>
      <c r="G231" s="96" t="s">
        <v>33</v>
      </c>
      <c r="H231" s="800" t="s">
        <v>149</v>
      </c>
      <c r="I231" s="163"/>
      <c r="J231" s="438"/>
      <c r="K231" s="1340"/>
      <c r="L231" s="1268"/>
      <c r="M231" s="1340"/>
      <c r="N231" s="1363"/>
      <c r="O231" s="1662"/>
      <c r="P231" s="169"/>
      <c r="Q231" s="169"/>
      <c r="R231" s="169"/>
      <c r="S231" s="169"/>
      <c r="T231" s="169"/>
      <c r="U231" s="169"/>
      <c r="V231" s="169"/>
      <c r="W231" s="169"/>
      <c r="X231" s="169"/>
      <c r="Y231" s="169"/>
      <c r="Z231" s="169"/>
      <c r="AA231" s="1359"/>
      <c r="AB231" s="1691">
        <f t="shared" si="42"/>
        <v>0</v>
      </c>
      <c r="AC231" s="641">
        <f t="shared" si="43"/>
        <v>0</v>
      </c>
      <c r="AD231" s="1191"/>
      <c r="AE231" s="799"/>
      <c r="AF231" s="308"/>
      <c r="AG231" s="313"/>
      <c r="AH231" s="464">
        <f t="shared" si="45"/>
        <v>0</v>
      </c>
      <c r="AI231" s="302"/>
      <c r="AJ231" s="784">
        <f t="shared" si="46"/>
        <v>0</v>
      </c>
      <c r="AK231" s="821"/>
      <c r="AL231" s="300">
        <f t="shared" si="47"/>
        <v>0</v>
      </c>
    </row>
    <row r="232" spans="1:38" s="8" customFormat="1" hidden="1">
      <c r="A232" s="94" t="s">
        <v>35</v>
      </c>
      <c r="B232" s="172">
        <f t="shared" si="44"/>
        <v>0</v>
      </c>
      <c r="C232" s="95" t="s">
        <v>31</v>
      </c>
      <c r="D232" s="95" t="s">
        <v>229</v>
      </c>
      <c r="E232" s="95" t="s">
        <v>32</v>
      </c>
      <c r="F232" s="93" t="s">
        <v>192</v>
      </c>
      <c r="G232" s="96" t="s">
        <v>33</v>
      </c>
      <c r="H232" s="800" t="s">
        <v>149</v>
      </c>
      <c r="I232" s="163"/>
      <c r="J232" s="438"/>
      <c r="K232" s="1340"/>
      <c r="L232" s="1268"/>
      <c r="M232" s="1340"/>
      <c r="N232" s="1363"/>
      <c r="O232" s="1662"/>
      <c r="P232" s="169"/>
      <c r="Q232" s="169"/>
      <c r="R232" s="169"/>
      <c r="S232" s="169"/>
      <c r="T232" s="169"/>
      <c r="U232" s="169"/>
      <c r="V232" s="169"/>
      <c r="W232" s="169"/>
      <c r="X232" s="169"/>
      <c r="Y232" s="169"/>
      <c r="Z232" s="169"/>
      <c r="AA232" s="1359"/>
      <c r="AB232" s="1691">
        <f t="shared" si="42"/>
        <v>0</v>
      </c>
      <c r="AC232" s="641">
        <f t="shared" si="43"/>
        <v>0</v>
      </c>
      <c r="AD232" s="1191"/>
      <c r="AE232" s="799"/>
      <c r="AF232" s="308"/>
      <c r="AG232" s="313"/>
      <c r="AH232" s="464">
        <f t="shared" si="45"/>
        <v>0</v>
      </c>
      <c r="AI232" s="302"/>
      <c r="AJ232" s="784">
        <f t="shared" si="46"/>
        <v>0</v>
      </c>
      <c r="AK232" s="821"/>
      <c r="AL232" s="300">
        <f t="shared" si="47"/>
        <v>0</v>
      </c>
    </row>
    <row r="233" spans="1:38" s="8" customFormat="1" hidden="1">
      <c r="A233" s="94" t="s">
        <v>35</v>
      </c>
      <c r="B233" s="172">
        <f t="shared" si="44"/>
        <v>0</v>
      </c>
      <c r="C233" s="95" t="s">
        <v>31</v>
      </c>
      <c r="D233" s="95" t="s">
        <v>229</v>
      </c>
      <c r="E233" s="95" t="s">
        <v>32</v>
      </c>
      <c r="F233" s="93" t="s">
        <v>192</v>
      </c>
      <c r="G233" s="96" t="s">
        <v>33</v>
      </c>
      <c r="H233" s="800" t="s">
        <v>149</v>
      </c>
      <c r="I233" s="163"/>
      <c r="J233" s="438"/>
      <c r="K233" s="1340"/>
      <c r="L233" s="1268"/>
      <c r="M233" s="1340"/>
      <c r="N233" s="1358"/>
      <c r="O233" s="1663"/>
      <c r="P233" s="169"/>
      <c r="Q233" s="169"/>
      <c r="R233" s="169"/>
      <c r="S233" s="169"/>
      <c r="T233" s="169"/>
      <c r="U233" s="169"/>
      <c r="V233" s="169"/>
      <c r="W233" s="169"/>
      <c r="X233" s="169"/>
      <c r="Y233" s="169"/>
      <c r="Z233" s="169"/>
      <c r="AA233" s="1359"/>
      <c r="AB233" s="1691">
        <f t="shared" si="42"/>
        <v>0</v>
      </c>
      <c r="AC233" s="641">
        <f t="shared" si="43"/>
        <v>0</v>
      </c>
      <c r="AD233" s="1191"/>
      <c r="AE233" s="799"/>
      <c r="AF233" s="308"/>
      <c r="AG233" s="267"/>
      <c r="AH233" s="464">
        <f t="shared" si="45"/>
        <v>0</v>
      </c>
      <c r="AI233" s="302"/>
      <c r="AJ233" s="784">
        <f t="shared" si="46"/>
        <v>0</v>
      </c>
      <c r="AK233" s="821"/>
      <c r="AL233" s="300">
        <f t="shared" si="47"/>
        <v>0</v>
      </c>
    </row>
    <row r="234" spans="1:38" s="8" customFormat="1" hidden="1">
      <c r="A234" s="94" t="s">
        <v>35</v>
      </c>
      <c r="B234" s="172">
        <f t="shared" si="44"/>
        <v>0</v>
      </c>
      <c r="C234" s="95" t="s">
        <v>31</v>
      </c>
      <c r="D234" s="95" t="s">
        <v>229</v>
      </c>
      <c r="E234" s="95" t="s">
        <v>32</v>
      </c>
      <c r="F234" s="93" t="s">
        <v>192</v>
      </c>
      <c r="G234" s="96" t="s">
        <v>33</v>
      </c>
      <c r="H234" s="800" t="s">
        <v>149</v>
      </c>
      <c r="I234" s="163"/>
      <c r="J234" s="438"/>
      <c r="K234" s="1340"/>
      <c r="L234" s="1268"/>
      <c r="M234" s="1340"/>
      <c r="N234" s="1363"/>
      <c r="O234" s="1662"/>
      <c r="P234" s="169"/>
      <c r="Q234" s="169"/>
      <c r="R234" s="169"/>
      <c r="S234" s="169"/>
      <c r="T234" s="169"/>
      <c r="U234" s="169"/>
      <c r="V234" s="169"/>
      <c r="W234" s="169"/>
      <c r="X234" s="169"/>
      <c r="Y234" s="169"/>
      <c r="Z234" s="169"/>
      <c r="AA234" s="1359"/>
      <c r="AB234" s="1691">
        <f t="shared" si="42"/>
        <v>0</v>
      </c>
      <c r="AC234" s="641">
        <f t="shared" si="43"/>
        <v>0</v>
      </c>
      <c r="AD234" s="1191"/>
      <c r="AE234" s="799"/>
      <c r="AF234" s="308"/>
      <c r="AG234" s="313"/>
      <c r="AH234" s="464">
        <f t="shared" si="45"/>
        <v>0</v>
      </c>
      <c r="AI234" s="302"/>
      <c r="AJ234" s="784">
        <f t="shared" si="46"/>
        <v>0</v>
      </c>
      <c r="AK234" s="821"/>
      <c r="AL234" s="300">
        <f t="shared" si="47"/>
        <v>0</v>
      </c>
    </row>
    <row r="235" spans="1:38" s="8" customFormat="1" hidden="1">
      <c r="A235" s="94" t="s">
        <v>35</v>
      </c>
      <c r="B235" s="172">
        <f t="shared" si="44"/>
        <v>0</v>
      </c>
      <c r="C235" s="95" t="s">
        <v>31</v>
      </c>
      <c r="D235" s="95" t="s">
        <v>229</v>
      </c>
      <c r="E235" s="95" t="s">
        <v>32</v>
      </c>
      <c r="F235" s="93" t="s">
        <v>192</v>
      </c>
      <c r="G235" s="96" t="s">
        <v>33</v>
      </c>
      <c r="H235" s="800" t="s">
        <v>149</v>
      </c>
      <c r="I235" s="163"/>
      <c r="J235" s="438"/>
      <c r="K235" s="1340"/>
      <c r="L235" s="1268"/>
      <c r="M235" s="1340"/>
      <c r="N235" s="1358"/>
      <c r="O235" s="1663"/>
      <c r="P235" s="169"/>
      <c r="Q235" s="169"/>
      <c r="R235" s="169"/>
      <c r="S235" s="169"/>
      <c r="T235" s="169"/>
      <c r="U235" s="169"/>
      <c r="V235" s="169"/>
      <c r="W235" s="169"/>
      <c r="X235" s="169"/>
      <c r="Y235" s="169"/>
      <c r="Z235" s="169"/>
      <c r="AA235" s="1359"/>
      <c r="AB235" s="1691">
        <f t="shared" si="42"/>
        <v>0</v>
      </c>
      <c r="AC235" s="641">
        <f t="shared" si="43"/>
        <v>0</v>
      </c>
      <c r="AD235" s="1191"/>
      <c r="AE235" s="799"/>
      <c r="AF235" s="308"/>
      <c r="AG235" s="267"/>
      <c r="AH235" s="464">
        <f t="shared" si="45"/>
        <v>0</v>
      </c>
      <c r="AI235" s="302"/>
      <c r="AJ235" s="784">
        <f t="shared" si="46"/>
        <v>0</v>
      </c>
      <c r="AK235" s="821"/>
      <c r="AL235" s="300">
        <f t="shared" si="47"/>
        <v>0</v>
      </c>
    </row>
    <row r="236" spans="1:38" s="8" customFormat="1" hidden="1">
      <c r="A236" s="94" t="s">
        <v>35</v>
      </c>
      <c r="B236" s="172">
        <f t="shared" si="44"/>
        <v>0</v>
      </c>
      <c r="C236" s="95" t="s">
        <v>31</v>
      </c>
      <c r="D236" s="95" t="s">
        <v>229</v>
      </c>
      <c r="E236" s="95" t="s">
        <v>32</v>
      </c>
      <c r="F236" s="93" t="s">
        <v>192</v>
      </c>
      <c r="G236" s="96" t="s">
        <v>33</v>
      </c>
      <c r="H236" s="800" t="s">
        <v>149</v>
      </c>
      <c r="I236" s="163"/>
      <c r="J236" s="438"/>
      <c r="K236" s="1340"/>
      <c r="L236" s="1268"/>
      <c r="M236" s="1340"/>
      <c r="N236" s="1358"/>
      <c r="O236" s="1662"/>
      <c r="P236" s="169"/>
      <c r="Q236" s="169"/>
      <c r="R236" s="169"/>
      <c r="S236" s="169"/>
      <c r="T236" s="169"/>
      <c r="U236" s="169"/>
      <c r="V236" s="169"/>
      <c r="W236" s="169"/>
      <c r="X236" s="169"/>
      <c r="Y236" s="169"/>
      <c r="Z236" s="169"/>
      <c r="AA236" s="1359"/>
      <c r="AB236" s="1691">
        <f t="shared" si="42"/>
        <v>0</v>
      </c>
      <c r="AC236" s="641">
        <f t="shared" si="43"/>
        <v>0</v>
      </c>
      <c r="AD236" s="1191"/>
      <c r="AE236" s="799"/>
      <c r="AF236" s="308"/>
      <c r="AG236" s="313"/>
      <c r="AH236" s="464">
        <f t="shared" si="45"/>
        <v>0</v>
      </c>
      <c r="AI236" s="302"/>
      <c r="AJ236" s="784">
        <f t="shared" si="46"/>
        <v>0</v>
      </c>
      <c r="AK236" s="821"/>
      <c r="AL236" s="300">
        <f t="shared" si="47"/>
        <v>0</v>
      </c>
    </row>
    <row r="237" spans="1:38" s="8" customFormat="1" hidden="1">
      <c r="A237" s="94" t="s">
        <v>35</v>
      </c>
      <c r="B237" s="172">
        <f t="shared" si="44"/>
        <v>0</v>
      </c>
      <c r="C237" s="95" t="s">
        <v>31</v>
      </c>
      <c r="D237" s="95" t="s">
        <v>229</v>
      </c>
      <c r="E237" s="95" t="s">
        <v>32</v>
      </c>
      <c r="F237" s="93" t="s">
        <v>192</v>
      </c>
      <c r="G237" s="96" t="s">
        <v>33</v>
      </c>
      <c r="H237" s="800" t="s">
        <v>149</v>
      </c>
      <c r="I237" s="163"/>
      <c r="J237" s="438"/>
      <c r="K237" s="1340"/>
      <c r="L237" s="1268"/>
      <c r="M237" s="1340"/>
      <c r="N237" s="1358"/>
      <c r="O237" s="1662"/>
      <c r="P237" s="169"/>
      <c r="Q237" s="169"/>
      <c r="R237" s="169"/>
      <c r="S237" s="169"/>
      <c r="T237" s="169"/>
      <c r="U237" s="169"/>
      <c r="V237" s="169"/>
      <c r="W237" s="169"/>
      <c r="X237" s="169"/>
      <c r="Y237" s="169"/>
      <c r="Z237" s="169"/>
      <c r="AA237" s="1359"/>
      <c r="AB237" s="1691">
        <f t="shared" si="42"/>
        <v>0</v>
      </c>
      <c r="AC237" s="641">
        <f t="shared" si="43"/>
        <v>0</v>
      </c>
      <c r="AD237" s="1191"/>
      <c r="AE237" s="799"/>
      <c r="AF237" s="308"/>
      <c r="AG237" s="313"/>
      <c r="AH237" s="464">
        <f t="shared" si="45"/>
        <v>0</v>
      </c>
      <c r="AI237" s="302"/>
      <c r="AJ237" s="784">
        <f t="shared" si="46"/>
        <v>0</v>
      </c>
      <c r="AK237" s="821"/>
      <c r="AL237" s="300">
        <f t="shared" si="47"/>
        <v>0</v>
      </c>
    </row>
    <row r="238" spans="1:38" s="8" customFormat="1" hidden="1">
      <c r="A238" s="94" t="s">
        <v>35</v>
      </c>
      <c r="B238" s="172">
        <f t="shared" si="44"/>
        <v>0</v>
      </c>
      <c r="C238" s="95" t="s">
        <v>31</v>
      </c>
      <c r="D238" s="95" t="s">
        <v>229</v>
      </c>
      <c r="E238" s="95" t="s">
        <v>32</v>
      </c>
      <c r="F238" s="93" t="s">
        <v>192</v>
      </c>
      <c r="G238" s="96" t="s">
        <v>33</v>
      </c>
      <c r="H238" s="800" t="s">
        <v>149</v>
      </c>
      <c r="I238" s="163"/>
      <c r="J238" s="438"/>
      <c r="K238" s="1340"/>
      <c r="L238" s="1268"/>
      <c r="M238" s="1340"/>
      <c r="N238" s="1363"/>
      <c r="O238" s="1662"/>
      <c r="P238" s="169"/>
      <c r="Q238" s="169"/>
      <c r="R238" s="169"/>
      <c r="S238" s="169"/>
      <c r="T238" s="169"/>
      <c r="U238" s="169"/>
      <c r="V238" s="169"/>
      <c r="W238" s="169"/>
      <c r="X238" s="169"/>
      <c r="Y238" s="169"/>
      <c r="Z238" s="169"/>
      <c r="AA238" s="1359"/>
      <c r="AB238" s="1691">
        <f t="shared" si="42"/>
        <v>0</v>
      </c>
      <c r="AC238" s="641">
        <f t="shared" si="43"/>
        <v>0</v>
      </c>
      <c r="AD238" s="1191"/>
      <c r="AE238" s="799"/>
      <c r="AF238" s="308"/>
      <c r="AG238" s="313"/>
      <c r="AH238" s="464">
        <f t="shared" si="45"/>
        <v>0</v>
      </c>
      <c r="AI238" s="302"/>
      <c r="AJ238" s="784">
        <f t="shared" si="46"/>
        <v>0</v>
      </c>
      <c r="AK238" s="821"/>
      <c r="AL238" s="300">
        <f t="shared" si="47"/>
        <v>0</v>
      </c>
    </row>
    <row r="239" spans="1:38" s="8" customFormat="1" hidden="1">
      <c r="A239" s="94" t="s">
        <v>35</v>
      </c>
      <c r="B239" s="172">
        <f t="shared" si="44"/>
        <v>0</v>
      </c>
      <c r="C239" s="95" t="s">
        <v>31</v>
      </c>
      <c r="D239" s="95" t="s">
        <v>229</v>
      </c>
      <c r="E239" s="95" t="s">
        <v>32</v>
      </c>
      <c r="F239" s="93" t="s">
        <v>192</v>
      </c>
      <c r="G239" s="96" t="s">
        <v>33</v>
      </c>
      <c r="H239" s="800" t="s">
        <v>149</v>
      </c>
      <c r="I239" s="163"/>
      <c r="J239" s="438"/>
      <c r="K239" s="1340"/>
      <c r="L239" s="1268"/>
      <c r="M239" s="1340"/>
      <c r="N239" s="1363"/>
      <c r="O239" s="1662"/>
      <c r="P239" s="169"/>
      <c r="Q239" s="169"/>
      <c r="R239" s="169"/>
      <c r="S239" s="169"/>
      <c r="T239" s="169"/>
      <c r="U239" s="169"/>
      <c r="V239" s="169"/>
      <c r="W239" s="169"/>
      <c r="X239" s="169"/>
      <c r="Y239" s="169"/>
      <c r="Z239" s="169"/>
      <c r="AA239" s="1359"/>
      <c r="AB239" s="1691">
        <f t="shared" si="42"/>
        <v>0</v>
      </c>
      <c r="AC239" s="641">
        <f t="shared" si="43"/>
        <v>0</v>
      </c>
      <c r="AD239" s="1191"/>
      <c r="AE239" s="799"/>
      <c r="AF239" s="308"/>
      <c r="AG239" s="313"/>
      <c r="AH239" s="464">
        <f t="shared" si="45"/>
        <v>0</v>
      </c>
      <c r="AI239" s="302"/>
      <c r="AJ239" s="784">
        <f t="shared" si="46"/>
        <v>0</v>
      </c>
      <c r="AK239" s="821"/>
      <c r="AL239" s="300">
        <f t="shared" si="47"/>
        <v>0</v>
      </c>
    </row>
    <row r="240" spans="1:38" s="8" customFormat="1" hidden="1">
      <c r="A240" s="94" t="s">
        <v>35</v>
      </c>
      <c r="B240" s="172">
        <f t="shared" si="44"/>
        <v>0</v>
      </c>
      <c r="C240" s="95" t="s">
        <v>31</v>
      </c>
      <c r="D240" s="95" t="s">
        <v>229</v>
      </c>
      <c r="E240" s="95" t="s">
        <v>32</v>
      </c>
      <c r="F240" s="93" t="s">
        <v>192</v>
      </c>
      <c r="G240" s="96" t="s">
        <v>33</v>
      </c>
      <c r="H240" s="800" t="s">
        <v>149</v>
      </c>
      <c r="I240" s="163"/>
      <c r="J240" s="438"/>
      <c r="K240" s="1340"/>
      <c r="L240" s="1268"/>
      <c r="M240" s="1340"/>
      <c r="N240" s="1268"/>
      <c r="O240" s="1662"/>
      <c r="P240" s="169"/>
      <c r="Q240" s="169"/>
      <c r="R240" s="169"/>
      <c r="S240" s="169"/>
      <c r="T240" s="169"/>
      <c r="U240" s="169"/>
      <c r="V240" s="169"/>
      <c r="W240" s="169"/>
      <c r="X240" s="169"/>
      <c r="Y240" s="169"/>
      <c r="Z240" s="169"/>
      <c r="AA240" s="1359"/>
      <c r="AB240" s="1691">
        <f t="shared" si="42"/>
        <v>0</v>
      </c>
      <c r="AC240" s="641">
        <f t="shared" si="43"/>
        <v>0</v>
      </c>
      <c r="AD240" s="1191"/>
      <c r="AE240" s="799"/>
      <c r="AF240" s="308"/>
      <c r="AG240" s="313"/>
      <c r="AH240" s="464">
        <f t="shared" si="45"/>
        <v>0</v>
      </c>
      <c r="AI240" s="302"/>
      <c r="AJ240" s="784">
        <f t="shared" si="46"/>
        <v>0</v>
      </c>
      <c r="AK240" s="821"/>
      <c r="AL240" s="300">
        <f t="shared" si="47"/>
        <v>0</v>
      </c>
    </row>
    <row r="241" spans="1:38" s="8" customFormat="1" hidden="1">
      <c r="A241" s="94" t="s">
        <v>35</v>
      </c>
      <c r="B241" s="172">
        <f t="shared" si="44"/>
        <v>0</v>
      </c>
      <c r="C241" s="95" t="s">
        <v>31</v>
      </c>
      <c r="D241" s="95" t="s">
        <v>229</v>
      </c>
      <c r="E241" s="95" t="s">
        <v>32</v>
      </c>
      <c r="F241" s="93" t="s">
        <v>192</v>
      </c>
      <c r="G241" s="96" t="s">
        <v>33</v>
      </c>
      <c r="H241" s="800" t="s">
        <v>149</v>
      </c>
      <c r="I241" s="163"/>
      <c r="J241" s="438"/>
      <c r="K241" s="1340"/>
      <c r="L241" s="1268"/>
      <c r="M241" s="1340"/>
      <c r="N241" s="1358"/>
      <c r="O241" s="1662"/>
      <c r="P241" s="169"/>
      <c r="Q241" s="169"/>
      <c r="R241" s="169"/>
      <c r="S241" s="169"/>
      <c r="T241" s="169"/>
      <c r="U241" s="169"/>
      <c r="V241" s="169"/>
      <c r="W241" s="169"/>
      <c r="X241" s="169"/>
      <c r="Y241" s="169"/>
      <c r="Z241" s="169"/>
      <c r="AA241" s="1359"/>
      <c r="AB241" s="1691">
        <f t="shared" si="42"/>
        <v>0</v>
      </c>
      <c r="AC241" s="641">
        <f t="shared" si="43"/>
        <v>0</v>
      </c>
      <c r="AD241" s="1191"/>
      <c r="AE241" s="799"/>
      <c r="AF241" s="308"/>
      <c r="AG241" s="313"/>
      <c r="AH241" s="464">
        <f t="shared" si="45"/>
        <v>0</v>
      </c>
      <c r="AI241" s="302"/>
      <c r="AJ241" s="784">
        <f t="shared" si="46"/>
        <v>0</v>
      </c>
      <c r="AK241" s="821"/>
      <c r="AL241" s="300">
        <f t="shared" si="47"/>
        <v>0</v>
      </c>
    </row>
    <row r="242" spans="1:38" s="8" customFormat="1" hidden="1">
      <c r="A242" s="94" t="s">
        <v>35</v>
      </c>
      <c r="B242" s="172">
        <f t="shared" si="44"/>
        <v>0</v>
      </c>
      <c r="C242" s="95" t="s">
        <v>31</v>
      </c>
      <c r="D242" s="95" t="s">
        <v>229</v>
      </c>
      <c r="E242" s="95" t="s">
        <v>32</v>
      </c>
      <c r="F242" s="93" t="s">
        <v>192</v>
      </c>
      <c r="G242" s="96" t="s">
        <v>33</v>
      </c>
      <c r="H242" s="800" t="s">
        <v>149</v>
      </c>
      <c r="I242" s="163"/>
      <c r="J242" s="438"/>
      <c r="K242" s="1340"/>
      <c r="L242" s="1268"/>
      <c r="M242" s="1340"/>
      <c r="N242" s="1358"/>
      <c r="O242" s="1662"/>
      <c r="P242" s="169"/>
      <c r="Q242" s="169"/>
      <c r="R242" s="169"/>
      <c r="S242" s="169"/>
      <c r="T242" s="169"/>
      <c r="U242" s="169"/>
      <c r="V242" s="169"/>
      <c r="W242" s="169"/>
      <c r="X242" s="169"/>
      <c r="Y242" s="169"/>
      <c r="Z242" s="169"/>
      <c r="AA242" s="1359"/>
      <c r="AB242" s="1691">
        <f t="shared" si="42"/>
        <v>0</v>
      </c>
      <c r="AC242" s="641">
        <f t="shared" si="43"/>
        <v>0</v>
      </c>
      <c r="AD242" s="1191"/>
      <c r="AE242" s="799"/>
      <c r="AF242" s="308"/>
      <c r="AG242" s="313"/>
      <c r="AH242" s="464">
        <f t="shared" si="45"/>
        <v>0</v>
      </c>
      <c r="AI242" s="302"/>
      <c r="AJ242" s="784">
        <f t="shared" si="46"/>
        <v>0</v>
      </c>
      <c r="AK242" s="821"/>
      <c r="AL242" s="300">
        <f t="shared" si="47"/>
        <v>0</v>
      </c>
    </row>
    <row r="243" spans="1:38" s="8" customFormat="1" hidden="1">
      <c r="A243" s="94" t="s">
        <v>35</v>
      </c>
      <c r="B243" s="172">
        <f t="shared" si="44"/>
        <v>0</v>
      </c>
      <c r="C243" s="95" t="s">
        <v>31</v>
      </c>
      <c r="D243" s="95" t="s">
        <v>229</v>
      </c>
      <c r="E243" s="95" t="s">
        <v>32</v>
      </c>
      <c r="F243" s="93" t="s">
        <v>192</v>
      </c>
      <c r="G243" s="96" t="s">
        <v>33</v>
      </c>
      <c r="H243" s="800" t="s">
        <v>149</v>
      </c>
      <c r="I243" s="163"/>
      <c r="J243" s="438"/>
      <c r="K243" s="1340"/>
      <c r="L243" s="1268"/>
      <c r="M243" s="1340"/>
      <c r="N243" s="1363"/>
      <c r="O243" s="1662"/>
      <c r="P243" s="169"/>
      <c r="Q243" s="169"/>
      <c r="R243" s="169"/>
      <c r="S243" s="169"/>
      <c r="T243" s="169"/>
      <c r="U243" s="169"/>
      <c r="V243" s="169"/>
      <c r="W243" s="169"/>
      <c r="X243" s="169"/>
      <c r="Y243" s="169"/>
      <c r="Z243" s="169"/>
      <c r="AA243" s="1359"/>
      <c r="AB243" s="1691">
        <f t="shared" si="42"/>
        <v>0</v>
      </c>
      <c r="AC243" s="641">
        <f t="shared" si="43"/>
        <v>0</v>
      </c>
      <c r="AD243" s="1191"/>
      <c r="AE243" s="799"/>
      <c r="AF243" s="308"/>
      <c r="AG243" s="313"/>
      <c r="AH243" s="464">
        <f t="shared" si="45"/>
        <v>0</v>
      </c>
      <c r="AI243" s="302"/>
      <c r="AJ243" s="784">
        <f t="shared" si="46"/>
        <v>0</v>
      </c>
      <c r="AK243" s="821"/>
      <c r="AL243" s="300">
        <f t="shared" si="47"/>
        <v>0</v>
      </c>
    </row>
    <row r="244" spans="1:38" s="8" customFormat="1" hidden="1">
      <c r="A244" s="94" t="s">
        <v>35</v>
      </c>
      <c r="B244" s="172">
        <f t="shared" si="44"/>
        <v>0</v>
      </c>
      <c r="C244" s="95" t="s">
        <v>31</v>
      </c>
      <c r="D244" s="95" t="s">
        <v>229</v>
      </c>
      <c r="E244" s="95" t="s">
        <v>32</v>
      </c>
      <c r="F244" s="93" t="s">
        <v>192</v>
      </c>
      <c r="G244" s="96" t="s">
        <v>33</v>
      </c>
      <c r="H244" s="800" t="s">
        <v>149</v>
      </c>
      <c r="I244" s="163"/>
      <c r="J244" s="438"/>
      <c r="K244" s="1340"/>
      <c r="L244" s="1268"/>
      <c r="M244" s="1340"/>
      <c r="N244" s="1363"/>
      <c r="O244" s="1662"/>
      <c r="P244" s="169"/>
      <c r="Q244" s="169"/>
      <c r="R244" s="169"/>
      <c r="S244" s="169"/>
      <c r="T244" s="169"/>
      <c r="U244" s="169"/>
      <c r="V244" s="169"/>
      <c r="W244" s="169"/>
      <c r="X244" s="169"/>
      <c r="Y244" s="169"/>
      <c r="Z244" s="169"/>
      <c r="AA244" s="1359"/>
      <c r="AB244" s="1691">
        <f t="shared" si="42"/>
        <v>0</v>
      </c>
      <c r="AC244" s="641">
        <f t="shared" si="43"/>
        <v>0</v>
      </c>
      <c r="AD244" s="1191"/>
      <c r="AE244" s="800"/>
      <c r="AF244" s="308"/>
      <c r="AG244" s="313"/>
      <c r="AH244" s="464">
        <f t="shared" si="45"/>
        <v>0</v>
      </c>
      <c r="AI244" s="302"/>
      <c r="AJ244" s="784">
        <f t="shared" si="46"/>
        <v>0</v>
      </c>
      <c r="AK244" s="821"/>
      <c r="AL244" s="300">
        <f t="shared" si="47"/>
        <v>0</v>
      </c>
    </row>
    <row r="245" spans="1:38" s="8" customFormat="1" hidden="1">
      <c r="A245" s="94" t="s">
        <v>35</v>
      </c>
      <c r="B245" s="172">
        <f t="shared" si="44"/>
        <v>0</v>
      </c>
      <c r="C245" s="95" t="s">
        <v>31</v>
      </c>
      <c r="D245" s="95" t="s">
        <v>229</v>
      </c>
      <c r="E245" s="95" t="s">
        <v>32</v>
      </c>
      <c r="F245" s="93" t="s">
        <v>192</v>
      </c>
      <c r="G245" s="96" t="s">
        <v>33</v>
      </c>
      <c r="H245" s="800" t="s">
        <v>149</v>
      </c>
      <c r="I245" s="163"/>
      <c r="J245" s="438"/>
      <c r="K245" s="1340"/>
      <c r="L245" s="1268"/>
      <c r="M245" s="1340"/>
      <c r="N245" s="1363"/>
      <c r="O245" s="1662"/>
      <c r="P245" s="169"/>
      <c r="Q245" s="169"/>
      <c r="R245" s="169"/>
      <c r="S245" s="169"/>
      <c r="T245" s="169"/>
      <c r="U245" s="169"/>
      <c r="V245" s="169"/>
      <c r="W245" s="169"/>
      <c r="X245" s="169"/>
      <c r="Y245" s="169"/>
      <c r="Z245" s="169"/>
      <c r="AA245" s="1359"/>
      <c r="AB245" s="1691">
        <f t="shared" si="42"/>
        <v>0</v>
      </c>
      <c r="AC245" s="641">
        <f t="shared" si="43"/>
        <v>0</v>
      </c>
      <c r="AD245" s="1191"/>
      <c r="AE245" s="799"/>
      <c r="AF245" s="308"/>
      <c r="AG245" s="313"/>
      <c r="AH245" s="464">
        <f t="shared" si="45"/>
        <v>0</v>
      </c>
      <c r="AI245" s="302"/>
      <c r="AJ245" s="784">
        <f t="shared" si="46"/>
        <v>0</v>
      </c>
      <c r="AK245" s="821"/>
      <c r="AL245" s="300">
        <f t="shared" si="47"/>
        <v>0</v>
      </c>
    </row>
    <row r="246" spans="1:38" s="8" customFormat="1" hidden="1">
      <c r="A246" s="94" t="s">
        <v>35</v>
      </c>
      <c r="B246" s="172">
        <f t="shared" si="44"/>
        <v>0</v>
      </c>
      <c r="C246" s="95" t="s">
        <v>31</v>
      </c>
      <c r="D246" s="95" t="s">
        <v>229</v>
      </c>
      <c r="E246" s="95" t="s">
        <v>32</v>
      </c>
      <c r="F246" s="93" t="s">
        <v>192</v>
      </c>
      <c r="G246" s="96" t="s">
        <v>33</v>
      </c>
      <c r="H246" s="800" t="s">
        <v>149</v>
      </c>
      <c r="I246" s="163"/>
      <c r="J246" s="438"/>
      <c r="K246" s="1340"/>
      <c r="L246" s="1268"/>
      <c r="M246" s="1340"/>
      <c r="N246" s="1358"/>
      <c r="O246" s="1662"/>
      <c r="P246" s="169"/>
      <c r="Q246" s="169"/>
      <c r="R246" s="169"/>
      <c r="S246" s="169"/>
      <c r="T246" s="169"/>
      <c r="U246" s="169"/>
      <c r="V246" s="169"/>
      <c r="W246" s="169"/>
      <c r="X246" s="169"/>
      <c r="Y246" s="169"/>
      <c r="Z246" s="169"/>
      <c r="AA246" s="1359"/>
      <c r="AB246" s="1691">
        <f t="shared" si="42"/>
        <v>0</v>
      </c>
      <c r="AC246" s="641">
        <f t="shared" si="43"/>
        <v>0</v>
      </c>
      <c r="AD246" s="1191"/>
      <c r="AE246" s="799"/>
      <c r="AF246" s="308"/>
      <c r="AG246" s="313"/>
      <c r="AH246" s="464">
        <f t="shared" si="45"/>
        <v>0</v>
      </c>
      <c r="AI246" s="302"/>
      <c r="AJ246" s="784">
        <f t="shared" si="46"/>
        <v>0</v>
      </c>
      <c r="AK246" s="821"/>
      <c r="AL246" s="300">
        <f t="shared" si="47"/>
        <v>0</v>
      </c>
    </row>
    <row r="247" spans="1:38" s="8" customFormat="1" hidden="1">
      <c r="A247" s="94" t="s">
        <v>35</v>
      </c>
      <c r="B247" s="172">
        <f t="shared" si="44"/>
        <v>0</v>
      </c>
      <c r="C247" s="95" t="s">
        <v>31</v>
      </c>
      <c r="D247" s="95" t="s">
        <v>229</v>
      </c>
      <c r="E247" s="95" t="s">
        <v>32</v>
      </c>
      <c r="F247" s="93" t="s">
        <v>192</v>
      </c>
      <c r="G247" s="96" t="s">
        <v>33</v>
      </c>
      <c r="H247" s="800" t="s">
        <v>149</v>
      </c>
      <c r="I247" s="163"/>
      <c r="J247" s="438"/>
      <c r="K247" s="1340"/>
      <c r="L247" s="1268"/>
      <c r="M247" s="1340"/>
      <c r="N247" s="1363"/>
      <c r="O247" s="1662"/>
      <c r="P247" s="169"/>
      <c r="Q247" s="169"/>
      <c r="R247" s="169"/>
      <c r="S247" s="169"/>
      <c r="T247" s="169"/>
      <c r="U247" s="169"/>
      <c r="V247" s="169"/>
      <c r="W247" s="169"/>
      <c r="X247" s="169"/>
      <c r="Y247" s="169"/>
      <c r="Z247" s="169"/>
      <c r="AA247" s="1359"/>
      <c r="AB247" s="1691">
        <f t="shared" si="42"/>
        <v>0</v>
      </c>
      <c r="AC247" s="641">
        <f t="shared" si="43"/>
        <v>0</v>
      </c>
      <c r="AD247" s="1191"/>
      <c r="AE247" s="799"/>
      <c r="AF247" s="308"/>
      <c r="AG247" s="313"/>
      <c r="AH247" s="464">
        <f t="shared" si="45"/>
        <v>0</v>
      </c>
      <c r="AI247" s="302"/>
      <c r="AJ247" s="784">
        <f t="shared" si="46"/>
        <v>0</v>
      </c>
      <c r="AK247" s="821"/>
      <c r="AL247" s="300">
        <f t="shared" si="47"/>
        <v>0</v>
      </c>
    </row>
    <row r="248" spans="1:38" s="8" customFormat="1" hidden="1">
      <c r="A248" s="94" t="s">
        <v>35</v>
      </c>
      <c r="B248" s="172">
        <f t="shared" si="44"/>
        <v>0</v>
      </c>
      <c r="C248" s="95" t="s">
        <v>31</v>
      </c>
      <c r="D248" s="95" t="s">
        <v>229</v>
      </c>
      <c r="E248" s="95" t="s">
        <v>32</v>
      </c>
      <c r="F248" s="93" t="s">
        <v>192</v>
      </c>
      <c r="G248" s="96" t="s">
        <v>33</v>
      </c>
      <c r="H248" s="800" t="s">
        <v>149</v>
      </c>
      <c r="I248" s="163"/>
      <c r="J248" s="438"/>
      <c r="K248" s="1340"/>
      <c r="L248" s="1268"/>
      <c r="M248" s="1340"/>
      <c r="N248" s="1363"/>
      <c r="O248" s="1662"/>
      <c r="P248" s="169"/>
      <c r="Q248" s="169"/>
      <c r="R248" s="169"/>
      <c r="S248" s="169"/>
      <c r="T248" s="169"/>
      <c r="U248" s="169"/>
      <c r="V248" s="169"/>
      <c r="W248" s="169"/>
      <c r="X248" s="169"/>
      <c r="Y248" s="169"/>
      <c r="Z248" s="169"/>
      <c r="AA248" s="1359"/>
      <c r="AB248" s="1691">
        <f t="shared" si="42"/>
        <v>0</v>
      </c>
      <c r="AC248" s="641">
        <f t="shared" si="43"/>
        <v>0</v>
      </c>
      <c r="AD248" s="1191"/>
      <c r="AE248" s="799"/>
      <c r="AF248" s="308"/>
      <c r="AG248" s="313"/>
      <c r="AH248" s="464">
        <f t="shared" si="45"/>
        <v>0</v>
      </c>
      <c r="AI248" s="302"/>
      <c r="AJ248" s="784">
        <f t="shared" si="46"/>
        <v>0</v>
      </c>
      <c r="AK248" s="821"/>
      <c r="AL248" s="300">
        <f t="shared" si="47"/>
        <v>0</v>
      </c>
    </row>
    <row r="249" spans="1:38" s="8" customFormat="1" hidden="1">
      <c r="A249" s="94" t="s">
        <v>35</v>
      </c>
      <c r="B249" s="172">
        <f t="shared" si="44"/>
        <v>0</v>
      </c>
      <c r="C249" s="95" t="s">
        <v>31</v>
      </c>
      <c r="D249" s="95" t="s">
        <v>229</v>
      </c>
      <c r="E249" s="95" t="s">
        <v>32</v>
      </c>
      <c r="F249" s="93" t="s">
        <v>192</v>
      </c>
      <c r="G249" s="96" t="s">
        <v>33</v>
      </c>
      <c r="H249" s="800" t="s">
        <v>149</v>
      </c>
      <c r="I249" s="163"/>
      <c r="J249" s="438"/>
      <c r="K249" s="1340"/>
      <c r="L249" s="1268"/>
      <c r="M249" s="1340"/>
      <c r="N249" s="1363"/>
      <c r="O249" s="1662"/>
      <c r="P249" s="169"/>
      <c r="Q249" s="169"/>
      <c r="R249" s="169"/>
      <c r="S249" s="169"/>
      <c r="T249" s="169"/>
      <c r="U249" s="169"/>
      <c r="V249" s="169"/>
      <c r="W249" s="169"/>
      <c r="X249" s="169"/>
      <c r="Y249" s="169"/>
      <c r="Z249" s="169"/>
      <c r="AA249" s="1359"/>
      <c r="AB249" s="1691">
        <f t="shared" si="42"/>
        <v>0</v>
      </c>
      <c r="AC249" s="641">
        <f t="shared" si="43"/>
        <v>0</v>
      </c>
      <c r="AD249" s="1191"/>
      <c r="AE249" s="799"/>
      <c r="AF249" s="308"/>
      <c r="AG249" s="313"/>
      <c r="AH249" s="464">
        <f t="shared" si="45"/>
        <v>0</v>
      </c>
      <c r="AI249" s="302"/>
      <c r="AJ249" s="784">
        <f t="shared" si="46"/>
        <v>0</v>
      </c>
      <c r="AK249" s="821"/>
      <c r="AL249" s="300">
        <f t="shared" si="47"/>
        <v>0</v>
      </c>
    </row>
    <row r="250" spans="1:38" s="8" customFormat="1" hidden="1">
      <c r="A250" s="94" t="s">
        <v>35</v>
      </c>
      <c r="B250" s="172">
        <f t="shared" si="44"/>
        <v>0</v>
      </c>
      <c r="C250" s="95" t="s">
        <v>31</v>
      </c>
      <c r="D250" s="95" t="s">
        <v>229</v>
      </c>
      <c r="E250" s="95" t="s">
        <v>32</v>
      </c>
      <c r="F250" s="93" t="s">
        <v>192</v>
      </c>
      <c r="G250" s="96" t="s">
        <v>33</v>
      </c>
      <c r="H250" s="800" t="s">
        <v>149</v>
      </c>
      <c r="I250" s="163"/>
      <c r="J250" s="438"/>
      <c r="K250" s="1340"/>
      <c r="L250" s="1268"/>
      <c r="M250" s="1340"/>
      <c r="N250" s="1363"/>
      <c r="O250" s="1662"/>
      <c r="P250" s="169"/>
      <c r="Q250" s="169"/>
      <c r="R250" s="169"/>
      <c r="S250" s="169"/>
      <c r="T250" s="169"/>
      <c r="U250" s="169"/>
      <c r="V250" s="169"/>
      <c r="W250" s="169"/>
      <c r="X250" s="169"/>
      <c r="Y250" s="169"/>
      <c r="Z250" s="169"/>
      <c r="AA250" s="1359"/>
      <c r="AB250" s="1691">
        <f t="shared" si="42"/>
        <v>0</v>
      </c>
      <c r="AC250" s="641">
        <f t="shared" si="43"/>
        <v>0</v>
      </c>
      <c r="AD250" s="1191"/>
      <c r="AE250" s="799"/>
      <c r="AF250" s="308"/>
      <c r="AG250" s="313"/>
      <c r="AH250" s="464">
        <f t="shared" si="45"/>
        <v>0</v>
      </c>
      <c r="AI250" s="302"/>
      <c r="AJ250" s="784">
        <f t="shared" si="46"/>
        <v>0</v>
      </c>
      <c r="AK250" s="821"/>
      <c r="AL250" s="300">
        <f t="shared" si="47"/>
        <v>0</v>
      </c>
    </row>
    <row r="251" spans="1:38" s="8" customFormat="1" hidden="1">
      <c r="A251" s="94" t="s">
        <v>35</v>
      </c>
      <c r="B251" s="172">
        <f t="shared" si="44"/>
        <v>0</v>
      </c>
      <c r="C251" s="95" t="s">
        <v>31</v>
      </c>
      <c r="D251" s="95" t="s">
        <v>229</v>
      </c>
      <c r="E251" s="95" t="s">
        <v>32</v>
      </c>
      <c r="F251" s="93" t="s">
        <v>192</v>
      </c>
      <c r="G251" s="96" t="s">
        <v>33</v>
      </c>
      <c r="H251" s="800" t="s">
        <v>149</v>
      </c>
      <c r="I251" s="163"/>
      <c r="J251" s="438"/>
      <c r="K251" s="1340"/>
      <c r="L251" s="1268"/>
      <c r="M251" s="1340"/>
      <c r="N251" s="1358"/>
      <c r="O251" s="1662"/>
      <c r="P251" s="169"/>
      <c r="Q251" s="169"/>
      <c r="R251" s="169"/>
      <c r="S251" s="169"/>
      <c r="T251" s="169"/>
      <c r="U251" s="169"/>
      <c r="V251" s="169"/>
      <c r="W251" s="169"/>
      <c r="X251" s="169"/>
      <c r="Y251" s="169"/>
      <c r="Z251" s="169"/>
      <c r="AA251" s="1359"/>
      <c r="AB251" s="1691">
        <f t="shared" si="42"/>
        <v>0</v>
      </c>
      <c r="AC251" s="641">
        <f t="shared" si="43"/>
        <v>0</v>
      </c>
      <c r="AD251" s="1191"/>
      <c r="AE251" s="799"/>
      <c r="AF251" s="308"/>
      <c r="AG251" s="313"/>
      <c r="AH251" s="464">
        <f t="shared" si="45"/>
        <v>0</v>
      </c>
      <c r="AI251" s="302"/>
      <c r="AJ251" s="784">
        <f t="shared" si="46"/>
        <v>0</v>
      </c>
      <c r="AK251" s="821"/>
      <c r="AL251" s="300">
        <f t="shared" si="47"/>
        <v>0</v>
      </c>
    </row>
    <row r="252" spans="1:38" s="8" customFormat="1" hidden="1">
      <c r="A252" s="94" t="s">
        <v>35</v>
      </c>
      <c r="B252" s="172">
        <f t="shared" si="44"/>
        <v>0</v>
      </c>
      <c r="C252" s="95" t="s">
        <v>31</v>
      </c>
      <c r="D252" s="95" t="s">
        <v>229</v>
      </c>
      <c r="E252" s="95" t="s">
        <v>32</v>
      </c>
      <c r="F252" s="93" t="s">
        <v>192</v>
      </c>
      <c r="G252" s="96" t="s">
        <v>33</v>
      </c>
      <c r="H252" s="800" t="s">
        <v>149</v>
      </c>
      <c r="I252" s="163"/>
      <c r="J252" s="438"/>
      <c r="K252" s="1340"/>
      <c r="L252" s="1268"/>
      <c r="M252" s="1340"/>
      <c r="N252" s="1358"/>
      <c r="O252" s="1662"/>
      <c r="P252" s="169"/>
      <c r="Q252" s="169"/>
      <c r="R252" s="169"/>
      <c r="S252" s="169"/>
      <c r="T252" s="169"/>
      <c r="U252" s="169"/>
      <c r="V252" s="169"/>
      <c r="W252" s="169"/>
      <c r="X252" s="169"/>
      <c r="Y252" s="169"/>
      <c r="Z252" s="169"/>
      <c r="AA252" s="1359"/>
      <c r="AB252" s="1691">
        <f t="shared" si="42"/>
        <v>0</v>
      </c>
      <c r="AC252" s="641">
        <f t="shared" si="43"/>
        <v>0</v>
      </c>
      <c r="AD252" s="1191"/>
      <c r="AE252" s="799"/>
      <c r="AF252" s="308"/>
      <c r="AG252" s="313"/>
      <c r="AH252" s="464">
        <f t="shared" si="45"/>
        <v>0</v>
      </c>
      <c r="AI252" s="302"/>
      <c r="AJ252" s="784">
        <f t="shared" si="46"/>
        <v>0</v>
      </c>
      <c r="AK252" s="821"/>
      <c r="AL252" s="300">
        <f t="shared" si="47"/>
        <v>0</v>
      </c>
    </row>
    <row r="253" spans="1:38" s="8" customFormat="1" hidden="1">
      <c r="A253" s="94" t="s">
        <v>35</v>
      </c>
      <c r="B253" s="172">
        <f t="shared" si="44"/>
        <v>0</v>
      </c>
      <c r="C253" s="95" t="s">
        <v>31</v>
      </c>
      <c r="D253" s="95" t="s">
        <v>229</v>
      </c>
      <c r="E253" s="95" t="s">
        <v>32</v>
      </c>
      <c r="F253" s="93" t="s">
        <v>192</v>
      </c>
      <c r="G253" s="96" t="s">
        <v>33</v>
      </c>
      <c r="H253" s="800" t="s">
        <v>149</v>
      </c>
      <c r="I253" s="163"/>
      <c r="J253" s="438"/>
      <c r="K253" s="1340"/>
      <c r="L253" s="1268"/>
      <c r="M253" s="1340"/>
      <c r="N253" s="1358"/>
      <c r="O253" s="1662"/>
      <c r="P253" s="169"/>
      <c r="Q253" s="169"/>
      <c r="R253" s="169"/>
      <c r="S253" s="169"/>
      <c r="T253" s="169"/>
      <c r="U253" s="169"/>
      <c r="V253" s="169"/>
      <c r="W253" s="169"/>
      <c r="X253" s="169"/>
      <c r="Y253" s="169"/>
      <c r="Z253" s="169"/>
      <c r="AA253" s="1359"/>
      <c r="AB253" s="1691">
        <f t="shared" si="42"/>
        <v>0</v>
      </c>
      <c r="AC253" s="641">
        <f t="shared" si="43"/>
        <v>0</v>
      </c>
      <c r="AD253" s="1191"/>
      <c r="AE253" s="799"/>
      <c r="AF253" s="308"/>
      <c r="AG253" s="313"/>
      <c r="AH253" s="464">
        <f t="shared" si="45"/>
        <v>0</v>
      </c>
      <c r="AI253" s="302"/>
      <c r="AJ253" s="784">
        <f t="shared" si="46"/>
        <v>0</v>
      </c>
      <c r="AK253" s="821"/>
      <c r="AL253" s="300">
        <f t="shared" si="47"/>
        <v>0</v>
      </c>
    </row>
    <row r="254" spans="1:38" s="8" customFormat="1" hidden="1">
      <c r="A254" s="94" t="s">
        <v>35</v>
      </c>
      <c r="B254" s="172">
        <f t="shared" si="44"/>
        <v>0</v>
      </c>
      <c r="C254" s="95" t="s">
        <v>31</v>
      </c>
      <c r="D254" s="95" t="s">
        <v>229</v>
      </c>
      <c r="E254" s="95" t="s">
        <v>32</v>
      </c>
      <c r="F254" s="93" t="s">
        <v>192</v>
      </c>
      <c r="G254" s="96" t="s">
        <v>33</v>
      </c>
      <c r="H254" s="800" t="s">
        <v>149</v>
      </c>
      <c r="I254" s="163"/>
      <c r="J254" s="438"/>
      <c r="K254" s="1340"/>
      <c r="L254" s="1268"/>
      <c r="M254" s="1340"/>
      <c r="N254" s="1358"/>
      <c r="O254" s="1663"/>
      <c r="P254" s="169"/>
      <c r="Q254" s="169"/>
      <c r="R254" s="169"/>
      <c r="S254" s="169"/>
      <c r="T254" s="169"/>
      <c r="U254" s="169"/>
      <c r="V254" s="169"/>
      <c r="W254" s="169"/>
      <c r="X254" s="169"/>
      <c r="Y254" s="169"/>
      <c r="Z254" s="169"/>
      <c r="AA254" s="1359"/>
      <c r="AB254" s="1691">
        <f t="shared" si="42"/>
        <v>0</v>
      </c>
      <c r="AC254" s="641">
        <f t="shared" si="43"/>
        <v>0</v>
      </c>
      <c r="AD254" s="1191"/>
      <c r="AE254" s="799"/>
      <c r="AF254" s="308"/>
      <c r="AG254" s="267"/>
      <c r="AH254" s="464">
        <f t="shared" si="45"/>
        <v>0</v>
      </c>
      <c r="AI254" s="302"/>
      <c r="AJ254" s="784">
        <f t="shared" si="46"/>
        <v>0</v>
      </c>
      <c r="AK254" s="821"/>
      <c r="AL254" s="300">
        <f t="shared" si="47"/>
        <v>0</v>
      </c>
    </row>
    <row r="255" spans="1:38" s="8" customFormat="1" hidden="1">
      <c r="A255" s="94" t="s">
        <v>35</v>
      </c>
      <c r="B255" s="172">
        <f t="shared" si="44"/>
        <v>0</v>
      </c>
      <c r="C255" s="95" t="s">
        <v>31</v>
      </c>
      <c r="D255" s="95" t="s">
        <v>229</v>
      </c>
      <c r="E255" s="95" t="s">
        <v>32</v>
      </c>
      <c r="F255" s="93" t="s">
        <v>192</v>
      </c>
      <c r="G255" s="96" t="s">
        <v>33</v>
      </c>
      <c r="H255" s="800" t="s">
        <v>149</v>
      </c>
      <c r="I255" s="163"/>
      <c r="J255" s="438"/>
      <c r="K255" s="1340"/>
      <c r="L255" s="1268"/>
      <c r="M255" s="1340"/>
      <c r="N255" s="1358"/>
      <c r="O255" s="1663"/>
      <c r="P255" s="169"/>
      <c r="Q255" s="169"/>
      <c r="R255" s="169"/>
      <c r="S255" s="169"/>
      <c r="T255" s="169"/>
      <c r="U255" s="169"/>
      <c r="V255" s="169"/>
      <c r="W255" s="169"/>
      <c r="X255" s="169"/>
      <c r="Y255" s="169"/>
      <c r="Z255" s="169"/>
      <c r="AA255" s="1359"/>
      <c r="AB255" s="1691">
        <f t="shared" si="42"/>
        <v>0</v>
      </c>
      <c r="AC255" s="641">
        <f t="shared" si="43"/>
        <v>0</v>
      </c>
      <c r="AD255" s="1191"/>
      <c r="AE255" s="799"/>
      <c r="AF255" s="308"/>
      <c r="AG255" s="267"/>
      <c r="AH255" s="464">
        <f t="shared" si="45"/>
        <v>0</v>
      </c>
      <c r="AI255" s="302"/>
      <c r="AJ255" s="784">
        <f t="shared" si="46"/>
        <v>0</v>
      </c>
      <c r="AK255" s="821"/>
      <c r="AL255" s="300">
        <f t="shared" si="47"/>
        <v>0</v>
      </c>
    </row>
    <row r="256" spans="1:38" s="8" customFormat="1" hidden="1">
      <c r="A256" s="94" t="s">
        <v>35</v>
      </c>
      <c r="B256" s="172">
        <f t="shared" si="44"/>
        <v>0</v>
      </c>
      <c r="C256" s="95" t="s">
        <v>31</v>
      </c>
      <c r="D256" s="95" t="s">
        <v>229</v>
      </c>
      <c r="E256" s="95" t="s">
        <v>32</v>
      </c>
      <c r="F256" s="93" t="s">
        <v>192</v>
      </c>
      <c r="G256" s="96" t="s">
        <v>33</v>
      </c>
      <c r="H256" s="800" t="s">
        <v>149</v>
      </c>
      <c r="I256" s="163"/>
      <c r="J256" s="438"/>
      <c r="K256" s="1340"/>
      <c r="L256" s="1268"/>
      <c r="M256" s="1340"/>
      <c r="N256" s="1358"/>
      <c r="O256" s="1663"/>
      <c r="P256" s="169"/>
      <c r="Q256" s="169"/>
      <c r="R256" s="169"/>
      <c r="S256" s="169"/>
      <c r="T256" s="169"/>
      <c r="U256" s="169"/>
      <c r="V256" s="169"/>
      <c r="W256" s="169"/>
      <c r="X256" s="169"/>
      <c r="Y256" s="169"/>
      <c r="Z256" s="169"/>
      <c r="AA256" s="1359"/>
      <c r="AB256" s="1691">
        <f t="shared" si="42"/>
        <v>0</v>
      </c>
      <c r="AC256" s="641">
        <f t="shared" si="43"/>
        <v>0</v>
      </c>
      <c r="AD256" s="1191"/>
      <c r="AE256" s="799"/>
      <c r="AF256" s="308"/>
      <c r="AG256" s="267"/>
      <c r="AH256" s="464">
        <f t="shared" si="45"/>
        <v>0</v>
      </c>
      <c r="AI256" s="302"/>
      <c r="AJ256" s="784">
        <f t="shared" si="46"/>
        <v>0</v>
      </c>
      <c r="AK256" s="821"/>
      <c r="AL256" s="300">
        <f t="shared" si="47"/>
        <v>0</v>
      </c>
    </row>
    <row r="257" spans="1:38" s="8" customFormat="1" hidden="1">
      <c r="A257" s="94" t="s">
        <v>35</v>
      </c>
      <c r="B257" s="172">
        <f t="shared" si="44"/>
        <v>0</v>
      </c>
      <c r="C257" s="95" t="s">
        <v>31</v>
      </c>
      <c r="D257" s="95" t="s">
        <v>229</v>
      </c>
      <c r="E257" s="95" t="s">
        <v>32</v>
      </c>
      <c r="F257" s="93" t="s">
        <v>192</v>
      </c>
      <c r="G257" s="96" t="s">
        <v>33</v>
      </c>
      <c r="H257" s="800" t="s">
        <v>149</v>
      </c>
      <c r="I257" s="163"/>
      <c r="J257" s="438"/>
      <c r="K257" s="1340"/>
      <c r="L257" s="1268"/>
      <c r="M257" s="1340"/>
      <c r="N257" s="1363"/>
      <c r="O257" s="1662"/>
      <c r="P257" s="169"/>
      <c r="Q257" s="169"/>
      <c r="R257" s="169"/>
      <c r="S257" s="169"/>
      <c r="T257" s="169"/>
      <c r="U257" s="169"/>
      <c r="V257" s="169"/>
      <c r="W257" s="169"/>
      <c r="X257" s="169"/>
      <c r="Y257" s="169"/>
      <c r="Z257" s="169"/>
      <c r="AA257" s="1359"/>
      <c r="AB257" s="1691">
        <f t="shared" si="42"/>
        <v>0</v>
      </c>
      <c r="AC257" s="641">
        <f t="shared" si="43"/>
        <v>0</v>
      </c>
      <c r="AD257" s="1191"/>
      <c r="AE257" s="800"/>
      <c r="AF257" s="313"/>
      <c r="AG257" s="313"/>
      <c r="AH257" s="464">
        <f t="shared" si="45"/>
        <v>0</v>
      </c>
      <c r="AI257" s="302"/>
      <c r="AJ257" s="784">
        <f t="shared" si="46"/>
        <v>0</v>
      </c>
      <c r="AK257" s="821"/>
      <c r="AL257" s="300">
        <f t="shared" si="47"/>
        <v>0</v>
      </c>
    </row>
    <row r="258" spans="1:38" s="8" customFormat="1" hidden="1">
      <c r="A258" s="94" t="s">
        <v>35</v>
      </c>
      <c r="B258" s="172">
        <f t="shared" si="44"/>
        <v>0</v>
      </c>
      <c r="C258" s="95" t="s">
        <v>31</v>
      </c>
      <c r="D258" s="95" t="s">
        <v>229</v>
      </c>
      <c r="E258" s="95" t="s">
        <v>32</v>
      </c>
      <c r="F258" s="93" t="s">
        <v>192</v>
      </c>
      <c r="G258" s="96" t="s">
        <v>33</v>
      </c>
      <c r="H258" s="800" t="s">
        <v>149</v>
      </c>
      <c r="I258" s="163"/>
      <c r="J258" s="438"/>
      <c r="K258" s="1340"/>
      <c r="L258" s="1268"/>
      <c r="M258" s="1340"/>
      <c r="N258" s="1364"/>
      <c r="O258" s="1662"/>
      <c r="P258" s="169"/>
      <c r="Q258" s="169"/>
      <c r="R258" s="169"/>
      <c r="S258" s="169"/>
      <c r="T258" s="169"/>
      <c r="U258" s="169"/>
      <c r="V258" s="169"/>
      <c r="W258" s="169"/>
      <c r="X258" s="169"/>
      <c r="Y258" s="169"/>
      <c r="Z258" s="169"/>
      <c r="AA258" s="1359"/>
      <c r="AB258" s="1691">
        <f t="shared" si="42"/>
        <v>0</v>
      </c>
      <c r="AC258" s="641">
        <f t="shared" si="43"/>
        <v>0</v>
      </c>
      <c r="AD258" s="1191"/>
      <c r="AE258" s="800"/>
      <c r="AF258" s="313"/>
      <c r="AG258" s="313"/>
      <c r="AH258" s="464">
        <f t="shared" si="45"/>
        <v>0</v>
      </c>
      <c r="AI258" s="302"/>
      <c r="AJ258" s="784">
        <f t="shared" si="46"/>
        <v>0</v>
      </c>
      <c r="AK258" s="821"/>
      <c r="AL258" s="300">
        <f t="shared" si="47"/>
        <v>0</v>
      </c>
    </row>
    <row r="259" spans="1:38" s="8" customFormat="1" hidden="1">
      <c r="A259" s="94" t="s">
        <v>35</v>
      </c>
      <c r="B259" s="172">
        <f t="shared" si="44"/>
        <v>0</v>
      </c>
      <c r="C259" s="95" t="s">
        <v>31</v>
      </c>
      <c r="D259" s="95" t="s">
        <v>229</v>
      </c>
      <c r="E259" s="95" t="s">
        <v>32</v>
      </c>
      <c r="F259" s="93" t="s">
        <v>192</v>
      </c>
      <c r="G259" s="96" t="s">
        <v>33</v>
      </c>
      <c r="H259" s="800" t="s">
        <v>149</v>
      </c>
      <c r="I259" s="163"/>
      <c r="J259" s="438"/>
      <c r="K259" s="1340"/>
      <c r="L259" s="1268"/>
      <c r="M259" s="1340"/>
      <c r="N259" s="1364"/>
      <c r="O259" s="1662"/>
      <c r="P259" s="169"/>
      <c r="Q259" s="169"/>
      <c r="R259" s="169"/>
      <c r="S259" s="169"/>
      <c r="T259" s="169"/>
      <c r="U259" s="169"/>
      <c r="V259" s="169"/>
      <c r="W259" s="169"/>
      <c r="X259" s="169"/>
      <c r="Y259" s="169"/>
      <c r="Z259" s="169"/>
      <c r="AA259" s="1359"/>
      <c r="AB259" s="1691">
        <f t="shared" si="42"/>
        <v>0</v>
      </c>
      <c r="AC259" s="641">
        <f t="shared" si="43"/>
        <v>0</v>
      </c>
      <c r="AD259" s="1191"/>
      <c r="AE259" s="800"/>
      <c r="AF259" s="313"/>
      <c r="AG259" s="313"/>
      <c r="AH259" s="464">
        <f t="shared" si="45"/>
        <v>0</v>
      </c>
      <c r="AI259" s="302"/>
      <c r="AJ259" s="784">
        <f t="shared" si="46"/>
        <v>0</v>
      </c>
      <c r="AK259" s="821"/>
      <c r="AL259" s="300">
        <f t="shared" si="47"/>
        <v>0</v>
      </c>
    </row>
    <row r="260" spans="1:38" s="8" customFormat="1" hidden="1">
      <c r="A260" s="94" t="s">
        <v>35</v>
      </c>
      <c r="B260" s="172">
        <f t="shared" si="44"/>
        <v>0</v>
      </c>
      <c r="C260" s="95" t="s">
        <v>31</v>
      </c>
      <c r="D260" s="95" t="s">
        <v>229</v>
      </c>
      <c r="E260" s="95" t="s">
        <v>32</v>
      </c>
      <c r="F260" s="93" t="s">
        <v>192</v>
      </c>
      <c r="G260" s="96" t="s">
        <v>33</v>
      </c>
      <c r="H260" s="800" t="s">
        <v>149</v>
      </c>
      <c r="I260" s="163"/>
      <c r="J260" s="438"/>
      <c r="K260" s="1340"/>
      <c r="L260" s="1268"/>
      <c r="M260" s="1340"/>
      <c r="N260" s="1364"/>
      <c r="O260" s="1662"/>
      <c r="P260" s="169"/>
      <c r="Q260" s="169"/>
      <c r="R260" s="169"/>
      <c r="S260" s="169"/>
      <c r="T260" s="169"/>
      <c r="U260" s="169"/>
      <c r="V260" s="169"/>
      <c r="W260" s="169"/>
      <c r="X260" s="169"/>
      <c r="Y260" s="169"/>
      <c r="Z260" s="169"/>
      <c r="AA260" s="1359"/>
      <c r="AB260" s="1691">
        <f t="shared" si="42"/>
        <v>0</v>
      </c>
      <c r="AC260" s="641">
        <f t="shared" si="43"/>
        <v>0</v>
      </c>
      <c r="AD260" s="1191"/>
      <c r="AE260" s="800"/>
      <c r="AF260" s="313"/>
      <c r="AG260" s="313"/>
      <c r="AH260" s="464">
        <f t="shared" si="45"/>
        <v>0</v>
      </c>
      <c r="AI260" s="886"/>
      <c r="AJ260" s="784">
        <f t="shared" si="46"/>
        <v>0</v>
      </c>
      <c r="AK260" s="821"/>
      <c r="AL260" s="300">
        <f t="shared" si="47"/>
        <v>0</v>
      </c>
    </row>
    <row r="261" spans="1:38" s="8" customFormat="1" hidden="1">
      <c r="A261" s="94" t="s">
        <v>35</v>
      </c>
      <c r="B261" s="172">
        <f t="shared" si="44"/>
        <v>0</v>
      </c>
      <c r="C261" s="95" t="s">
        <v>31</v>
      </c>
      <c r="D261" s="95" t="s">
        <v>229</v>
      </c>
      <c r="E261" s="95" t="s">
        <v>32</v>
      </c>
      <c r="F261" s="93" t="s">
        <v>192</v>
      </c>
      <c r="G261" s="96" t="s">
        <v>33</v>
      </c>
      <c r="H261" s="800" t="s">
        <v>149</v>
      </c>
      <c r="I261" s="163"/>
      <c r="J261" s="438"/>
      <c r="K261" s="1340"/>
      <c r="L261" s="1268"/>
      <c r="M261" s="1340"/>
      <c r="N261" s="1268"/>
      <c r="O261" s="1662"/>
      <c r="P261" s="169"/>
      <c r="Q261" s="169"/>
      <c r="R261" s="169"/>
      <c r="S261" s="169"/>
      <c r="T261" s="169"/>
      <c r="U261" s="169"/>
      <c r="V261" s="169"/>
      <c r="W261" s="169"/>
      <c r="X261" s="169"/>
      <c r="Y261" s="169"/>
      <c r="Z261" s="169"/>
      <c r="AA261" s="1359"/>
      <c r="AB261" s="1691">
        <f t="shared" si="42"/>
        <v>0</v>
      </c>
      <c r="AC261" s="641">
        <f t="shared" si="43"/>
        <v>0</v>
      </c>
      <c r="AD261" s="1191"/>
      <c r="AE261" s="800"/>
      <c r="AF261" s="313"/>
      <c r="AG261" s="313"/>
      <c r="AH261" s="464">
        <f t="shared" si="45"/>
        <v>0</v>
      </c>
      <c r="AI261" s="886"/>
      <c r="AJ261" s="784">
        <f t="shared" si="46"/>
        <v>0</v>
      </c>
      <c r="AK261" s="821"/>
      <c r="AL261" s="300">
        <f t="shared" si="47"/>
        <v>0</v>
      </c>
    </row>
    <row r="262" spans="1:38" s="134" customFormat="1" hidden="1">
      <c r="A262" s="94" t="s">
        <v>35</v>
      </c>
      <c r="B262" s="172">
        <f t="shared" si="44"/>
        <v>0</v>
      </c>
      <c r="C262" s="95" t="s">
        <v>31</v>
      </c>
      <c r="D262" s="95" t="s">
        <v>229</v>
      </c>
      <c r="E262" s="95" t="s">
        <v>32</v>
      </c>
      <c r="F262" s="93" t="s">
        <v>192</v>
      </c>
      <c r="G262" s="96" t="s">
        <v>33</v>
      </c>
      <c r="H262" s="800" t="s">
        <v>149</v>
      </c>
      <c r="I262" s="1559"/>
      <c r="J262" s="438"/>
      <c r="K262" s="1091"/>
      <c r="L262" s="1268"/>
      <c r="M262" s="1091"/>
      <c r="N262" s="1268"/>
      <c r="O262" s="1662"/>
      <c r="P262" s="157"/>
      <c r="Q262" s="157"/>
      <c r="R262" s="157"/>
      <c r="S262" s="157"/>
      <c r="T262" s="157"/>
      <c r="U262" s="157"/>
      <c r="V262" s="157"/>
      <c r="W262" s="157"/>
      <c r="X262" s="157"/>
      <c r="Y262" s="157"/>
      <c r="Z262" s="157"/>
      <c r="AA262" s="1359"/>
      <c r="AB262" s="1691">
        <f t="shared" ref="AB262:AB275" si="48">SUM(P262:AA262)</f>
        <v>0</v>
      </c>
      <c r="AC262" s="641">
        <f t="shared" ref="AC262:AC275" si="49">N262-AB262</f>
        <v>0</v>
      </c>
      <c r="AD262" s="1191"/>
      <c r="AE262" s="1564"/>
      <c r="AF262" s="313"/>
      <c r="AG262" s="313"/>
      <c r="AH262" s="894" t="s">
        <v>220</v>
      </c>
      <c r="AI262" s="1591"/>
      <c r="AJ262" s="788">
        <f t="shared" ref="AJ262:AJ275" si="50">AI262-N262</f>
        <v>0</v>
      </c>
      <c r="AK262" s="1592"/>
      <c r="AL262" s="1593">
        <f t="shared" ref="AL262:AL275" si="51">AI262-L262</f>
        <v>0</v>
      </c>
    </row>
    <row r="263" spans="1:38" s="8" customFormat="1" hidden="1">
      <c r="A263" s="94" t="s">
        <v>35</v>
      </c>
      <c r="B263" s="172">
        <f t="shared" si="44"/>
        <v>0</v>
      </c>
      <c r="C263" s="95" t="s">
        <v>31</v>
      </c>
      <c r="D263" s="95" t="s">
        <v>229</v>
      </c>
      <c r="E263" s="95" t="s">
        <v>32</v>
      </c>
      <c r="F263" s="93" t="s">
        <v>192</v>
      </c>
      <c r="G263" s="96" t="s">
        <v>33</v>
      </c>
      <c r="H263" s="800" t="s">
        <v>149</v>
      </c>
      <c r="I263" s="163"/>
      <c r="J263" s="438"/>
      <c r="K263" s="1340"/>
      <c r="L263" s="1268"/>
      <c r="M263" s="1340"/>
      <c r="N263" s="1364"/>
      <c r="O263" s="1662"/>
      <c r="P263" s="169"/>
      <c r="Q263" s="169"/>
      <c r="R263" s="169"/>
      <c r="S263" s="169"/>
      <c r="T263" s="169"/>
      <c r="U263" s="169"/>
      <c r="V263" s="169"/>
      <c r="W263" s="169"/>
      <c r="X263" s="169"/>
      <c r="Y263" s="169"/>
      <c r="Z263" s="169"/>
      <c r="AA263" s="1359"/>
      <c r="AB263" s="1691">
        <f t="shared" si="48"/>
        <v>0</v>
      </c>
      <c r="AC263" s="641">
        <f t="shared" si="49"/>
        <v>0</v>
      </c>
      <c r="AD263" s="1191"/>
      <c r="AE263" s="800"/>
      <c r="AF263" s="313"/>
      <c r="AG263" s="313"/>
      <c r="AH263" s="464">
        <f t="shared" ref="AH263:AH275" si="52">O263</f>
        <v>0</v>
      </c>
      <c r="AI263" s="886"/>
      <c r="AJ263" s="784">
        <f t="shared" si="50"/>
        <v>0</v>
      </c>
      <c r="AK263" s="821"/>
      <c r="AL263" s="300">
        <f t="shared" si="51"/>
        <v>0</v>
      </c>
    </row>
    <row r="264" spans="1:38" s="8" customFormat="1" hidden="1">
      <c r="A264" s="94" t="s">
        <v>35</v>
      </c>
      <c r="B264" s="172">
        <f t="shared" si="44"/>
        <v>0</v>
      </c>
      <c r="C264" s="95" t="s">
        <v>31</v>
      </c>
      <c r="D264" s="95" t="s">
        <v>229</v>
      </c>
      <c r="E264" s="95" t="s">
        <v>32</v>
      </c>
      <c r="F264" s="93" t="s">
        <v>192</v>
      </c>
      <c r="G264" s="96" t="s">
        <v>33</v>
      </c>
      <c r="H264" s="800" t="s">
        <v>149</v>
      </c>
      <c r="I264" s="163"/>
      <c r="J264" s="438"/>
      <c r="K264" s="1340"/>
      <c r="L264" s="1268"/>
      <c r="M264" s="1340"/>
      <c r="N264" s="1364"/>
      <c r="O264" s="1662"/>
      <c r="P264" s="169"/>
      <c r="Q264" s="169"/>
      <c r="R264" s="169"/>
      <c r="S264" s="169"/>
      <c r="T264" s="169"/>
      <c r="U264" s="169"/>
      <c r="V264" s="169"/>
      <c r="W264" s="169"/>
      <c r="X264" s="169"/>
      <c r="Y264" s="169"/>
      <c r="Z264" s="169"/>
      <c r="AA264" s="1359"/>
      <c r="AB264" s="1691">
        <f t="shared" si="48"/>
        <v>0</v>
      </c>
      <c r="AC264" s="641">
        <f t="shared" si="49"/>
        <v>0</v>
      </c>
      <c r="AD264" s="1191"/>
      <c r="AE264" s="800"/>
      <c r="AF264" s="313"/>
      <c r="AG264" s="313"/>
      <c r="AH264" s="464">
        <f t="shared" si="52"/>
        <v>0</v>
      </c>
      <c r="AI264" s="886"/>
      <c r="AJ264" s="784">
        <f t="shared" si="50"/>
        <v>0</v>
      </c>
      <c r="AK264" s="821"/>
      <c r="AL264" s="300">
        <f t="shared" si="51"/>
        <v>0</v>
      </c>
    </row>
    <row r="265" spans="1:38" s="8" customFormat="1" hidden="1">
      <c r="A265" s="94" t="s">
        <v>35</v>
      </c>
      <c r="B265" s="172">
        <f t="shared" si="44"/>
        <v>0</v>
      </c>
      <c r="C265" s="95" t="s">
        <v>31</v>
      </c>
      <c r="D265" s="95" t="s">
        <v>229</v>
      </c>
      <c r="E265" s="95" t="s">
        <v>32</v>
      </c>
      <c r="F265" s="93" t="s">
        <v>192</v>
      </c>
      <c r="G265" s="96" t="s">
        <v>33</v>
      </c>
      <c r="H265" s="800" t="s">
        <v>149</v>
      </c>
      <c r="I265" s="163"/>
      <c r="J265" s="438"/>
      <c r="K265" s="1340"/>
      <c r="L265" s="1268"/>
      <c r="M265" s="1340"/>
      <c r="N265" s="1364"/>
      <c r="O265" s="1662"/>
      <c r="P265" s="169"/>
      <c r="Q265" s="169"/>
      <c r="R265" s="169"/>
      <c r="S265" s="169"/>
      <c r="T265" s="169"/>
      <c r="U265" s="169"/>
      <c r="V265" s="169"/>
      <c r="W265" s="169"/>
      <c r="X265" s="169"/>
      <c r="Y265" s="169"/>
      <c r="Z265" s="169"/>
      <c r="AA265" s="1359"/>
      <c r="AB265" s="1691">
        <f t="shared" si="48"/>
        <v>0</v>
      </c>
      <c r="AC265" s="641">
        <f t="shared" si="49"/>
        <v>0</v>
      </c>
      <c r="AD265" s="1191"/>
      <c r="AE265" s="800"/>
      <c r="AF265" s="313"/>
      <c r="AG265" s="313"/>
      <c r="AH265" s="464">
        <f t="shared" si="52"/>
        <v>0</v>
      </c>
      <c r="AI265" s="886"/>
      <c r="AJ265" s="784">
        <f t="shared" si="50"/>
        <v>0</v>
      </c>
      <c r="AK265" s="821"/>
      <c r="AL265" s="300">
        <f t="shared" si="51"/>
        <v>0</v>
      </c>
    </row>
    <row r="266" spans="1:38" s="8" customFormat="1" hidden="1">
      <c r="A266" s="94" t="s">
        <v>35</v>
      </c>
      <c r="B266" s="172">
        <f t="shared" si="44"/>
        <v>0</v>
      </c>
      <c r="C266" s="95" t="s">
        <v>31</v>
      </c>
      <c r="D266" s="95" t="s">
        <v>229</v>
      </c>
      <c r="E266" s="95" t="s">
        <v>32</v>
      </c>
      <c r="F266" s="93" t="s">
        <v>192</v>
      </c>
      <c r="G266" s="96" t="s">
        <v>33</v>
      </c>
      <c r="H266" s="800" t="s">
        <v>149</v>
      </c>
      <c r="I266" s="163"/>
      <c r="J266" s="438"/>
      <c r="K266" s="1340"/>
      <c r="L266" s="1268"/>
      <c r="M266" s="1340"/>
      <c r="N266" s="1364"/>
      <c r="O266" s="1662"/>
      <c r="P266" s="169"/>
      <c r="Q266" s="169"/>
      <c r="R266" s="169"/>
      <c r="S266" s="169"/>
      <c r="T266" s="169"/>
      <c r="U266" s="169"/>
      <c r="V266" s="169"/>
      <c r="W266" s="169"/>
      <c r="X266" s="169"/>
      <c r="Y266" s="169"/>
      <c r="Z266" s="169"/>
      <c r="AA266" s="1359"/>
      <c r="AB266" s="1691">
        <f t="shared" si="48"/>
        <v>0</v>
      </c>
      <c r="AC266" s="641">
        <f t="shared" si="49"/>
        <v>0</v>
      </c>
      <c r="AD266" s="1191"/>
      <c r="AE266" s="800"/>
      <c r="AF266" s="1144"/>
      <c r="AG266" s="336"/>
      <c r="AH266" s="464">
        <f t="shared" si="52"/>
        <v>0</v>
      </c>
      <c r="AI266" s="886"/>
      <c r="AJ266" s="784">
        <f t="shared" si="50"/>
        <v>0</v>
      </c>
      <c r="AK266" s="821"/>
      <c r="AL266" s="300">
        <f t="shared" si="51"/>
        <v>0</v>
      </c>
    </row>
    <row r="267" spans="1:38" s="8" customFormat="1" hidden="1">
      <c r="A267" s="94" t="s">
        <v>35</v>
      </c>
      <c r="B267" s="172">
        <f t="shared" si="44"/>
        <v>0</v>
      </c>
      <c r="C267" s="95" t="s">
        <v>31</v>
      </c>
      <c r="D267" s="95" t="s">
        <v>229</v>
      </c>
      <c r="E267" s="95" t="s">
        <v>32</v>
      </c>
      <c r="F267" s="93" t="s">
        <v>192</v>
      </c>
      <c r="G267" s="96" t="s">
        <v>33</v>
      </c>
      <c r="H267" s="800" t="s">
        <v>149</v>
      </c>
      <c r="I267" s="163"/>
      <c r="J267" s="438"/>
      <c r="K267" s="1340"/>
      <c r="L267" s="1268"/>
      <c r="M267" s="1340"/>
      <c r="N267" s="1364"/>
      <c r="O267" s="1662"/>
      <c r="P267" s="169"/>
      <c r="Q267" s="169"/>
      <c r="R267" s="169"/>
      <c r="S267" s="169"/>
      <c r="T267" s="169"/>
      <c r="U267" s="169"/>
      <c r="V267" s="169"/>
      <c r="W267" s="169"/>
      <c r="X267" s="169"/>
      <c r="Y267" s="169"/>
      <c r="Z267" s="169"/>
      <c r="AA267" s="1359"/>
      <c r="AB267" s="1691">
        <f t="shared" si="48"/>
        <v>0</v>
      </c>
      <c r="AC267" s="641">
        <f t="shared" si="49"/>
        <v>0</v>
      </c>
      <c r="AD267" s="1191"/>
      <c r="AE267" s="800"/>
      <c r="AF267" s="1144"/>
      <c r="AG267" s="267"/>
      <c r="AH267" s="464">
        <f t="shared" si="52"/>
        <v>0</v>
      </c>
      <c r="AI267" s="886"/>
      <c r="AJ267" s="784">
        <f t="shared" si="50"/>
        <v>0</v>
      </c>
      <c r="AK267" s="821"/>
      <c r="AL267" s="300">
        <f t="shared" si="51"/>
        <v>0</v>
      </c>
    </row>
    <row r="268" spans="1:38" s="8" customFormat="1" hidden="1">
      <c r="A268" s="94" t="s">
        <v>35</v>
      </c>
      <c r="B268" s="172">
        <f t="shared" si="44"/>
        <v>0</v>
      </c>
      <c r="C268" s="95" t="s">
        <v>31</v>
      </c>
      <c r="D268" s="95" t="s">
        <v>229</v>
      </c>
      <c r="E268" s="95" t="s">
        <v>32</v>
      </c>
      <c r="F268" s="93" t="s">
        <v>192</v>
      </c>
      <c r="G268" s="96" t="s">
        <v>33</v>
      </c>
      <c r="H268" s="800" t="s">
        <v>149</v>
      </c>
      <c r="I268" s="163"/>
      <c r="J268" s="438"/>
      <c r="K268" s="1340"/>
      <c r="L268" s="1268"/>
      <c r="M268" s="1340"/>
      <c r="N268" s="1364"/>
      <c r="O268" s="1662"/>
      <c r="P268" s="169"/>
      <c r="Q268" s="169"/>
      <c r="R268" s="169"/>
      <c r="S268" s="169"/>
      <c r="T268" s="169"/>
      <c r="U268" s="169"/>
      <c r="V268" s="169"/>
      <c r="W268" s="169"/>
      <c r="X268" s="169"/>
      <c r="Y268" s="169"/>
      <c r="Z268" s="169"/>
      <c r="AA268" s="1359"/>
      <c r="AB268" s="1691">
        <f t="shared" si="48"/>
        <v>0</v>
      </c>
      <c r="AC268" s="641">
        <f t="shared" si="49"/>
        <v>0</v>
      </c>
      <c r="AD268" s="1191"/>
      <c r="AE268" s="800"/>
      <c r="AF268" s="1144"/>
      <c r="AG268" s="267"/>
      <c r="AH268" s="464">
        <f t="shared" si="52"/>
        <v>0</v>
      </c>
      <c r="AI268" s="886"/>
      <c r="AJ268" s="784">
        <f t="shared" si="50"/>
        <v>0</v>
      </c>
      <c r="AK268" s="821"/>
      <c r="AL268" s="300">
        <f t="shared" si="51"/>
        <v>0</v>
      </c>
    </row>
    <row r="269" spans="1:38" s="8" customFormat="1" hidden="1">
      <c r="A269" s="94" t="s">
        <v>35</v>
      </c>
      <c r="B269" s="172">
        <f t="shared" si="44"/>
        <v>0</v>
      </c>
      <c r="C269" s="95" t="s">
        <v>31</v>
      </c>
      <c r="D269" s="95" t="s">
        <v>229</v>
      </c>
      <c r="E269" s="95" t="s">
        <v>32</v>
      </c>
      <c r="F269" s="93" t="s">
        <v>192</v>
      </c>
      <c r="G269" s="96" t="s">
        <v>33</v>
      </c>
      <c r="H269" s="800" t="s">
        <v>149</v>
      </c>
      <c r="I269" s="163"/>
      <c r="J269" s="438"/>
      <c r="K269" s="1340"/>
      <c r="L269" s="1268"/>
      <c r="M269" s="1340"/>
      <c r="N269" s="1364"/>
      <c r="O269" s="1662"/>
      <c r="P269" s="169"/>
      <c r="Q269" s="169"/>
      <c r="R269" s="169"/>
      <c r="S269" s="169"/>
      <c r="T269" s="169"/>
      <c r="U269" s="169"/>
      <c r="V269" s="169"/>
      <c r="W269" s="169"/>
      <c r="X269" s="169"/>
      <c r="Y269" s="169"/>
      <c r="Z269" s="169"/>
      <c r="AA269" s="1359"/>
      <c r="AB269" s="1691">
        <f t="shared" si="48"/>
        <v>0</v>
      </c>
      <c r="AC269" s="641">
        <f t="shared" si="49"/>
        <v>0</v>
      </c>
      <c r="AD269" s="1191"/>
      <c r="AE269" s="800"/>
      <c r="AF269" s="1144"/>
      <c r="AG269" s="267"/>
      <c r="AH269" s="464">
        <f t="shared" si="52"/>
        <v>0</v>
      </c>
      <c r="AI269" s="886"/>
      <c r="AJ269" s="784">
        <f t="shared" si="50"/>
        <v>0</v>
      </c>
      <c r="AK269" s="821"/>
      <c r="AL269" s="300">
        <f t="shared" si="51"/>
        <v>0</v>
      </c>
    </row>
    <row r="270" spans="1:38" s="8" customFormat="1" hidden="1">
      <c r="A270" s="94" t="s">
        <v>35</v>
      </c>
      <c r="B270" s="172">
        <f t="shared" si="44"/>
        <v>0</v>
      </c>
      <c r="C270" s="95" t="s">
        <v>31</v>
      </c>
      <c r="D270" s="95" t="s">
        <v>229</v>
      </c>
      <c r="E270" s="95" t="s">
        <v>32</v>
      </c>
      <c r="F270" s="93" t="s">
        <v>192</v>
      </c>
      <c r="G270" s="96" t="s">
        <v>33</v>
      </c>
      <c r="H270" s="800" t="s">
        <v>149</v>
      </c>
      <c r="I270" s="163"/>
      <c r="J270" s="438"/>
      <c r="K270" s="1340"/>
      <c r="L270" s="1268"/>
      <c r="M270" s="1340"/>
      <c r="N270" s="1364"/>
      <c r="O270" s="1662"/>
      <c r="P270" s="169"/>
      <c r="Q270" s="169"/>
      <c r="R270" s="169"/>
      <c r="S270" s="169"/>
      <c r="T270" s="169"/>
      <c r="U270" s="169"/>
      <c r="V270" s="169"/>
      <c r="W270" s="169"/>
      <c r="X270" s="169"/>
      <c r="Y270" s="169"/>
      <c r="Z270" s="169"/>
      <c r="AA270" s="1359"/>
      <c r="AB270" s="1691">
        <f t="shared" si="48"/>
        <v>0</v>
      </c>
      <c r="AC270" s="641">
        <f t="shared" si="49"/>
        <v>0</v>
      </c>
      <c r="AD270" s="1191"/>
      <c r="AE270" s="800"/>
      <c r="AF270" s="1144"/>
      <c r="AG270" s="336"/>
      <c r="AH270" s="464">
        <f t="shared" si="52"/>
        <v>0</v>
      </c>
      <c r="AI270" s="886"/>
      <c r="AJ270" s="784">
        <f t="shared" si="50"/>
        <v>0</v>
      </c>
      <c r="AK270" s="821"/>
      <c r="AL270" s="300">
        <f t="shared" si="51"/>
        <v>0</v>
      </c>
    </row>
    <row r="271" spans="1:38" s="8" customFormat="1" hidden="1">
      <c r="A271" s="94" t="s">
        <v>35</v>
      </c>
      <c r="B271" s="172">
        <f t="shared" si="44"/>
        <v>0</v>
      </c>
      <c r="C271" s="95" t="s">
        <v>31</v>
      </c>
      <c r="D271" s="95" t="s">
        <v>229</v>
      </c>
      <c r="E271" s="95" t="s">
        <v>32</v>
      </c>
      <c r="F271" s="93" t="s">
        <v>192</v>
      </c>
      <c r="G271" s="96" t="s">
        <v>33</v>
      </c>
      <c r="H271" s="800" t="s">
        <v>149</v>
      </c>
      <c r="I271" s="163"/>
      <c r="J271" s="438"/>
      <c r="K271" s="1340"/>
      <c r="L271" s="1268"/>
      <c r="M271" s="1340"/>
      <c r="N271" s="1364"/>
      <c r="O271" s="1662"/>
      <c r="P271" s="169"/>
      <c r="Q271" s="169"/>
      <c r="R271" s="169"/>
      <c r="S271" s="169"/>
      <c r="T271" s="169"/>
      <c r="U271" s="169"/>
      <c r="V271" s="169"/>
      <c r="W271" s="169"/>
      <c r="X271" s="169"/>
      <c r="Y271" s="169"/>
      <c r="Z271" s="169"/>
      <c r="AA271" s="1359"/>
      <c r="AB271" s="1691">
        <f t="shared" si="48"/>
        <v>0</v>
      </c>
      <c r="AC271" s="641">
        <f t="shared" si="49"/>
        <v>0</v>
      </c>
      <c r="AD271" s="1191"/>
      <c r="AE271" s="800"/>
      <c r="AF271" s="313"/>
      <c r="AG271" s="313"/>
      <c r="AH271" s="464">
        <f t="shared" si="52"/>
        <v>0</v>
      </c>
      <c r="AI271" s="886"/>
      <c r="AJ271" s="784">
        <f t="shared" si="50"/>
        <v>0</v>
      </c>
      <c r="AK271" s="821"/>
      <c r="AL271" s="300">
        <f t="shared" si="51"/>
        <v>0</v>
      </c>
    </row>
    <row r="272" spans="1:38" s="8" customFormat="1" hidden="1">
      <c r="A272" s="94" t="s">
        <v>35</v>
      </c>
      <c r="B272" s="172">
        <f t="shared" si="44"/>
        <v>0</v>
      </c>
      <c r="C272" s="95" t="s">
        <v>31</v>
      </c>
      <c r="D272" s="95" t="s">
        <v>229</v>
      </c>
      <c r="E272" s="95" t="s">
        <v>32</v>
      </c>
      <c r="F272" s="93" t="s">
        <v>192</v>
      </c>
      <c r="G272" s="96" t="s">
        <v>33</v>
      </c>
      <c r="H272" s="800" t="s">
        <v>149</v>
      </c>
      <c r="I272" s="163"/>
      <c r="J272" s="438"/>
      <c r="K272" s="1340"/>
      <c r="L272" s="1268"/>
      <c r="M272" s="1340"/>
      <c r="N272" s="1364"/>
      <c r="O272" s="1662"/>
      <c r="P272" s="169"/>
      <c r="Q272" s="169"/>
      <c r="R272" s="169"/>
      <c r="S272" s="169"/>
      <c r="T272" s="169"/>
      <c r="U272" s="169"/>
      <c r="V272" s="169"/>
      <c r="W272" s="169"/>
      <c r="X272" s="169"/>
      <c r="Y272" s="169"/>
      <c r="Z272" s="169"/>
      <c r="AA272" s="1359"/>
      <c r="AB272" s="1691">
        <f t="shared" si="48"/>
        <v>0</v>
      </c>
      <c r="AC272" s="641">
        <f t="shared" si="49"/>
        <v>0</v>
      </c>
      <c r="AD272" s="1191"/>
      <c r="AE272" s="800"/>
      <c r="AF272" s="313"/>
      <c r="AG272" s="313"/>
      <c r="AH272" s="464">
        <f t="shared" si="52"/>
        <v>0</v>
      </c>
      <c r="AI272" s="886"/>
      <c r="AJ272" s="784">
        <f t="shared" si="50"/>
        <v>0</v>
      </c>
      <c r="AK272" s="821"/>
      <c r="AL272" s="300">
        <f t="shared" si="51"/>
        <v>0</v>
      </c>
    </row>
    <row r="273" spans="1:38" s="8" customFormat="1" hidden="1">
      <c r="A273" s="94" t="s">
        <v>35</v>
      </c>
      <c r="B273" s="172">
        <f t="shared" si="44"/>
        <v>0</v>
      </c>
      <c r="C273" s="95" t="s">
        <v>31</v>
      </c>
      <c r="D273" s="95" t="s">
        <v>229</v>
      </c>
      <c r="E273" s="95" t="s">
        <v>32</v>
      </c>
      <c r="F273" s="93" t="s">
        <v>192</v>
      </c>
      <c r="G273" s="96" t="s">
        <v>33</v>
      </c>
      <c r="H273" s="800" t="s">
        <v>149</v>
      </c>
      <c r="I273" s="163"/>
      <c r="J273" s="438"/>
      <c r="K273" s="1340"/>
      <c r="L273" s="1268"/>
      <c r="M273" s="1340"/>
      <c r="N273" s="1364"/>
      <c r="O273" s="1662"/>
      <c r="P273" s="169"/>
      <c r="Q273" s="169"/>
      <c r="R273" s="169"/>
      <c r="S273" s="169"/>
      <c r="T273" s="169"/>
      <c r="U273" s="169"/>
      <c r="V273" s="169"/>
      <c r="W273" s="169"/>
      <c r="X273" s="169"/>
      <c r="Y273" s="169"/>
      <c r="Z273" s="169"/>
      <c r="AA273" s="1359"/>
      <c r="AB273" s="1691">
        <f t="shared" si="48"/>
        <v>0</v>
      </c>
      <c r="AC273" s="641">
        <f t="shared" si="49"/>
        <v>0</v>
      </c>
      <c r="AD273" s="1191"/>
      <c r="AE273" s="800"/>
      <c r="AF273" s="313"/>
      <c r="AG273" s="313"/>
      <c r="AH273" s="464">
        <f t="shared" si="52"/>
        <v>0</v>
      </c>
      <c r="AI273" s="886"/>
      <c r="AJ273" s="784">
        <f t="shared" si="50"/>
        <v>0</v>
      </c>
      <c r="AK273" s="821"/>
      <c r="AL273" s="300">
        <f t="shared" si="51"/>
        <v>0</v>
      </c>
    </row>
    <row r="274" spans="1:38" s="8" customFormat="1" hidden="1">
      <c r="A274" s="94" t="s">
        <v>35</v>
      </c>
      <c r="B274" s="172">
        <f t="shared" si="44"/>
        <v>0</v>
      </c>
      <c r="C274" s="95" t="s">
        <v>31</v>
      </c>
      <c r="D274" s="95" t="s">
        <v>229</v>
      </c>
      <c r="E274" s="95" t="s">
        <v>32</v>
      </c>
      <c r="F274" s="93" t="s">
        <v>192</v>
      </c>
      <c r="G274" s="96" t="s">
        <v>33</v>
      </c>
      <c r="H274" s="800" t="s">
        <v>149</v>
      </c>
      <c r="I274" s="1559"/>
      <c r="J274" s="438"/>
      <c r="K274" s="1340"/>
      <c r="L274" s="1268"/>
      <c r="M274" s="1340"/>
      <c r="N274" s="1364"/>
      <c r="O274" s="1662"/>
      <c r="P274" s="169"/>
      <c r="Q274" s="169"/>
      <c r="R274" s="169"/>
      <c r="S274" s="169"/>
      <c r="T274" s="169"/>
      <c r="U274" s="169"/>
      <c r="V274" s="169"/>
      <c r="W274" s="169"/>
      <c r="X274" s="169"/>
      <c r="Y274" s="169"/>
      <c r="Z274" s="169"/>
      <c r="AA274" s="1359"/>
      <c r="AB274" s="1691">
        <f t="shared" si="48"/>
        <v>0</v>
      </c>
      <c r="AC274" s="641">
        <f t="shared" si="49"/>
        <v>0</v>
      </c>
      <c r="AD274" s="1191"/>
      <c r="AE274" s="800"/>
      <c r="AF274" s="313"/>
      <c r="AG274" s="313"/>
      <c r="AH274" s="464">
        <f t="shared" si="52"/>
        <v>0</v>
      </c>
      <c r="AI274" s="886"/>
      <c r="AJ274" s="784">
        <f t="shared" si="50"/>
        <v>0</v>
      </c>
      <c r="AK274" s="821"/>
      <c r="AL274" s="300">
        <f t="shared" si="51"/>
        <v>0</v>
      </c>
    </row>
    <row r="275" spans="1:38" s="8" customFormat="1" hidden="1">
      <c r="A275" s="94" t="s">
        <v>35</v>
      </c>
      <c r="B275" s="172">
        <f t="shared" si="44"/>
        <v>0</v>
      </c>
      <c r="C275" s="95" t="s">
        <v>31</v>
      </c>
      <c r="D275" s="95" t="s">
        <v>229</v>
      </c>
      <c r="E275" s="95" t="s">
        <v>32</v>
      </c>
      <c r="F275" s="93" t="s">
        <v>192</v>
      </c>
      <c r="G275" s="96" t="s">
        <v>33</v>
      </c>
      <c r="H275" s="800" t="s">
        <v>149</v>
      </c>
      <c r="I275" s="163"/>
      <c r="J275" s="438"/>
      <c r="K275" s="1340"/>
      <c r="L275" s="1268"/>
      <c r="M275" s="1340"/>
      <c r="N275" s="1364"/>
      <c r="O275" s="1623"/>
      <c r="P275" s="419"/>
      <c r="Q275" s="420"/>
      <c r="R275" s="420"/>
      <c r="S275" s="420"/>
      <c r="T275" s="420"/>
      <c r="U275" s="420"/>
      <c r="V275" s="420"/>
      <c r="W275" s="420"/>
      <c r="X275" s="169"/>
      <c r="Y275" s="420"/>
      <c r="Z275" s="420"/>
      <c r="AA275" s="1359"/>
      <c r="AB275" s="1691">
        <f t="shared" si="48"/>
        <v>0</v>
      </c>
      <c r="AC275" s="641">
        <f t="shared" si="49"/>
        <v>0</v>
      </c>
      <c r="AD275" s="1191"/>
      <c r="AE275" s="800"/>
      <c r="AF275" s="313"/>
      <c r="AG275" s="313"/>
      <c r="AH275" s="464">
        <f t="shared" si="52"/>
        <v>0</v>
      </c>
      <c r="AI275" s="886"/>
      <c r="AJ275" s="784">
        <f t="shared" si="50"/>
        <v>0</v>
      </c>
      <c r="AK275" s="709"/>
      <c r="AL275" s="300">
        <f t="shared" si="51"/>
        <v>0</v>
      </c>
    </row>
    <row r="276" spans="1:38" s="8" customFormat="1" ht="15">
      <c r="A276" s="170" t="s">
        <v>24</v>
      </c>
      <c r="B276" s="176">
        <f>B196-SUM(B197:B275)</f>
        <v>2975000000</v>
      </c>
      <c r="C276" s="1680">
        <f>B196-SUM(L197:L220)</f>
        <v>2975000000</v>
      </c>
      <c r="D276" s="97"/>
      <c r="E276" s="97"/>
      <c r="F276" s="97"/>
      <c r="G276" s="98"/>
      <c r="H276" s="850"/>
      <c r="I276" s="52"/>
      <c r="J276" s="435"/>
      <c r="K276" s="1341"/>
      <c r="L276" s="1323">
        <f>SUM(L197:L275)</f>
        <v>0</v>
      </c>
      <c r="M276" s="1341"/>
      <c r="N276" s="1323">
        <f>SUM(N197:N275)</f>
        <v>0</v>
      </c>
      <c r="O276" s="1876"/>
      <c r="P276" s="165">
        <f t="shared" ref="P276:AC276" si="53">SUM(P197:P275)</f>
        <v>0</v>
      </c>
      <c r="Q276" s="165">
        <f t="shared" si="53"/>
        <v>0</v>
      </c>
      <c r="R276" s="165">
        <f t="shared" si="53"/>
        <v>0</v>
      </c>
      <c r="S276" s="165">
        <f t="shared" si="53"/>
        <v>0</v>
      </c>
      <c r="T276" s="165">
        <f t="shared" si="53"/>
        <v>0</v>
      </c>
      <c r="U276" s="165">
        <f t="shared" si="53"/>
        <v>0</v>
      </c>
      <c r="V276" s="165">
        <f t="shared" si="53"/>
        <v>0</v>
      </c>
      <c r="W276" s="165">
        <f t="shared" si="53"/>
        <v>0</v>
      </c>
      <c r="X276" s="165">
        <f t="shared" si="53"/>
        <v>0</v>
      </c>
      <c r="Y276" s="165">
        <f t="shared" si="53"/>
        <v>0</v>
      </c>
      <c r="Z276" s="165">
        <f t="shared" si="53"/>
        <v>0</v>
      </c>
      <c r="AA276" s="1323">
        <f>SUM(AA197:AA275)</f>
        <v>0</v>
      </c>
      <c r="AB276" s="1689">
        <f t="shared" si="53"/>
        <v>0</v>
      </c>
      <c r="AC276" s="165">
        <f t="shared" si="53"/>
        <v>0</v>
      </c>
      <c r="AD276" s="233"/>
      <c r="AE276" s="1696"/>
      <c r="AF276" s="1697"/>
      <c r="AG276" s="1697"/>
      <c r="AH276" s="1698"/>
      <c r="AI276" s="1699">
        <f>SUM(AI197:AI275)</f>
        <v>2975000000</v>
      </c>
      <c r="AJ276" s="165">
        <f>SUM(AJ197:AJ275)</f>
        <v>2975000000</v>
      </c>
      <c r="AK276" s="709">
        <f>B196-AI276</f>
        <v>0</v>
      </c>
      <c r="AL276" s="303"/>
    </row>
    <row r="277" spans="1:38" s="8" customFormat="1" ht="11.25" customHeight="1">
      <c r="A277" s="179"/>
      <c r="B277" s="180"/>
      <c r="C277" s="148"/>
      <c r="D277" s="149"/>
      <c r="E277" s="148"/>
      <c r="F277" s="148"/>
      <c r="G277" s="181"/>
      <c r="H277" s="212"/>
      <c r="I277" s="149"/>
      <c r="J277" s="444"/>
      <c r="K277" s="1348"/>
      <c r="L277" s="1330"/>
      <c r="M277" s="1361"/>
      <c r="N277" s="1325"/>
      <c r="O277" s="1538"/>
      <c r="P277" s="233"/>
      <c r="Q277" s="142"/>
      <c r="R277" s="142"/>
      <c r="S277" s="142"/>
      <c r="T277" s="142"/>
      <c r="U277" s="142"/>
      <c r="V277" s="142"/>
      <c r="W277" s="142"/>
      <c r="X277" s="142"/>
      <c r="Y277" s="142"/>
      <c r="Z277" s="142"/>
      <c r="AA277" s="1325"/>
      <c r="AB277" s="1691"/>
      <c r="AC277" s="641"/>
      <c r="AD277" s="1191"/>
      <c r="AE277" s="802"/>
      <c r="AF277" s="252"/>
      <c r="AG277" s="252"/>
      <c r="AH277" s="464"/>
      <c r="AI277" s="302"/>
      <c r="AJ277" s="810"/>
      <c r="AK277" s="821"/>
    </row>
    <row r="278" spans="1:38" s="710" customFormat="1" ht="15.75" thickBot="1">
      <c r="A278" s="694" t="s">
        <v>591</v>
      </c>
      <c r="B278" s="188">
        <f>B18+B130+B135+B196</f>
        <v>6026000000</v>
      </c>
      <c r="C278" s="189"/>
      <c r="D278" s="190"/>
      <c r="E278" s="189"/>
      <c r="F278" s="189"/>
      <c r="G278" s="191"/>
      <c r="H278" s="851"/>
      <c r="I278" s="190"/>
      <c r="J278" s="445"/>
      <c r="K278" s="1349"/>
      <c r="L278" s="493">
        <f>L129+L134+L195+L276</f>
        <v>0</v>
      </c>
      <c r="M278" s="865"/>
      <c r="N278" s="493">
        <f>N129+N134+N195+N276</f>
        <v>0</v>
      </c>
      <c r="O278" s="1876"/>
      <c r="P278" s="493">
        <f>P129+P134+P195+P276</f>
        <v>0</v>
      </c>
      <c r="Q278" s="493">
        <f t="shared" ref="Q278:AC278" si="54">Q129+Q134+Q195+Q276</f>
        <v>0</v>
      </c>
      <c r="R278" s="493">
        <f t="shared" si="54"/>
        <v>0</v>
      </c>
      <c r="S278" s="493">
        <f t="shared" si="54"/>
        <v>0</v>
      </c>
      <c r="T278" s="493">
        <f t="shared" si="54"/>
        <v>0</v>
      </c>
      <c r="U278" s="493">
        <f t="shared" si="54"/>
        <v>0</v>
      </c>
      <c r="V278" s="493">
        <f t="shared" si="54"/>
        <v>0</v>
      </c>
      <c r="W278" s="493">
        <f t="shared" si="54"/>
        <v>0</v>
      </c>
      <c r="X278" s="493">
        <f t="shared" si="54"/>
        <v>0</v>
      </c>
      <c r="Y278" s="493">
        <f t="shared" si="54"/>
        <v>0</v>
      </c>
      <c r="Z278" s="493">
        <f t="shared" si="54"/>
        <v>0</v>
      </c>
      <c r="AA278" s="493">
        <f t="shared" si="54"/>
        <v>0</v>
      </c>
      <c r="AB278" s="1695">
        <f t="shared" si="54"/>
        <v>0</v>
      </c>
      <c r="AC278" s="493">
        <f t="shared" si="54"/>
        <v>0</v>
      </c>
      <c r="AD278" s="1201"/>
      <c r="AE278" s="1700"/>
      <c r="AF278" s="1701"/>
      <c r="AG278" s="1701"/>
      <c r="AH278" s="1702"/>
      <c r="AI278" s="493">
        <f>AI129+AI134+AI195+AI276</f>
        <v>6026000000</v>
      </c>
      <c r="AJ278" s="493">
        <f>AJ129+AJ134+AJ195+AJ276</f>
        <v>6026000000</v>
      </c>
      <c r="AK278" s="819">
        <f>AK129+AK134+AK195+AK276</f>
        <v>0</v>
      </c>
    </row>
    <row r="279" spans="1:38" ht="15" hidden="1">
      <c r="A279" s="16"/>
      <c r="B279" s="17"/>
      <c r="C279" s="711"/>
      <c r="D279" s="711"/>
      <c r="E279" s="711"/>
      <c r="F279" s="711"/>
      <c r="G279" s="711"/>
      <c r="H279" s="213"/>
      <c r="I279" s="711"/>
      <c r="J279" s="129"/>
      <c r="K279" s="918"/>
      <c r="L279" s="462"/>
      <c r="M279" s="918"/>
      <c r="N279" s="1365"/>
      <c r="O279" s="1624"/>
      <c r="P279" s="537"/>
      <c r="Q279" s="537"/>
      <c r="R279" s="537"/>
      <c r="S279" s="537"/>
      <c r="T279" s="537"/>
      <c r="U279" s="537"/>
      <c r="V279" s="537"/>
      <c r="W279" s="537"/>
      <c r="X279" s="537"/>
      <c r="Y279" s="537"/>
      <c r="Z279" s="537"/>
      <c r="AA279" s="1365"/>
      <c r="AB279" s="183"/>
      <c r="AC279" s="666"/>
      <c r="AD279" s="1195"/>
    </row>
    <row r="280" spans="1:38" ht="15" hidden="1">
      <c r="A280" s="16"/>
      <c r="B280" s="17"/>
      <c r="C280" s="711"/>
      <c r="D280" s="711"/>
      <c r="E280" s="711"/>
      <c r="F280" s="711"/>
      <c r="G280" s="711"/>
      <c r="H280" s="213"/>
      <c r="I280" s="711"/>
      <c r="J280" s="129"/>
      <c r="K280" s="918"/>
      <c r="L280" s="462"/>
      <c r="M280" s="918"/>
      <c r="N280" s="1365"/>
      <c r="O280" s="1624"/>
      <c r="P280" s="537"/>
      <c r="Q280" s="537"/>
      <c r="R280" s="537"/>
      <c r="S280" s="537"/>
      <c r="T280" s="537"/>
      <c r="U280" s="537"/>
      <c r="V280" s="537"/>
      <c r="W280" s="537"/>
      <c r="X280" s="537"/>
      <c r="Y280" s="537"/>
      <c r="Z280" s="537"/>
      <c r="AA280" s="1365"/>
      <c r="AB280" s="183"/>
      <c r="AC280" s="666"/>
      <c r="AD280" s="1195"/>
    </row>
    <row r="281" spans="1:38" ht="15">
      <c r="A281" s="16"/>
      <c r="B281" s="17"/>
      <c r="C281" s="711"/>
      <c r="D281" s="711"/>
      <c r="E281" s="711"/>
      <c r="F281" s="711"/>
      <c r="G281" s="711"/>
      <c r="H281" s="213"/>
      <c r="I281" s="711"/>
      <c r="J281" s="129"/>
      <c r="K281" s="918"/>
      <c r="L281" s="462"/>
      <c r="M281" s="918"/>
      <c r="N281" s="1365"/>
      <c r="O281" s="1624"/>
      <c r="P281" s="537"/>
      <c r="Q281" s="537"/>
      <c r="R281" s="537"/>
      <c r="S281" s="537"/>
      <c r="T281" s="537"/>
      <c r="U281" s="537"/>
      <c r="V281" s="537"/>
      <c r="W281" s="537"/>
      <c r="X281" s="537"/>
      <c r="Y281" s="537"/>
      <c r="Z281" s="537"/>
      <c r="AA281" s="1365"/>
      <c r="AB281" s="183"/>
      <c r="AC281" s="666"/>
      <c r="AD281" s="1195"/>
    </row>
    <row r="282" spans="1:38" ht="15">
      <c r="A282" s="16"/>
      <c r="B282" s="17"/>
      <c r="C282" s="711"/>
      <c r="D282" s="711"/>
      <c r="E282" s="711"/>
      <c r="F282" s="711"/>
      <c r="G282" s="711"/>
      <c r="H282" s="213"/>
      <c r="I282" s="711"/>
      <c r="J282" s="129"/>
      <c r="K282" s="918"/>
      <c r="L282" s="462"/>
      <c r="M282" s="918"/>
      <c r="N282" s="1365"/>
      <c r="O282" s="1624"/>
      <c r="P282" s="537"/>
      <c r="Q282" s="537"/>
      <c r="R282" s="537"/>
      <c r="S282" s="537"/>
      <c r="T282" s="537"/>
      <c r="U282" s="537"/>
      <c r="V282" s="537"/>
      <c r="W282" s="537"/>
      <c r="X282" s="537"/>
      <c r="Y282" s="537"/>
      <c r="Z282" s="537"/>
      <c r="AA282" s="1365"/>
      <c r="AB282" s="183"/>
      <c r="AC282" s="666"/>
      <c r="AD282" s="1195"/>
      <c r="AI282" s="309">
        <f>B278-AI278</f>
        <v>0</v>
      </c>
    </row>
    <row r="283" spans="1:38" s="133" customFormat="1" ht="28.5" customHeight="1">
      <c r="A283" s="20" t="s">
        <v>25</v>
      </c>
      <c r="B283" s="21" t="s">
        <v>12</v>
      </c>
      <c r="C283" s="494"/>
      <c r="D283" s="494"/>
      <c r="E283" s="494"/>
      <c r="F283" s="494"/>
      <c r="G283" s="494"/>
      <c r="H283" s="852"/>
      <c r="I283" s="76"/>
      <c r="J283" s="440"/>
      <c r="K283" s="1350"/>
      <c r="L283" s="1331" t="s">
        <v>17</v>
      </c>
      <c r="M283" s="1366" t="s">
        <v>18</v>
      </c>
      <c r="N283" s="1367" t="s">
        <v>19</v>
      </c>
      <c r="O283" s="1625" t="s">
        <v>127</v>
      </c>
      <c r="P283" s="500">
        <v>0</v>
      </c>
      <c r="Q283" s="500"/>
      <c r="R283" s="500"/>
      <c r="S283" s="500"/>
      <c r="T283" s="500"/>
      <c r="U283" s="500"/>
      <c r="V283" s="500"/>
      <c r="W283" s="500"/>
      <c r="X283" s="500"/>
      <c r="Y283" s="500"/>
      <c r="Z283" s="500"/>
      <c r="AA283" s="1176"/>
      <c r="AB283" s="639">
        <f>SUM(P283:AA283)</f>
        <v>0</v>
      </c>
      <c r="AC283" s="642">
        <f>N278-AB283</f>
        <v>0</v>
      </c>
      <c r="AD283" s="1202"/>
      <c r="AE283" s="495"/>
      <c r="AH283" s="499"/>
      <c r="AI283" s="496"/>
      <c r="AK283" s="822"/>
    </row>
    <row r="284" spans="1:38" ht="15">
      <c r="A284" s="16"/>
      <c r="B284" s="17"/>
      <c r="C284" s="1892"/>
      <c r="D284" s="1892"/>
      <c r="E284" s="1892"/>
      <c r="F284" s="533"/>
      <c r="G284" s="533"/>
      <c r="H284" s="835"/>
      <c r="I284" s="711"/>
      <c r="J284" s="129"/>
      <c r="K284" s="918"/>
      <c r="L284" s="333">
        <f>L278</f>
        <v>0</v>
      </c>
      <c r="M284" s="333">
        <f>N278</f>
        <v>0</v>
      </c>
      <c r="N284" s="333">
        <f>AB278</f>
        <v>0</v>
      </c>
      <c r="O284" s="1624"/>
      <c r="P284" s="537"/>
      <c r="Q284" s="537"/>
      <c r="R284" s="537"/>
      <c r="S284" s="537"/>
      <c r="T284" s="537"/>
      <c r="U284" s="537"/>
      <c r="V284" s="537"/>
      <c r="W284" s="537"/>
      <c r="X284" s="537"/>
      <c r="Y284" s="537"/>
      <c r="Z284" s="537"/>
      <c r="AA284" s="1365"/>
      <c r="AB284" s="183"/>
      <c r="AC284" s="666"/>
      <c r="AD284" s="1195"/>
    </row>
    <row r="285" spans="1:38" ht="24.75" customHeight="1">
      <c r="A285" s="23" t="s">
        <v>26</v>
      </c>
      <c r="B285" s="24">
        <f>B17+B135+B196</f>
        <v>6026000000</v>
      </c>
      <c r="C285" s="1879"/>
      <c r="D285" s="1893"/>
      <c r="E285" s="1893"/>
      <c r="F285" s="1893"/>
      <c r="G285" s="1893"/>
      <c r="H285" s="853"/>
      <c r="I285" s="182"/>
      <c r="J285" s="446"/>
      <c r="K285" s="1351"/>
      <c r="L285" s="1185"/>
      <c r="M285" s="1368" t="s">
        <v>26</v>
      </c>
      <c r="N285" s="333">
        <f>N129+N134+N195+N276</f>
        <v>0</v>
      </c>
      <c r="O285" s="1624"/>
      <c r="P285" s="1014">
        <f>P129+P134+P195+P276</f>
        <v>0</v>
      </c>
      <c r="Q285" s="1014">
        <f t="shared" ref="Q285:AA285" si="55">Q129+Q134+Q195+Q276</f>
        <v>0</v>
      </c>
      <c r="R285" s="1014">
        <f t="shared" si="55"/>
        <v>0</v>
      </c>
      <c r="S285" s="1014">
        <f t="shared" si="55"/>
        <v>0</v>
      </c>
      <c r="T285" s="1014">
        <f t="shared" si="55"/>
        <v>0</v>
      </c>
      <c r="U285" s="1014">
        <f t="shared" si="55"/>
        <v>0</v>
      </c>
      <c r="V285" s="1014">
        <f t="shared" si="55"/>
        <v>0</v>
      </c>
      <c r="W285" s="1014">
        <f t="shared" si="55"/>
        <v>0</v>
      </c>
      <c r="X285" s="1014">
        <f t="shared" si="55"/>
        <v>0</v>
      </c>
      <c r="Y285" s="1014">
        <f t="shared" si="55"/>
        <v>0</v>
      </c>
      <c r="Z285" s="1014">
        <f t="shared" si="55"/>
        <v>0</v>
      </c>
      <c r="AA285" s="1014">
        <f t="shared" si="55"/>
        <v>0</v>
      </c>
      <c r="AB285" s="1174">
        <f>AB129+AB134+AB195+AB276</f>
        <v>0</v>
      </c>
      <c r="AC285" s="1175">
        <f>N285-AB285</f>
        <v>0</v>
      </c>
      <c r="AD285" s="1185"/>
      <c r="AE285" s="160"/>
    </row>
    <row r="286" spans="1:38" s="8" customFormat="1" ht="15">
      <c r="A286" s="385"/>
      <c r="B286" s="386"/>
      <c r="C286" s="1894"/>
      <c r="D286" s="1894"/>
      <c r="E286" s="1894"/>
      <c r="F286" s="1894"/>
      <c r="G286" s="1894"/>
      <c r="H286" s="854"/>
      <c r="I286" s="274"/>
      <c r="J286" s="227"/>
      <c r="K286" s="1351"/>
      <c r="L286" s="1185"/>
      <c r="M286" s="1351"/>
      <c r="N286" s="1185"/>
      <c r="O286" s="1626"/>
      <c r="P286" s="387"/>
      <c r="Q286" s="387"/>
      <c r="R286" s="387"/>
      <c r="S286" s="387"/>
      <c r="T286" s="387"/>
      <c r="U286" s="387"/>
      <c r="V286" s="387"/>
      <c r="W286" s="387"/>
      <c r="X286" s="387"/>
      <c r="Y286" s="387"/>
      <c r="Z286" s="387"/>
      <c r="AA286" s="1185"/>
      <c r="AB286" s="387"/>
      <c r="AC286" s="538"/>
      <c r="AD286" s="160"/>
      <c r="AE286" s="160"/>
      <c r="AH286" s="473"/>
      <c r="AI286" s="388"/>
      <c r="AK286" s="821"/>
    </row>
    <row r="287" spans="1:38" s="8" customFormat="1" ht="15">
      <c r="A287" s="539"/>
      <c r="B287" s="386"/>
      <c r="C287" s="158"/>
      <c r="D287" s="158"/>
      <c r="E287" s="158"/>
      <c r="F287" s="158"/>
      <c r="G287" s="519"/>
      <c r="H287" s="855"/>
      <c r="I287" s="274"/>
      <c r="J287" s="227"/>
      <c r="K287" s="1351"/>
      <c r="L287" s="1185"/>
      <c r="M287" s="1351"/>
      <c r="N287" s="1185"/>
      <c r="O287" s="1626"/>
      <c r="P287" s="387"/>
      <c r="Q287" s="387"/>
      <c r="R287" s="387"/>
      <c r="S287" s="387"/>
      <c r="T287" s="387"/>
      <c r="U287" s="387"/>
      <c r="V287" s="387"/>
      <c r="W287" s="387"/>
      <c r="X287" s="387"/>
      <c r="Y287" s="387"/>
      <c r="Z287" s="387"/>
      <c r="AA287" s="1185"/>
      <c r="AB287" s="387"/>
      <c r="AC287" s="538">
        <f>AC285-AC283</f>
        <v>0</v>
      </c>
      <c r="AD287" s="160"/>
      <c r="AE287" s="160"/>
      <c r="AH287" s="473"/>
      <c r="AI287" s="388"/>
      <c r="AK287" s="821"/>
    </row>
    <row r="288" spans="1:38" s="8" customFormat="1" ht="15.75" thickBot="1">
      <c r="A288" s="540"/>
      <c r="B288" s="541"/>
      <c r="C288" s="542"/>
      <c r="D288" s="542"/>
      <c r="E288" s="542"/>
      <c r="F288" s="542"/>
      <c r="G288" s="543"/>
      <c r="H288" s="856"/>
      <c r="I288" s="544"/>
      <c r="J288" s="545"/>
      <c r="K288" s="1352"/>
      <c r="L288" s="1332"/>
      <c r="M288" s="1352"/>
      <c r="N288" s="1332"/>
      <c r="O288" s="1627"/>
      <c r="P288" s="546"/>
      <c r="Q288" s="546"/>
      <c r="R288" s="546"/>
      <c r="S288" s="546"/>
      <c r="T288" s="546"/>
      <c r="U288" s="546"/>
      <c r="V288" s="546"/>
      <c r="W288" s="546"/>
      <c r="X288" s="546"/>
      <c r="Y288" s="546"/>
      <c r="Z288" s="546"/>
      <c r="AA288" s="1332"/>
      <c r="AB288" s="546"/>
      <c r="AC288" s="547"/>
      <c r="AD288" s="160"/>
      <c r="AE288" s="160"/>
      <c r="AH288" s="473"/>
      <c r="AI288" s="388"/>
      <c r="AK288" s="821"/>
    </row>
    <row r="289" spans="1:38" s="8" customFormat="1" ht="15">
      <c r="A289" s="385"/>
      <c r="B289" s="386"/>
      <c r="C289" s="158"/>
      <c r="D289" s="158"/>
      <c r="E289" s="158"/>
      <c r="F289" s="158"/>
      <c r="H289" s="857"/>
      <c r="I289" s="274"/>
      <c r="J289" s="227"/>
      <c r="K289" s="1351"/>
      <c r="L289" s="1185"/>
      <c r="M289" s="1185"/>
      <c r="N289" s="1185"/>
      <c r="O289" s="1628"/>
      <c r="P289" s="387"/>
      <c r="Q289" s="387"/>
      <c r="R289" s="387"/>
      <c r="S289" s="387"/>
      <c r="T289" s="387"/>
      <c r="U289" s="387"/>
      <c r="V289" s="387"/>
      <c r="W289" s="387"/>
      <c r="X289" s="387"/>
      <c r="Y289" s="387"/>
      <c r="Z289" s="387"/>
      <c r="AA289" s="1185"/>
      <c r="AB289" s="387"/>
      <c r="AC289" s="160"/>
      <c r="AD289" s="160"/>
      <c r="AE289" s="160"/>
      <c r="AH289" s="473"/>
      <c r="AI289" s="388"/>
      <c r="AK289" s="821"/>
    </row>
    <row r="290" spans="1:38" s="8" customFormat="1" ht="15">
      <c r="A290" s="385"/>
      <c r="B290" s="386"/>
      <c r="C290" s="158"/>
      <c r="D290" s="158"/>
      <c r="E290" s="158"/>
      <c r="F290" s="158"/>
      <c r="H290" s="857"/>
      <c r="I290" s="274"/>
      <c r="J290" s="227"/>
      <c r="K290" s="1351"/>
      <c r="L290" s="1185"/>
      <c r="M290" s="1185"/>
      <c r="N290" s="1185"/>
      <c r="O290" s="1628"/>
      <c r="P290" s="387"/>
      <c r="Q290" s="387"/>
      <c r="R290" s="387"/>
      <c r="S290" s="387"/>
      <c r="T290" s="387"/>
      <c r="U290" s="387"/>
      <c r="V290" s="387"/>
      <c r="W290" s="387"/>
      <c r="X290" s="387"/>
      <c r="Y290" s="387"/>
      <c r="Z290" s="387"/>
      <c r="AA290" s="1185"/>
      <c r="AB290" s="387"/>
      <c r="AC290" s="160"/>
      <c r="AD290" s="160"/>
      <c r="AE290" s="160"/>
      <c r="AH290" s="473"/>
      <c r="AI290" s="388"/>
      <c r="AK290" s="821"/>
    </row>
    <row r="291" spans="1:38" s="8" customFormat="1" ht="15">
      <c r="A291" s="385"/>
      <c r="B291" s="386"/>
      <c r="C291" s="158"/>
      <c r="D291" s="158"/>
      <c r="E291" s="158"/>
      <c r="F291" s="158"/>
      <c r="H291" s="857"/>
      <c r="I291" s="274"/>
      <c r="J291" s="227"/>
      <c r="K291" s="1351"/>
      <c r="L291" s="1185"/>
      <c r="M291" s="1351"/>
      <c r="N291" s="1185"/>
      <c r="O291" s="1628"/>
      <c r="P291" s="387"/>
      <c r="Q291" s="387"/>
      <c r="R291" s="387"/>
      <c r="S291" s="387"/>
      <c r="T291" s="387"/>
      <c r="U291" s="387"/>
      <c r="V291" s="387"/>
      <c r="W291" s="387"/>
      <c r="X291" s="387"/>
      <c r="Y291" s="387"/>
      <c r="Z291" s="387"/>
      <c r="AA291" s="1185"/>
      <c r="AB291" s="387"/>
      <c r="AC291" s="160"/>
      <c r="AD291" s="160"/>
      <c r="AE291" s="160"/>
      <c r="AH291" s="473"/>
      <c r="AI291" s="388"/>
      <c r="AK291" s="821"/>
    </row>
    <row r="292" spans="1:38" s="8" customFormat="1" ht="15">
      <c r="A292" s="385"/>
      <c r="B292" s="386"/>
      <c r="C292" s="158"/>
      <c r="D292" s="158"/>
      <c r="E292" s="158"/>
      <c r="F292" s="158"/>
      <c r="H292" s="857"/>
      <c r="I292" s="274"/>
      <c r="J292" s="227"/>
      <c r="K292" s="1351"/>
      <c r="L292" s="1185"/>
      <c r="M292" s="1351"/>
      <c r="N292" s="1185"/>
      <c r="O292" s="1628"/>
      <c r="P292" s="387"/>
      <c r="Q292" s="387"/>
      <c r="R292" s="387">
        <f t="shared" ref="R292:Z292" si="56">R283-R278</f>
        <v>0</v>
      </c>
      <c r="S292" s="387">
        <f t="shared" si="56"/>
        <v>0</v>
      </c>
      <c r="T292" s="387">
        <f t="shared" si="56"/>
        <v>0</v>
      </c>
      <c r="U292" s="387">
        <f t="shared" si="56"/>
        <v>0</v>
      </c>
      <c r="V292" s="387">
        <f t="shared" si="56"/>
        <v>0</v>
      </c>
      <c r="W292" s="387">
        <f t="shared" si="56"/>
        <v>0</v>
      </c>
      <c r="X292" s="387">
        <f t="shared" si="56"/>
        <v>0</v>
      </c>
      <c r="Y292" s="387">
        <f t="shared" si="56"/>
        <v>0</v>
      </c>
      <c r="Z292" s="387">
        <f t="shared" si="56"/>
        <v>0</v>
      </c>
      <c r="AA292" s="1185">
        <f>AA283-AA278</f>
        <v>0</v>
      </c>
      <c r="AB292" s="387"/>
      <c r="AC292" s="160"/>
      <c r="AD292" s="160"/>
      <c r="AE292" s="160"/>
      <c r="AH292" s="473"/>
      <c r="AI292" s="388"/>
      <c r="AK292" s="821"/>
    </row>
    <row r="293" spans="1:38">
      <c r="A293" s="59"/>
      <c r="B293" s="60"/>
      <c r="C293" s="61"/>
      <c r="D293" s="61"/>
      <c r="E293" s="61"/>
      <c r="F293" s="61"/>
      <c r="G293" s="61"/>
      <c r="H293" s="858"/>
      <c r="I293" s="62"/>
      <c r="J293" s="447"/>
      <c r="K293" s="1353"/>
      <c r="L293" s="1333"/>
      <c r="M293" s="1353"/>
    </row>
    <row r="294" spans="1:38" hidden="1">
      <c r="A294" s="339" t="s">
        <v>36</v>
      </c>
      <c r="B294" s="340" t="s">
        <v>37</v>
      </c>
      <c r="C294" s="341" t="s">
        <v>139</v>
      </c>
      <c r="D294" s="341" t="s">
        <v>115</v>
      </c>
      <c r="E294" s="341" t="s">
        <v>116</v>
      </c>
      <c r="F294" s="341" t="s">
        <v>117</v>
      </c>
      <c r="G294" s="61"/>
      <c r="H294" s="858"/>
      <c r="I294" s="62"/>
      <c r="J294" s="447"/>
      <c r="K294" s="1353"/>
      <c r="L294" s="1333"/>
      <c r="M294" s="1353"/>
    </row>
    <row r="295" spans="1:38" hidden="1">
      <c r="A295" s="1105" t="s">
        <v>38</v>
      </c>
      <c r="B295" s="64" t="s">
        <v>256</v>
      </c>
      <c r="C295" s="1499">
        <f>B18+B135+B196</f>
        <v>5992000000</v>
      </c>
      <c r="D295" s="223">
        <f>L129+L195+L276</f>
        <v>0</v>
      </c>
      <c r="E295" s="223">
        <f>N129+N195+N276</f>
        <v>0</v>
      </c>
      <c r="F295" s="223">
        <f>AB129+AB195+AB276</f>
        <v>0</v>
      </c>
      <c r="G295" s="223"/>
      <c r="H295" s="858"/>
      <c r="I295" s="62"/>
      <c r="J295" s="447"/>
      <c r="K295" s="1353"/>
      <c r="L295" s="1228"/>
      <c r="M295" s="1353"/>
    </row>
    <row r="296" spans="1:38" s="167" customFormat="1" hidden="1">
      <c r="A296" s="1105" t="s">
        <v>254</v>
      </c>
      <c r="B296" s="64" t="s">
        <v>256</v>
      </c>
      <c r="C296" s="1500">
        <f>B130</f>
        <v>34000000</v>
      </c>
      <c r="D296" s="223">
        <f>L134</f>
        <v>0</v>
      </c>
      <c r="E296" s="223">
        <f>N134</f>
        <v>0</v>
      </c>
      <c r="F296" s="223">
        <f>AB134</f>
        <v>0</v>
      </c>
      <c r="G296" s="223"/>
      <c r="H296" s="858"/>
      <c r="I296" s="62"/>
      <c r="J296" s="447"/>
      <c r="K296" s="1353"/>
      <c r="L296" s="1228"/>
      <c r="M296" s="1353"/>
      <c r="N296" s="960"/>
      <c r="O296" s="705"/>
      <c r="P296" s="168"/>
      <c r="Q296" s="168"/>
      <c r="R296" s="168"/>
      <c r="S296" s="168"/>
      <c r="T296" s="168"/>
      <c r="U296" s="168"/>
      <c r="V296" s="168"/>
      <c r="W296" s="168"/>
      <c r="X296" s="168"/>
      <c r="Y296" s="168"/>
      <c r="Z296" s="168"/>
      <c r="AA296" s="960"/>
      <c r="AB296" s="338"/>
      <c r="AC296" s="495"/>
      <c r="AD296" s="1203"/>
      <c r="AE296" s="70"/>
      <c r="AF296"/>
      <c r="AG296"/>
      <c r="AH296" s="470"/>
      <c r="AI296" s="309"/>
      <c r="AJ296"/>
      <c r="AK296" s="820"/>
      <c r="AL296"/>
    </row>
    <row r="297" spans="1:38" s="167" customFormat="1" hidden="1">
      <c r="A297" s="63"/>
      <c r="B297" s="342" t="s">
        <v>114</v>
      </c>
      <c r="C297" s="342">
        <f>SUM(C295:C296)</f>
        <v>6026000000</v>
      </c>
      <c r="D297" s="342">
        <f>SUM(D295:D296)</f>
        <v>0</v>
      </c>
      <c r="E297" s="342">
        <f>SUM(E295:E296)</f>
        <v>0</v>
      </c>
      <c r="F297" s="342">
        <f>SUM(F295:F296)</f>
        <v>0</v>
      </c>
      <c r="G297" s="61"/>
      <c r="H297" s="858"/>
      <c r="I297" s="62"/>
      <c r="J297" s="447"/>
      <c r="K297" s="1353"/>
      <c r="L297" s="1333"/>
      <c r="M297" s="1353"/>
      <c r="N297" s="960"/>
      <c r="O297" s="705"/>
      <c r="P297" s="168"/>
      <c r="Q297" s="168"/>
      <c r="R297" s="168"/>
      <c r="S297" s="168"/>
      <c r="T297" s="168"/>
      <c r="U297" s="168"/>
      <c r="V297" s="168"/>
      <c r="W297" s="168"/>
      <c r="X297" s="168"/>
      <c r="Y297" s="168"/>
      <c r="Z297" s="168"/>
      <c r="AA297" s="960"/>
      <c r="AB297" s="338"/>
      <c r="AC297" s="495"/>
      <c r="AD297" s="1203"/>
      <c r="AE297" s="70"/>
      <c r="AF297"/>
      <c r="AG297"/>
      <c r="AH297" s="470"/>
      <c r="AI297" s="309"/>
      <c r="AJ297"/>
      <c r="AK297" s="820"/>
      <c r="AL297"/>
    </row>
    <row r="298" spans="1:38" s="167" customFormat="1" ht="14.25" hidden="1" customHeight="1">
      <c r="A298" s="389"/>
      <c r="B298" s="60"/>
      <c r="C298" s="390"/>
      <c r="D298" s="391"/>
      <c r="E298" s="392"/>
      <c r="F298" s="393"/>
      <c r="G298" s="393"/>
      <c r="H298" s="859"/>
      <c r="I298" s="62"/>
      <c r="J298" s="447"/>
      <c r="K298" s="1353"/>
      <c r="L298" s="1333"/>
      <c r="M298" s="1353"/>
      <c r="N298" s="960"/>
      <c r="O298" s="705"/>
      <c r="P298" s="168"/>
      <c r="Q298" s="168"/>
      <c r="R298" s="168"/>
      <c r="S298" s="168"/>
      <c r="T298" s="168"/>
      <c r="U298" s="168"/>
      <c r="V298" s="168"/>
      <c r="W298" s="168"/>
      <c r="X298" s="168"/>
      <c r="Y298" s="168"/>
      <c r="Z298" s="168"/>
      <c r="AA298" s="960"/>
      <c r="AB298" s="338"/>
      <c r="AC298" s="495"/>
      <c r="AD298" s="1203"/>
      <c r="AE298" s="70"/>
      <c r="AF298"/>
      <c r="AG298"/>
      <c r="AH298" s="470"/>
      <c r="AI298" s="309"/>
      <c r="AJ298"/>
      <c r="AK298" s="820"/>
      <c r="AL298"/>
    </row>
    <row r="299" spans="1:38" s="167" customFormat="1" hidden="1">
      <c r="A299"/>
      <c r="B299" s="25"/>
      <c r="C299"/>
      <c r="D299"/>
      <c r="E299"/>
      <c r="F299" s="26"/>
      <c r="G299"/>
      <c r="H299" s="839"/>
      <c r="I299" s="70"/>
      <c r="K299" s="942"/>
      <c r="L299" s="335"/>
      <c r="M299" s="942"/>
      <c r="N299" s="960"/>
      <c r="O299" s="705"/>
      <c r="P299" s="168"/>
      <c r="Q299" s="168"/>
      <c r="R299" s="168"/>
      <c r="S299" s="168"/>
      <c r="T299" s="168"/>
      <c r="U299" s="168"/>
      <c r="V299" s="168"/>
      <c r="W299" s="168"/>
      <c r="X299" s="168"/>
      <c r="Y299" s="168"/>
      <c r="Z299" s="168"/>
      <c r="AA299" s="960"/>
      <c r="AB299" s="338"/>
      <c r="AC299" s="495"/>
      <c r="AD299" s="1203"/>
      <c r="AE299" s="70"/>
      <c r="AF299"/>
      <c r="AG299"/>
      <c r="AH299" s="470"/>
      <c r="AI299" s="309"/>
      <c r="AJ299"/>
      <c r="AK299" s="820"/>
      <c r="AL299"/>
    </row>
    <row r="300" spans="1:38" s="167" customFormat="1" hidden="1">
      <c r="A300"/>
      <c r="B300" s="25"/>
      <c r="C300" s="225"/>
      <c r="D300" s="225"/>
      <c r="E300" s="225"/>
      <c r="F300" s="225"/>
      <c r="G300" s="132"/>
      <c r="H300" s="860"/>
      <c r="I300" s="70"/>
      <c r="K300" s="942"/>
      <c r="L300" s="335"/>
      <c r="M300" s="942"/>
      <c r="N300" s="960"/>
      <c r="O300" s="705"/>
      <c r="P300" s="168"/>
      <c r="Q300" s="168"/>
      <c r="R300" s="168"/>
      <c r="S300" s="168"/>
      <c r="T300" s="168"/>
      <c r="U300" s="168"/>
      <c r="V300" s="168"/>
      <c r="W300" s="168"/>
      <c r="X300" s="168"/>
      <c r="Y300" s="168"/>
      <c r="Z300" s="168"/>
      <c r="AA300" s="960"/>
      <c r="AB300" s="338"/>
      <c r="AC300" s="495"/>
      <c r="AD300" s="1203"/>
      <c r="AE300" s="70"/>
      <c r="AF300"/>
      <c r="AG300"/>
      <c r="AH300" s="470"/>
      <c r="AI300" s="309"/>
      <c r="AJ300"/>
      <c r="AK300" s="820"/>
      <c r="AL300"/>
    </row>
    <row r="301" spans="1:38" s="167" customFormat="1" hidden="1">
      <c r="A301"/>
      <c r="B301" s="25"/>
      <c r="C301" s="225"/>
      <c r="D301" s="225"/>
      <c r="E301" s="225"/>
      <c r="F301" s="225"/>
      <c r="G301" s="132"/>
      <c r="H301" s="860"/>
      <c r="I301" s="70"/>
      <c r="K301" s="942"/>
      <c r="L301" s="335"/>
      <c r="M301" s="942"/>
      <c r="N301" s="960"/>
      <c r="O301" s="705"/>
      <c r="P301" s="168"/>
      <c r="Q301" s="168"/>
      <c r="R301" s="168"/>
      <c r="S301" s="168"/>
      <c r="T301" s="168"/>
      <c r="U301" s="168"/>
      <c r="V301" s="168"/>
      <c r="W301" s="168"/>
      <c r="X301" s="168"/>
      <c r="Y301" s="168"/>
      <c r="Z301" s="168"/>
      <c r="AA301" s="960"/>
      <c r="AB301" s="338"/>
      <c r="AC301" s="495"/>
      <c r="AD301" s="1203"/>
      <c r="AE301" s="70"/>
      <c r="AF301"/>
      <c r="AG301"/>
      <c r="AH301" s="470"/>
      <c r="AI301" s="309"/>
      <c r="AJ301"/>
      <c r="AK301" s="820"/>
      <c r="AL301"/>
    </row>
    <row r="302" spans="1:38" s="167" customFormat="1" hidden="1">
      <c r="A302"/>
      <c r="B302" s="1666" t="s">
        <v>396</v>
      </c>
      <c r="C302" s="1667" t="s">
        <v>116</v>
      </c>
      <c r="D302" s="225"/>
      <c r="E302" s="225"/>
      <c r="F302" s="225"/>
      <c r="G302" s="132"/>
      <c r="H302" s="860"/>
      <c r="I302" s="70"/>
      <c r="K302" s="942"/>
      <c r="L302" s="335"/>
      <c r="M302" s="942"/>
      <c r="N302" s="960"/>
      <c r="O302" s="705"/>
      <c r="P302" s="168"/>
      <c r="Q302" s="168"/>
      <c r="R302" s="168"/>
      <c r="S302" s="168"/>
      <c r="T302" s="168"/>
      <c r="U302" s="168"/>
      <c r="V302" s="168"/>
      <c r="W302" s="168"/>
      <c r="X302" s="168"/>
      <c r="Y302" s="168"/>
      <c r="Z302" s="168"/>
      <c r="AA302" s="960"/>
      <c r="AB302" s="338"/>
      <c r="AC302" s="495"/>
      <c r="AD302" s="1203"/>
      <c r="AE302" s="70"/>
      <c r="AF302"/>
      <c r="AG302"/>
      <c r="AH302" s="470"/>
      <c r="AI302" s="309"/>
      <c r="AJ302"/>
      <c r="AK302" s="820"/>
      <c r="AL302"/>
    </row>
    <row r="303" spans="1:38" s="167" customFormat="1" ht="15" hidden="1">
      <c r="A303" s="1501" t="s">
        <v>144</v>
      </c>
      <c r="B303" s="1668">
        <f>B17</f>
        <v>2351000000</v>
      </c>
      <c r="C303" s="1669">
        <f>N129+N134</f>
        <v>0</v>
      </c>
      <c r="D303" s="225"/>
      <c r="E303" s="225"/>
      <c r="F303" s="225"/>
      <c r="G303" s="132"/>
      <c r="H303" s="860"/>
      <c r="I303" s="70"/>
      <c r="K303" s="942"/>
      <c r="L303" s="335"/>
      <c r="M303" s="942"/>
      <c r="N303" s="960"/>
      <c r="O303" s="705"/>
      <c r="P303" s="168"/>
      <c r="Q303" s="168"/>
      <c r="R303" s="168"/>
      <c r="S303" s="168"/>
      <c r="T303" s="168"/>
      <c r="U303" s="168"/>
      <c r="V303" s="168"/>
      <c r="W303" s="168"/>
      <c r="X303" s="168"/>
      <c r="Y303" s="168"/>
      <c r="Z303" s="168"/>
      <c r="AA303" s="960"/>
      <c r="AB303" s="338"/>
      <c r="AC303" s="495"/>
      <c r="AD303" s="1203"/>
      <c r="AE303" s="70"/>
      <c r="AF303"/>
      <c r="AG303"/>
      <c r="AH303" s="470"/>
      <c r="AI303" s="309"/>
      <c r="AJ303"/>
      <c r="AK303" s="820"/>
      <c r="AL303"/>
    </row>
    <row r="304" spans="1:38" s="167" customFormat="1" ht="15" hidden="1">
      <c r="A304" s="1501" t="s">
        <v>145</v>
      </c>
      <c r="B304" s="1668">
        <f>B135</f>
        <v>700000000</v>
      </c>
      <c r="C304" s="1669">
        <f>N195</f>
        <v>0</v>
      </c>
      <c r="D304" s="225"/>
      <c r="E304" s="225"/>
      <c r="F304" s="225"/>
      <c r="G304"/>
      <c r="H304" s="839"/>
      <c r="I304" s="70"/>
      <c r="K304" s="942"/>
      <c r="L304" s="335"/>
      <c r="M304" s="942"/>
      <c r="N304" s="960"/>
      <c r="O304" s="705"/>
      <c r="P304" s="168"/>
      <c r="Q304" s="168"/>
      <c r="R304" s="168"/>
      <c r="S304" s="168"/>
      <c r="T304" s="168"/>
      <c r="U304" s="168"/>
      <c r="V304" s="168"/>
      <c r="W304" s="168"/>
      <c r="X304" s="168"/>
      <c r="Y304" s="168"/>
      <c r="Z304" s="168"/>
      <c r="AA304" s="960"/>
      <c r="AB304" s="338"/>
      <c r="AC304" s="495"/>
      <c r="AD304" s="1203"/>
      <c r="AE304" s="70"/>
      <c r="AF304"/>
      <c r="AG304"/>
      <c r="AH304" s="470"/>
      <c r="AI304" s="309"/>
      <c r="AJ304"/>
      <c r="AK304" s="820"/>
      <c r="AL304"/>
    </row>
    <row r="305" spans="1:38" s="167" customFormat="1" ht="15" hidden="1">
      <c r="A305" s="1501" t="s">
        <v>146</v>
      </c>
      <c r="B305" s="1668">
        <f>B196</f>
        <v>2975000000</v>
      </c>
      <c r="C305" s="1669">
        <f>N276</f>
        <v>0</v>
      </c>
      <c r="D305" s="225"/>
      <c r="E305" s="225"/>
      <c r="F305" s="225"/>
      <c r="G305"/>
      <c r="H305" s="839"/>
      <c r="I305" s="70"/>
      <c r="K305" s="942"/>
      <c r="L305" s="335"/>
      <c r="M305" s="942"/>
      <c r="N305" s="960"/>
      <c r="O305" s="705"/>
      <c r="P305" s="168"/>
      <c r="Q305" s="168"/>
      <c r="R305" s="168"/>
      <c r="S305" s="168"/>
      <c r="T305" s="168"/>
      <c r="U305" s="168"/>
      <c r="V305" s="168"/>
      <c r="W305" s="168"/>
      <c r="X305" s="168"/>
      <c r="Y305" s="168"/>
      <c r="Z305" s="168"/>
      <c r="AA305" s="960"/>
      <c r="AB305" s="338"/>
      <c r="AC305" s="495"/>
      <c r="AD305" s="1203"/>
      <c r="AE305" s="70"/>
      <c r="AF305"/>
      <c r="AG305"/>
      <c r="AH305" s="470"/>
      <c r="AI305" s="309"/>
      <c r="AJ305"/>
      <c r="AK305" s="820"/>
      <c r="AL305"/>
    </row>
    <row r="306" spans="1:38" s="167" customFormat="1" ht="15" hidden="1">
      <c r="A306" s="1502"/>
      <c r="B306" s="1503">
        <f>SUM(B303:B305)</f>
        <v>6026000000</v>
      </c>
      <c r="C306" s="1503">
        <f>SUM(C303:C305)</f>
        <v>0</v>
      </c>
      <c r="D306" s="225"/>
      <c r="E306" s="225"/>
      <c r="F306" s="225"/>
      <c r="G306"/>
      <c r="H306" s="839"/>
      <c r="I306" s="70"/>
      <c r="K306" s="942"/>
      <c r="L306" s="335"/>
      <c r="M306" s="942"/>
      <c r="N306" s="960"/>
      <c r="O306" s="705"/>
      <c r="P306" s="168"/>
      <c r="Q306" s="168"/>
      <c r="R306" s="168"/>
      <c r="S306" s="168"/>
      <c r="T306" s="168"/>
      <c r="U306" s="168"/>
      <c r="V306" s="168"/>
      <c r="W306" s="168"/>
      <c r="X306" s="168"/>
      <c r="Y306" s="168"/>
      <c r="Z306" s="168"/>
      <c r="AA306" s="960"/>
      <c r="AB306" s="338"/>
      <c r="AC306" s="495"/>
      <c r="AD306" s="1203"/>
      <c r="AE306" s="70"/>
      <c r="AF306"/>
      <c r="AG306"/>
      <c r="AH306" s="470"/>
      <c r="AI306" s="309"/>
      <c r="AJ306"/>
      <c r="AK306" s="820"/>
      <c r="AL306"/>
    </row>
    <row r="307" spans="1:38" s="167" customFormat="1" hidden="1">
      <c r="A307"/>
      <c r="B307" s="25"/>
      <c r="C307" s="225"/>
      <c r="D307" s="225"/>
      <c r="E307" s="225"/>
      <c r="F307" s="225"/>
      <c r="G307"/>
      <c r="H307" s="839"/>
      <c r="I307" s="70"/>
      <c r="K307" s="942"/>
      <c r="L307" s="335"/>
      <c r="M307" s="942"/>
      <c r="N307" s="960"/>
      <c r="O307" s="705"/>
      <c r="P307" s="168"/>
      <c r="Q307" s="168"/>
      <c r="R307" s="168"/>
      <c r="S307" s="168"/>
      <c r="T307" s="168"/>
      <c r="U307" s="168"/>
      <c r="V307" s="168"/>
      <c r="W307" s="168"/>
      <c r="X307" s="168"/>
      <c r="Y307" s="168"/>
      <c r="Z307" s="168"/>
      <c r="AA307" s="960"/>
      <c r="AB307" s="338"/>
      <c r="AC307" s="495"/>
      <c r="AD307" s="1203"/>
      <c r="AE307" s="70"/>
      <c r="AF307"/>
      <c r="AG307"/>
      <c r="AH307" s="470"/>
      <c r="AI307" s="309"/>
      <c r="AJ307"/>
      <c r="AK307" s="820"/>
      <c r="AL307"/>
    </row>
    <row r="308" spans="1:38" s="167" customFormat="1">
      <c r="A308"/>
      <c r="B308" s="25"/>
      <c r="C308" s="225"/>
      <c r="D308" s="225"/>
      <c r="E308" s="225"/>
      <c r="F308" s="225"/>
      <c r="G308"/>
      <c r="H308" s="839"/>
      <c r="I308" s="70"/>
      <c r="K308" s="942"/>
      <c r="L308" s="335"/>
      <c r="M308" s="942"/>
      <c r="N308" s="960"/>
      <c r="O308" s="705"/>
      <c r="P308" s="168"/>
      <c r="Q308" s="168"/>
      <c r="R308" s="168"/>
      <c r="S308" s="168"/>
      <c r="T308" s="168"/>
      <c r="U308" s="168"/>
      <c r="V308" s="168"/>
      <c r="W308" s="168"/>
      <c r="X308" s="168"/>
      <c r="Y308" s="168"/>
      <c r="Z308" s="168"/>
      <c r="AA308" s="960"/>
      <c r="AB308" s="338"/>
      <c r="AC308" s="495"/>
      <c r="AD308" s="1203"/>
      <c r="AE308" s="70"/>
      <c r="AF308"/>
      <c r="AG308"/>
      <c r="AH308" s="470"/>
      <c r="AI308" s="309"/>
      <c r="AJ308"/>
      <c r="AK308" s="820"/>
      <c r="AL308"/>
    </row>
    <row r="309" spans="1:38" s="167" customFormat="1">
      <c r="A309"/>
      <c r="B309" s="25"/>
      <c r="C309" s="225"/>
      <c r="D309" s="225"/>
      <c r="E309" s="225"/>
      <c r="F309" s="225"/>
      <c r="G309"/>
      <c r="H309" s="839"/>
      <c r="I309" s="70"/>
      <c r="K309" s="942"/>
      <c r="L309" s="335"/>
      <c r="M309" s="942"/>
      <c r="N309" s="960"/>
      <c r="O309" s="705"/>
      <c r="P309" s="168"/>
      <c r="Q309" s="168"/>
      <c r="R309" s="168"/>
      <c r="S309" s="168"/>
      <c r="T309" s="168"/>
      <c r="U309" s="168"/>
      <c r="V309" s="168"/>
      <c r="W309" s="168"/>
      <c r="X309" s="168"/>
      <c r="Y309" s="168"/>
      <c r="Z309" s="168"/>
      <c r="AA309" s="960"/>
      <c r="AB309" s="338"/>
      <c r="AC309" s="495"/>
      <c r="AD309" s="1203"/>
      <c r="AE309" s="70"/>
      <c r="AF309"/>
      <c r="AG309"/>
      <c r="AH309" s="470"/>
      <c r="AI309" s="309"/>
      <c r="AJ309"/>
      <c r="AK309" s="820"/>
      <c r="AL309"/>
    </row>
    <row r="310" spans="1:38" s="167" customFormat="1">
      <c r="A310"/>
      <c r="B310" s="25"/>
      <c r="C310" s="225"/>
      <c r="D310" s="225"/>
      <c r="E310" s="225"/>
      <c r="F310" s="225"/>
      <c r="G310"/>
      <c r="H310" s="839"/>
      <c r="I310" s="70"/>
      <c r="K310" s="942"/>
      <c r="L310" s="335"/>
      <c r="M310" s="942"/>
      <c r="N310" s="960"/>
      <c r="O310" s="705"/>
      <c r="P310" s="168"/>
      <c r="Q310" s="168"/>
      <c r="R310" s="168"/>
      <c r="S310" s="168"/>
      <c r="T310" s="168"/>
      <c r="U310" s="168"/>
      <c r="V310" s="168"/>
      <c r="W310" s="168"/>
      <c r="X310" s="168"/>
      <c r="Y310" s="168"/>
      <c r="Z310" s="168"/>
      <c r="AA310" s="960"/>
      <c r="AB310" s="338"/>
      <c r="AC310" s="495"/>
      <c r="AD310" s="1203"/>
      <c r="AE310" s="70"/>
      <c r="AF310"/>
      <c r="AG310"/>
      <c r="AH310" s="470"/>
      <c r="AI310" s="309"/>
      <c r="AJ310"/>
      <c r="AK310" s="820"/>
      <c r="AL310"/>
    </row>
    <row r="311" spans="1:38" s="167" customFormat="1">
      <c r="A311"/>
      <c r="B311" s="25"/>
      <c r="C311" s="225"/>
      <c r="D311" s="225"/>
      <c r="E311" s="225"/>
      <c r="F311" s="225"/>
      <c r="G311"/>
      <c r="H311" s="839"/>
      <c r="I311" s="70"/>
      <c r="K311" s="942"/>
      <c r="L311" s="335"/>
      <c r="M311" s="942"/>
      <c r="N311" s="960"/>
      <c r="O311" s="705"/>
      <c r="P311" s="168"/>
      <c r="Q311" s="168"/>
      <c r="R311" s="168"/>
      <c r="S311" s="168"/>
      <c r="T311" s="168"/>
      <c r="U311" s="168"/>
      <c r="V311" s="168"/>
      <c r="W311" s="168"/>
      <c r="X311" s="168"/>
      <c r="Y311" s="168"/>
      <c r="Z311" s="168"/>
      <c r="AA311" s="960"/>
      <c r="AB311" s="338"/>
      <c r="AC311" s="495"/>
      <c r="AD311" s="1203"/>
      <c r="AE311" s="70"/>
      <c r="AF311"/>
      <c r="AG311"/>
      <c r="AH311" s="470"/>
      <c r="AI311" s="309"/>
      <c r="AJ311"/>
      <c r="AK311" s="820"/>
      <c r="AL311"/>
    </row>
    <row r="312" spans="1:38">
      <c r="C312" s="225"/>
      <c r="D312" s="225"/>
      <c r="E312" s="225"/>
      <c r="F312" s="225"/>
    </row>
    <row r="314" spans="1:38">
      <c r="A314" s="27"/>
      <c r="B314" s="28"/>
    </row>
    <row r="315" spans="1:38">
      <c r="A315" s="31"/>
      <c r="B315" s="32"/>
      <c r="F315" s="35"/>
    </row>
    <row r="316" spans="1:38">
      <c r="A316" s="31"/>
      <c r="B316" s="32"/>
      <c r="F316" s="35"/>
    </row>
    <row r="317" spans="1:38">
      <c r="A317" s="31"/>
      <c r="B317" s="32"/>
      <c r="F317" s="35"/>
    </row>
    <row r="318" spans="1:38">
      <c r="A318" s="31"/>
      <c r="B318" s="32"/>
      <c r="F318" s="35"/>
    </row>
    <row r="325" spans="1:2">
      <c r="A325" s="31"/>
      <c r="B325" s="32"/>
    </row>
    <row r="326" spans="1:2">
      <c r="A326" s="31"/>
      <c r="B326" s="32"/>
    </row>
    <row r="327" spans="1:2">
      <c r="A327" s="31"/>
      <c r="B327" s="32"/>
    </row>
    <row r="328" spans="1:2">
      <c r="A328" s="31"/>
      <c r="B328" s="32"/>
    </row>
    <row r="329" spans="1:2">
      <c r="A329" s="31"/>
      <c r="B329" s="32"/>
    </row>
    <row r="330" spans="1:2">
      <c r="A330" s="31"/>
      <c r="B330" s="32"/>
    </row>
    <row r="331" spans="1:2">
      <c r="A331" s="31"/>
      <c r="B331" s="32"/>
    </row>
    <row r="332" spans="1:2">
      <c r="A332" s="31"/>
      <c r="B332" s="32"/>
    </row>
    <row r="333" spans="1:2">
      <c r="A333" s="31"/>
      <c r="B333" s="32"/>
    </row>
    <row r="334" spans="1:2">
      <c r="A334" s="31"/>
      <c r="B334" s="32"/>
    </row>
    <row r="335" spans="1:2">
      <c r="A335" s="31"/>
      <c r="B335" s="32"/>
    </row>
    <row r="336" spans="1:2">
      <c r="A336" s="31"/>
      <c r="B336" s="32"/>
    </row>
    <row r="337" spans="1:2">
      <c r="A337" s="31"/>
      <c r="B337" s="32"/>
    </row>
    <row r="338" spans="1:2">
      <c r="A338" s="31"/>
      <c r="B338" s="32"/>
    </row>
    <row r="339" spans="1:2">
      <c r="A339" s="31"/>
      <c r="B339" s="32"/>
    </row>
    <row r="340" spans="1:2">
      <c r="A340" s="31"/>
      <c r="B340" s="32"/>
    </row>
    <row r="341" spans="1:2">
      <c r="A341" s="31"/>
      <c r="B341" s="32"/>
    </row>
    <row r="342" spans="1:2">
      <c r="A342" s="31"/>
      <c r="B342" s="32"/>
    </row>
    <row r="343" spans="1:2">
      <c r="A343" s="31"/>
      <c r="B343" s="32"/>
    </row>
  </sheetData>
  <autoFilter ref="A16:AL276"/>
  <mergeCells count="19">
    <mergeCell ref="A1:A3"/>
    <mergeCell ref="A4:G4"/>
    <mergeCell ref="N4:AC14"/>
    <mergeCell ref="A5:G5"/>
    <mergeCell ref="A6:G6"/>
    <mergeCell ref="A7:G7"/>
    <mergeCell ref="A8:G8"/>
    <mergeCell ref="A9:G9"/>
    <mergeCell ref="B10:D10"/>
    <mergeCell ref="B11:G11"/>
    <mergeCell ref="B12:G12"/>
    <mergeCell ref="B1:AC1"/>
    <mergeCell ref="B2:AC2"/>
    <mergeCell ref="B3:AC3"/>
    <mergeCell ref="C284:E284"/>
    <mergeCell ref="C285:D285"/>
    <mergeCell ref="E285:G285"/>
    <mergeCell ref="C286:D286"/>
    <mergeCell ref="E286:G286"/>
  </mergeCells>
  <conditionalFormatting sqref="M291:M1048576 M285:M288 M4:M283">
    <cfRule type="duplicateValues" dxfId="162" priority="20"/>
  </conditionalFormatting>
  <conditionalFormatting sqref="AC4:AD128 AL1:AL194 AC130:AD275 AC277:AD277 AD278 AL196:AL1048576 AJ1:AJ1048576 AC279:AD1048576">
    <cfRule type="cellIs" dxfId="161" priority="19" operator="lessThan">
      <formula>0</formula>
    </cfRule>
  </conditionalFormatting>
  <conditionalFormatting sqref="N284">
    <cfRule type="duplicateValues" dxfId="160" priority="15"/>
  </conditionalFormatting>
  <conditionalFormatting sqref="K186:K1048576 K4:K23 K25:K55 K57:K147 K150 K153:K154">
    <cfRule type="duplicateValues" dxfId="159" priority="13"/>
  </conditionalFormatting>
  <conditionalFormatting sqref="AJ1:AJ128 AJ130:AJ275 AJ277:AJ1048576">
    <cfRule type="cellIs" dxfId="158" priority="9" operator="lessThan">
      <formula>0</formula>
    </cfRule>
    <cfRule type="cellIs" dxfId="157" priority="10" operator="lessThan">
      <formula>0</formula>
    </cfRule>
  </conditionalFormatting>
  <conditionalFormatting sqref="M290:M1048576 M4:M283 M285:M288">
    <cfRule type="duplicateValues" dxfId="156" priority="8"/>
  </conditionalFormatting>
  <conditionalFormatting sqref="M290:M1048576 M1:M283 M285:M288">
    <cfRule type="duplicateValues" dxfId="155" priority="6"/>
  </conditionalFormatting>
  <conditionalFormatting sqref="AL195">
    <cfRule type="cellIs" dxfId="154" priority="4" operator="lessThan">
      <formula>0</formula>
    </cfRule>
  </conditionalFormatting>
  <conditionalFormatting sqref="AL195">
    <cfRule type="cellIs" dxfId="153" priority="2" operator="lessThan">
      <formula>0</formula>
    </cfRule>
    <cfRule type="cellIs" dxfId="152" priority="3" operator="lessThan">
      <formula>0</formula>
    </cfRule>
  </conditionalFormatting>
  <conditionalFormatting sqref="K56">
    <cfRule type="duplicateValues" dxfId="151" priority="1"/>
  </conditionalFormatting>
  <printOptions horizontalCentered="1" verticalCentered="1"/>
  <pageMargins left="0.27559055118110237" right="0.35433070866141736" top="0" bottom="0" header="0" footer="0"/>
  <pageSetup scale="45" fitToHeight="2" orientation="landscape" r:id="rId1"/>
  <headerFooter alignWithMargins="0">
    <oddFooter>&amp;LVersión 3. 23/07/2019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M267"/>
  <sheetViews>
    <sheetView zoomScale="82" zoomScaleNormal="82" workbookViewId="0">
      <selection activeCell="A239" sqref="A239"/>
    </sheetView>
  </sheetViews>
  <sheetFormatPr baseColWidth="10" defaultRowHeight="12.75"/>
  <cols>
    <col min="1" max="1" width="29.140625" customWidth="1"/>
    <col min="2" max="2" width="17.85546875" style="120" customWidth="1"/>
    <col min="3" max="3" width="29.28515625" customWidth="1"/>
    <col min="4" max="4" width="27.5703125" customWidth="1"/>
    <col min="5" max="5" width="40.7109375" customWidth="1"/>
    <col min="6" max="6" width="40.42578125" customWidth="1"/>
    <col min="7" max="7" width="30.140625" customWidth="1"/>
    <col min="8" max="8" width="9.28515625" style="839" customWidth="1"/>
    <col min="9" max="9" width="7.28515625" style="178" customWidth="1"/>
    <col min="10" max="10" width="13.42578125" style="168" customWidth="1"/>
    <col min="11" max="11" width="7.7109375" style="499" customWidth="1"/>
    <col min="12" max="12" width="16.28515625" style="167" customWidth="1"/>
    <col min="13" max="13" width="14" style="470" customWidth="1"/>
    <col min="14" max="14" width="15.28515625" style="122" customWidth="1"/>
    <col min="15" max="15" width="10.85546875" style="178" customWidth="1"/>
    <col min="16" max="16" width="11.42578125" style="122" customWidth="1"/>
    <col min="17" max="17" width="15" style="122" customWidth="1"/>
    <col min="18" max="21" width="14.28515625" style="122" customWidth="1"/>
    <col min="22" max="22" width="13.85546875" style="122" customWidth="1"/>
    <col min="23" max="23" width="14.28515625" style="122" customWidth="1"/>
    <col min="24" max="24" width="18.5703125" style="122" customWidth="1"/>
    <col min="25" max="25" width="16" style="122" customWidth="1"/>
    <col min="26" max="26" width="16.85546875" style="122" customWidth="1"/>
    <col min="27" max="27" width="16.28515625" style="122" customWidth="1"/>
    <col min="28" max="28" width="18" style="122" customWidth="1"/>
    <col min="29" max="29" width="16.28515625" style="122" customWidth="1"/>
    <col min="30" max="30" width="2" customWidth="1"/>
    <col min="31" max="31" width="8.140625" style="70" hidden="1" customWidth="1"/>
    <col min="32" max="32" width="0" hidden="1" customWidth="1"/>
    <col min="33" max="33" width="13.5703125" hidden="1" customWidth="1"/>
    <col min="34" max="34" width="0" style="112" hidden="1" customWidth="1"/>
    <col min="35" max="35" width="17.28515625" style="120" hidden="1" customWidth="1"/>
    <col min="36" max="36" width="15.85546875" style="120" hidden="1" customWidth="1"/>
    <col min="37" max="37" width="13.85546875" style="739" hidden="1" customWidth="1"/>
    <col min="38" max="38" width="13.85546875" hidden="1" customWidth="1"/>
    <col min="39" max="40" width="0" hidden="1" customWidth="1"/>
  </cols>
  <sheetData>
    <row r="1" spans="1:36" ht="42" customHeight="1" thickBot="1">
      <c r="A1" s="1895"/>
      <c r="B1" s="1919" t="s">
        <v>219</v>
      </c>
      <c r="C1" s="1920"/>
      <c r="D1" s="1920"/>
      <c r="E1" s="1920"/>
      <c r="F1" s="1920"/>
      <c r="G1" s="1920"/>
      <c r="H1" s="1920"/>
      <c r="I1" s="1920"/>
      <c r="J1" s="1920"/>
      <c r="K1" s="1920"/>
      <c r="L1" s="1920"/>
      <c r="M1" s="1920"/>
      <c r="N1" s="1920"/>
      <c r="O1" s="1920"/>
      <c r="P1" s="1920"/>
      <c r="Q1" s="1920"/>
      <c r="R1" s="1920"/>
      <c r="S1" s="1920"/>
      <c r="T1" s="1920"/>
      <c r="U1" s="1920"/>
      <c r="V1" s="1920"/>
      <c r="W1" s="1920"/>
      <c r="X1" s="1920"/>
      <c r="Y1" s="1920"/>
      <c r="Z1" s="1920"/>
      <c r="AA1" s="1920"/>
      <c r="AB1" s="1920"/>
      <c r="AC1" s="1921"/>
    </row>
    <row r="2" spans="1:36" ht="42" customHeight="1" thickBot="1">
      <c r="A2" s="1896"/>
      <c r="B2" s="1919" t="s">
        <v>263</v>
      </c>
      <c r="C2" s="1920"/>
      <c r="D2" s="1920"/>
      <c r="E2" s="1920"/>
      <c r="F2" s="1920"/>
      <c r="G2" s="1920"/>
      <c r="H2" s="1920"/>
      <c r="I2" s="1920"/>
      <c r="J2" s="1920"/>
      <c r="K2" s="1920"/>
      <c r="L2" s="1920"/>
      <c r="M2" s="1920"/>
      <c r="N2" s="1920"/>
      <c r="O2" s="1920"/>
      <c r="P2" s="1920"/>
      <c r="Q2" s="1920"/>
      <c r="R2" s="1920"/>
      <c r="S2" s="1920"/>
      <c r="T2" s="1920"/>
      <c r="U2" s="1920"/>
      <c r="V2" s="1920"/>
      <c r="W2" s="1920"/>
      <c r="X2" s="1920"/>
      <c r="Y2" s="1920"/>
      <c r="Z2" s="1920"/>
      <c r="AA2" s="1920"/>
      <c r="AB2" s="1920"/>
      <c r="AC2" s="1921"/>
    </row>
    <row r="3" spans="1:36" ht="42" customHeight="1" thickBot="1">
      <c r="A3" s="1897"/>
      <c r="B3" s="1919" t="s">
        <v>262</v>
      </c>
      <c r="C3" s="1920"/>
      <c r="D3" s="1920"/>
      <c r="E3" s="1920"/>
      <c r="F3" s="1920"/>
      <c r="G3" s="1920"/>
      <c r="H3" s="1920"/>
      <c r="I3" s="1920"/>
      <c r="J3" s="1920"/>
      <c r="K3" s="1920"/>
      <c r="L3" s="1920"/>
      <c r="M3" s="1920"/>
      <c r="N3" s="1920"/>
      <c r="O3" s="1920"/>
      <c r="P3" s="1920"/>
      <c r="Q3" s="1920"/>
      <c r="R3" s="1920"/>
      <c r="S3" s="1920"/>
      <c r="T3" s="1920"/>
      <c r="U3" s="1920"/>
      <c r="V3" s="1920"/>
      <c r="W3" s="1920"/>
      <c r="X3" s="1920"/>
      <c r="Y3" s="1920"/>
      <c r="Z3" s="1920"/>
      <c r="AA3" s="1920"/>
      <c r="AB3" s="1920"/>
      <c r="AC3" s="1921"/>
    </row>
    <row r="4" spans="1:36">
      <c r="A4" s="1918" t="s">
        <v>0</v>
      </c>
      <c r="B4" s="1910"/>
      <c r="C4" s="1910"/>
      <c r="D4" s="1910"/>
      <c r="E4" s="1910"/>
      <c r="F4" s="1910"/>
      <c r="G4" s="1910"/>
      <c r="H4" s="202"/>
      <c r="I4" s="202"/>
      <c r="J4" s="1009"/>
      <c r="K4" s="891"/>
      <c r="L4" s="1093"/>
      <c r="M4" s="888"/>
      <c r="N4" s="198"/>
      <c r="O4" s="214"/>
      <c r="P4" s="198"/>
      <c r="Q4" s="198"/>
      <c r="R4" s="198"/>
      <c r="S4" s="198"/>
      <c r="T4" s="198"/>
      <c r="U4" s="198"/>
      <c r="V4" s="198"/>
      <c r="W4" s="198"/>
      <c r="X4" s="198"/>
      <c r="Y4" s="198"/>
      <c r="Z4" s="198"/>
      <c r="AA4" s="198"/>
      <c r="AB4" s="198"/>
      <c r="AC4" s="550"/>
    </row>
    <row r="5" spans="1:36">
      <c r="A5" s="1909" t="s">
        <v>398</v>
      </c>
      <c r="B5" s="1910"/>
      <c r="C5" s="1910"/>
      <c r="D5" s="1910"/>
      <c r="E5" s="1910"/>
      <c r="F5" s="1910"/>
      <c r="G5" s="1910"/>
      <c r="H5" s="202"/>
      <c r="I5" s="202"/>
      <c r="J5" s="1009"/>
      <c r="K5" s="891"/>
      <c r="L5" s="1093"/>
      <c r="M5" s="888"/>
      <c r="N5" s="198"/>
      <c r="O5" s="214"/>
      <c r="P5" s="198"/>
      <c r="Q5" s="198"/>
      <c r="R5" s="198"/>
      <c r="S5" s="198"/>
      <c r="T5" s="198"/>
      <c r="U5" s="198"/>
      <c r="V5" s="198"/>
      <c r="W5" s="198"/>
      <c r="X5" s="198"/>
      <c r="Y5" s="198"/>
      <c r="Z5" s="198"/>
      <c r="AA5" s="198"/>
      <c r="AB5" s="198"/>
      <c r="AC5" s="550"/>
    </row>
    <row r="6" spans="1:36">
      <c r="A6" s="1918" t="s">
        <v>39</v>
      </c>
      <c r="B6" s="1910"/>
      <c r="C6" s="1910"/>
      <c r="D6" s="1910"/>
      <c r="E6" s="1910"/>
      <c r="F6" s="1910"/>
      <c r="G6" s="1910"/>
      <c r="H6" s="202"/>
      <c r="I6" s="202"/>
      <c r="J6" s="1009"/>
      <c r="K6" s="891"/>
      <c r="L6" s="1093"/>
      <c r="M6" s="888"/>
      <c r="N6" s="198"/>
      <c r="O6" s="214"/>
      <c r="P6" s="198"/>
      <c r="Q6" s="198"/>
      <c r="R6" s="198"/>
      <c r="S6" s="198"/>
      <c r="T6" s="198"/>
      <c r="U6" s="198"/>
      <c r="V6" s="198"/>
      <c r="W6" s="198"/>
      <c r="X6" s="198"/>
      <c r="Y6" s="198"/>
      <c r="Z6" s="198"/>
      <c r="AA6" s="198"/>
      <c r="AB6" s="198"/>
      <c r="AC6" s="550"/>
    </row>
    <row r="7" spans="1:36">
      <c r="A7" s="1918" t="s">
        <v>40</v>
      </c>
      <c r="B7" s="1910"/>
      <c r="C7" s="1910"/>
      <c r="D7" s="1910"/>
      <c r="E7" s="1910"/>
      <c r="F7" s="1910"/>
      <c r="G7" s="1910"/>
      <c r="H7" s="202"/>
      <c r="I7" s="202"/>
      <c r="J7" s="1009"/>
      <c r="K7" s="891"/>
      <c r="L7" s="1093"/>
      <c r="M7" s="888"/>
      <c r="N7" s="198"/>
      <c r="O7" s="214"/>
      <c r="P7" s="198"/>
      <c r="Q7" s="198"/>
      <c r="R7" s="198"/>
      <c r="S7" s="198"/>
      <c r="T7" s="198"/>
      <c r="U7" s="198"/>
      <c r="V7" s="198"/>
      <c r="W7" s="198"/>
      <c r="X7" s="198"/>
      <c r="Y7" s="198"/>
      <c r="Z7" s="198"/>
      <c r="AA7" s="198"/>
      <c r="AB7" s="198"/>
      <c r="AC7" s="550"/>
    </row>
    <row r="8" spans="1:36">
      <c r="A8" s="1918" t="s">
        <v>41</v>
      </c>
      <c r="B8" s="1910"/>
      <c r="C8" s="1910"/>
      <c r="D8" s="1910"/>
      <c r="E8" s="1910"/>
      <c r="F8" s="1910"/>
      <c r="G8" s="1910"/>
      <c r="H8" s="202"/>
      <c r="I8" s="202"/>
      <c r="J8" s="1009"/>
      <c r="K8" s="891"/>
      <c r="L8" s="1093"/>
      <c r="M8" s="888"/>
      <c r="N8" s="198"/>
      <c r="O8" s="214"/>
      <c r="P8" s="198"/>
      <c r="Q8" s="198"/>
      <c r="R8" s="198"/>
      <c r="S8" s="198"/>
      <c r="T8" s="198"/>
      <c r="U8" s="198"/>
      <c r="V8" s="198"/>
      <c r="W8" s="198"/>
      <c r="X8" s="198"/>
      <c r="Y8" s="198"/>
      <c r="Z8" s="198"/>
      <c r="AA8" s="198"/>
      <c r="AB8" s="198"/>
      <c r="AC8" s="550"/>
    </row>
    <row r="9" spans="1:36">
      <c r="A9" s="1911" t="s">
        <v>42</v>
      </c>
      <c r="B9" s="1912"/>
      <c r="C9" s="1912"/>
      <c r="D9" s="1912"/>
      <c r="E9" s="1912"/>
      <c r="F9" s="1912"/>
      <c r="G9" s="1912"/>
      <c r="H9" s="202"/>
      <c r="I9" s="202"/>
      <c r="J9" s="1009"/>
      <c r="K9" s="891"/>
      <c r="L9" s="1093"/>
      <c r="M9" s="888"/>
      <c r="N9" s="198"/>
      <c r="O9" s="214"/>
      <c r="P9" s="198"/>
      <c r="Q9" s="198"/>
      <c r="R9" s="198"/>
      <c r="S9" s="198"/>
      <c r="T9" s="198"/>
      <c r="U9" s="198"/>
      <c r="V9" s="198"/>
      <c r="W9" s="198"/>
      <c r="X9" s="198"/>
      <c r="Y9" s="198"/>
      <c r="Z9" s="198"/>
      <c r="AA9" s="198"/>
      <c r="AB9" s="198"/>
      <c r="AC9" s="550"/>
    </row>
    <row r="10" spans="1:36">
      <c r="A10" s="285" t="s">
        <v>2</v>
      </c>
      <c r="B10" s="1910" t="s">
        <v>43</v>
      </c>
      <c r="C10" s="1910"/>
      <c r="D10" s="1910"/>
      <c r="E10" s="286"/>
      <c r="F10" s="286"/>
      <c r="G10" s="288"/>
      <c r="H10" s="202"/>
      <c r="I10" s="202"/>
      <c r="J10" s="1009"/>
      <c r="K10" s="891"/>
      <c r="L10" s="1093"/>
      <c r="M10" s="888"/>
      <c r="N10" s="198"/>
      <c r="O10" s="214"/>
      <c r="P10" s="198"/>
      <c r="Q10" s="198"/>
      <c r="R10" s="198"/>
      <c r="S10" s="198"/>
      <c r="T10" s="198"/>
      <c r="U10" s="198"/>
      <c r="V10" s="198"/>
      <c r="W10" s="198"/>
      <c r="X10" s="198"/>
      <c r="Y10" s="198"/>
      <c r="Z10" s="198"/>
      <c r="AA10" s="198"/>
      <c r="AB10" s="198"/>
      <c r="AC10" s="550"/>
    </row>
    <row r="11" spans="1:36">
      <c r="A11" s="285" t="s">
        <v>4</v>
      </c>
      <c r="B11" s="1910" t="s">
        <v>44</v>
      </c>
      <c r="C11" s="1910"/>
      <c r="D11" s="1910"/>
      <c r="E11" s="1910"/>
      <c r="F11" s="1910"/>
      <c r="G11" s="1910"/>
      <c r="H11" s="202"/>
      <c r="I11" s="202"/>
      <c r="J11" s="1009"/>
      <c r="K11" s="891"/>
      <c r="L11" s="1093"/>
      <c r="M11" s="888"/>
      <c r="N11" s="198"/>
      <c r="O11" s="214"/>
      <c r="P11" s="198"/>
      <c r="Q11" s="198"/>
      <c r="R11" s="198"/>
      <c r="S11" s="198"/>
      <c r="T11" s="198"/>
      <c r="U11" s="198"/>
      <c r="V11" s="198"/>
      <c r="W11" s="198"/>
      <c r="X11" s="198"/>
      <c r="Y11" s="198"/>
      <c r="Z11" s="198"/>
      <c r="AA11" s="198"/>
      <c r="AB11" s="198"/>
      <c r="AC11" s="550"/>
    </row>
    <row r="12" spans="1:36">
      <c r="A12" s="287" t="s">
        <v>6</v>
      </c>
      <c r="B12" s="1910" t="s">
        <v>45</v>
      </c>
      <c r="C12" s="1910"/>
      <c r="D12" s="1910"/>
      <c r="E12" s="1910"/>
      <c r="F12" s="1910"/>
      <c r="G12" s="1910"/>
      <c r="H12" s="202"/>
      <c r="I12" s="202"/>
      <c r="J12" s="1009"/>
      <c r="K12" s="891"/>
      <c r="L12" s="1093"/>
      <c r="M12" s="888"/>
      <c r="N12" s="198"/>
      <c r="O12" s="214"/>
      <c r="P12" s="198"/>
      <c r="Q12" s="198"/>
      <c r="R12" s="198"/>
      <c r="S12" s="198"/>
      <c r="T12" s="198"/>
      <c r="U12" s="198"/>
      <c r="V12" s="198"/>
      <c r="W12" s="198"/>
      <c r="X12" s="198"/>
      <c r="Y12" s="198"/>
      <c r="Z12" s="198"/>
      <c r="AA12" s="198"/>
      <c r="AB12" s="198"/>
      <c r="AC12" s="550"/>
    </row>
    <row r="13" spans="1:36">
      <c r="A13" s="40" t="s">
        <v>8</v>
      </c>
      <c r="B13" s="508">
        <v>43847</v>
      </c>
      <c r="C13" s="41"/>
      <c r="D13" s="41"/>
      <c r="E13" s="41"/>
      <c r="F13" s="41"/>
      <c r="G13" s="71"/>
      <c r="H13" s="202"/>
      <c r="I13" s="202"/>
      <c r="J13" s="1009"/>
      <c r="K13" s="891"/>
      <c r="L13" s="1093"/>
      <c r="M13" s="888"/>
      <c r="N13" s="198"/>
      <c r="O13" s="214"/>
      <c r="P13" s="198"/>
      <c r="Q13" s="198"/>
      <c r="R13" s="198"/>
      <c r="S13" s="198"/>
      <c r="T13" s="198"/>
      <c r="U13" s="198"/>
      <c r="V13" s="198"/>
      <c r="W13" s="198"/>
      <c r="X13" s="198"/>
      <c r="Y13" s="198"/>
      <c r="Z13" s="198"/>
      <c r="AA13" s="198"/>
      <c r="AB13" s="198"/>
      <c r="AC13" s="550"/>
    </row>
    <row r="14" spans="1:36">
      <c r="A14" s="42" t="s">
        <v>9</v>
      </c>
      <c r="B14" s="304">
        <f>D15-E15</f>
        <v>0</v>
      </c>
      <c r="C14" s="1122" t="s">
        <v>126</v>
      </c>
      <c r="D14" s="1122" t="s">
        <v>257</v>
      </c>
      <c r="E14" s="1122" t="s">
        <v>258</v>
      </c>
      <c r="F14" s="305"/>
      <c r="G14" s="305"/>
      <c r="H14" s="203"/>
      <c r="I14" s="203"/>
      <c r="J14" s="1010"/>
      <c r="K14" s="892"/>
      <c r="L14" s="1094"/>
      <c r="M14" s="889"/>
      <c r="N14" s="199"/>
      <c r="O14" s="215"/>
      <c r="P14" s="199"/>
      <c r="Q14" s="199"/>
      <c r="R14" s="199"/>
      <c r="S14" s="199"/>
      <c r="T14" s="199"/>
      <c r="U14" s="199"/>
      <c r="V14" s="199"/>
      <c r="W14" s="199"/>
      <c r="X14" s="199"/>
      <c r="Y14" s="199"/>
      <c r="Z14" s="199"/>
      <c r="AA14" s="199"/>
      <c r="AB14" s="199"/>
      <c r="AC14" s="551"/>
    </row>
    <row r="15" spans="1:36" ht="13.5" thickBot="1">
      <c r="A15" s="45" t="s">
        <v>46</v>
      </c>
      <c r="B15" s="262">
        <f>C15+B14</f>
        <v>5475336000</v>
      </c>
      <c r="C15" s="306">
        <v>5475336000</v>
      </c>
      <c r="D15" s="307"/>
      <c r="E15" s="307"/>
      <c r="F15" s="307"/>
      <c r="G15" s="307"/>
      <c r="H15" s="204"/>
      <c r="I15" s="204"/>
      <c r="J15" s="1204"/>
      <c r="K15" s="883"/>
      <c r="L15" s="434"/>
      <c r="M15" s="935"/>
      <c r="N15" s="200"/>
      <c r="O15" s="216"/>
      <c r="P15" s="200"/>
      <c r="Q15" s="200"/>
      <c r="R15" s="200"/>
      <c r="S15" s="200"/>
      <c r="T15" s="200"/>
      <c r="U15" s="200"/>
      <c r="V15" s="200"/>
      <c r="W15" s="200"/>
      <c r="X15" s="200"/>
      <c r="Y15" s="200"/>
      <c r="Z15" s="200"/>
      <c r="AA15" s="200"/>
      <c r="AB15" s="201"/>
      <c r="AC15" s="552"/>
    </row>
    <row r="16" spans="1:36" ht="38.25">
      <c r="A16" s="47" t="s">
        <v>11</v>
      </c>
      <c r="B16" s="263" t="s">
        <v>12</v>
      </c>
      <c r="C16" s="48" t="s">
        <v>13</v>
      </c>
      <c r="D16" s="48" t="s">
        <v>14</v>
      </c>
      <c r="E16" s="48" t="s">
        <v>15</v>
      </c>
      <c r="F16" s="48" t="s">
        <v>207</v>
      </c>
      <c r="G16" s="48" t="s">
        <v>16</v>
      </c>
      <c r="H16" s="205" t="s">
        <v>216</v>
      </c>
      <c r="I16" s="205" t="s">
        <v>86</v>
      </c>
      <c r="J16" s="1205" t="s">
        <v>120</v>
      </c>
      <c r="K16" s="114" t="s">
        <v>87</v>
      </c>
      <c r="L16" s="5" t="s">
        <v>17</v>
      </c>
      <c r="M16" s="107" t="s">
        <v>88</v>
      </c>
      <c r="N16" s="5" t="s">
        <v>106</v>
      </c>
      <c r="O16" s="234" t="s">
        <v>89</v>
      </c>
      <c r="P16" s="229" t="s">
        <v>90</v>
      </c>
      <c r="Q16" s="5" t="s">
        <v>91</v>
      </c>
      <c r="R16" s="5" t="s">
        <v>92</v>
      </c>
      <c r="S16" s="5" t="s">
        <v>93</v>
      </c>
      <c r="T16" s="5" t="s">
        <v>94</v>
      </c>
      <c r="U16" s="5" t="s">
        <v>95</v>
      </c>
      <c r="V16" s="5" t="s">
        <v>96</v>
      </c>
      <c r="W16" s="5" t="s">
        <v>97</v>
      </c>
      <c r="X16" s="5" t="s">
        <v>98</v>
      </c>
      <c r="Y16" s="5" t="s">
        <v>99</v>
      </c>
      <c r="Z16" s="5" t="s">
        <v>100</v>
      </c>
      <c r="AA16" s="5" t="s">
        <v>101</v>
      </c>
      <c r="AB16" s="5" t="s">
        <v>102</v>
      </c>
      <c r="AC16" s="248" t="s">
        <v>103</v>
      </c>
      <c r="AE16" s="774" t="s">
        <v>128</v>
      </c>
      <c r="AF16" s="775" t="s">
        <v>104</v>
      </c>
      <c r="AG16" s="775" t="s">
        <v>105</v>
      </c>
      <c r="AH16" s="931" t="s">
        <v>109</v>
      </c>
      <c r="AI16" s="776" t="s">
        <v>112</v>
      </c>
      <c r="AJ16" s="777" t="s">
        <v>119</v>
      </c>
    </row>
    <row r="17" spans="1:39" ht="38.25">
      <c r="A17" s="553" t="s">
        <v>47</v>
      </c>
      <c r="B17" s="548">
        <f>B18+B35+B40</f>
        <v>1637170000</v>
      </c>
      <c r="C17" s="671"/>
      <c r="D17" s="671"/>
      <c r="E17" s="549"/>
      <c r="F17" s="549"/>
      <c r="G17" s="681"/>
      <c r="H17" s="867"/>
      <c r="I17" s="343"/>
      <c r="J17" s="1206"/>
      <c r="K17" s="884"/>
      <c r="L17" s="885"/>
      <c r="M17" s="422"/>
      <c r="N17" s="344"/>
      <c r="O17" s="345"/>
      <c r="P17" s="346"/>
      <c r="Q17" s="347"/>
      <c r="R17" s="347"/>
      <c r="S17" s="347"/>
      <c r="T17" s="347"/>
      <c r="U17" s="347"/>
      <c r="V17" s="347"/>
      <c r="W17" s="347"/>
      <c r="X17" s="347"/>
      <c r="Y17" s="347"/>
      <c r="Z17" s="347"/>
      <c r="AA17" s="1724"/>
      <c r="AB17" s="1734"/>
      <c r="AC17" s="369"/>
      <c r="AE17" s="801"/>
      <c r="AF17" s="348"/>
      <c r="AG17" s="348"/>
      <c r="AH17" s="423"/>
      <c r="AI17" s="399"/>
      <c r="AJ17" s="1287"/>
    </row>
    <row r="18" spans="1:39" s="8" customFormat="1" ht="28.5" customHeight="1">
      <c r="A18" s="678" t="s">
        <v>47</v>
      </c>
      <c r="B18" s="453">
        <v>1537505000</v>
      </c>
      <c r="C18" s="1072" t="s">
        <v>31</v>
      </c>
      <c r="D18" s="1073" t="s">
        <v>225</v>
      </c>
      <c r="E18" s="1073" t="s">
        <v>224</v>
      </c>
      <c r="F18" s="1073" t="s">
        <v>49</v>
      </c>
      <c r="G18" s="1074" t="s">
        <v>50</v>
      </c>
      <c r="H18" s="868"/>
      <c r="I18" s="403">
        <v>0</v>
      </c>
      <c r="J18" s="398"/>
      <c r="K18" s="893"/>
      <c r="L18" s="401"/>
      <c r="M18" s="934"/>
      <c r="N18" s="401"/>
      <c r="O18" s="349"/>
      <c r="P18" s="350"/>
      <c r="Q18" s="351"/>
      <c r="R18" s="351"/>
      <c r="S18" s="351"/>
      <c r="T18" s="351"/>
      <c r="U18" s="351"/>
      <c r="V18" s="351"/>
      <c r="W18" s="351"/>
      <c r="X18" s="351"/>
      <c r="Y18" s="351"/>
      <c r="Z18" s="351"/>
      <c r="AA18" s="1725"/>
      <c r="AB18" s="662">
        <v>0</v>
      </c>
      <c r="AC18" s="370"/>
      <c r="AE18" s="801"/>
      <c r="AF18" s="348"/>
      <c r="AG18" s="348"/>
      <c r="AH18" s="423"/>
      <c r="AI18" s="399"/>
      <c r="AJ18" s="1287"/>
      <c r="AK18" s="738"/>
    </row>
    <row r="19" spans="1:39" s="8" customFormat="1">
      <c r="A19" s="719" t="s">
        <v>47</v>
      </c>
      <c r="B19" s="691">
        <f>J19</f>
        <v>0</v>
      </c>
      <c r="C19" s="466" t="s">
        <v>31</v>
      </c>
      <c r="D19" s="466" t="s">
        <v>225</v>
      </c>
      <c r="E19" s="466" t="s">
        <v>224</v>
      </c>
      <c r="F19" s="466" t="s">
        <v>49</v>
      </c>
      <c r="G19" s="720" t="s">
        <v>50</v>
      </c>
      <c r="H19" s="782" t="s">
        <v>149</v>
      </c>
      <c r="I19" s="716"/>
      <c r="J19" s="230"/>
      <c r="K19" s="894"/>
      <c r="L19" s="418"/>
      <c r="M19" s="464"/>
      <c r="N19" s="166"/>
      <c r="O19" s="235"/>
      <c r="P19" s="237"/>
      <c r="Q19" s="156"/>
      <c r="R19" s="156"/>
      <c r="S19" s="156"/>
      <c r="T19" s="156"/>
      <c r="U19" s="156"/>
      <c r="V19" s="156"/>
      <c r="W19" s="156"/>
      <c r="X19" s="156"/>
      <c r="Y19" s="156"/>
      <c r="Z19" s="156"/>
      <c r="AA19" s="433"/>
      <c r="AB19" s="641">
        <f>SUM(P19:AA19)</f>
        <v>0</v>
      </c>
      <c r="AC19" s="371">
        <f t="shared" ref="AC19:AC33" si="0">N19-AB19</f>
        <v>0</v>
      </c>
      <c r="AE19" s="782">
        <v>67</v>
      </c>
      <c r="AF19" s="252" t="s">
        <v>188</v>
      </c>
      <c r="AG19" s="267"/>
      <c r="AH19" s="717">
        <f>O19</f>
        <v>0</v>
      </c>
      <c r="AI19" s="302">
        <v>632000000</v>
      </c>
      <c r="AJ19" s="784">
        <f t="shared" ref="AJ19:AJ33" si="1">AI19-N19</f>
        <v>632000000</v>
      </c>
      <c r="AK19" s="738"/>
      <c r="AL19" s="300">
        <f t="shared" ref="AL19:AL33" si="2">AI19-L19</f>
        <v>632000000</v>
      </c>
    </row>
    <row r="20" spans="1:39" s="8" customFormat="1">
      <c r="A20" s="719" t="s">
        <v>47</v>
      </c>
      <c r="B20" s="691">
        <f t="shared" ref="B20:B33" si="3">J20</f>
        <v>0</v>
      </c>
      <c r="C20" s="466" t="s">
        <v>31</v>
      </c>
      <c r="D20" s="466" t="s">
        <v>225</v>
      </c>
      <c r="E20" s="466" t="s">
        <v>224</v>
      </c>
      <c r="F20" s="466" t="s">
        <v>49</v>
      </c>
      <c r="G20" s="720" t="s">
        <v>50</v>
      </c>
      <c r="H20" s="782" t="s">
        <v>149</v>
      </c>
      <c r="I20" s="716"/>
      <c r="J20" s="230"/>
      <c r="K20" s="894"/>
      <c r="L20" s="418"/>
      <c r="M20" s="464"/>
      <c r="N20" s="166"/>
      <c r="O20" s="235"/>
      <c r="P20" s="237"/>
      <c r="Q20" s="156"/>
      <c r="R20" s="156"/>
      <c r="S20" s="156"/>
      <c r="T20" s="156"/>
      <c r="U20" s="156"/>
      <c r="V20" s="156"/>
      <c r="W20" s="156"/>
      <c r="X20" s="156"/>
      <c r="Y20" s="156"/>
      <c r="Z20" s="156"/>
      <c r="AA20" s="433"/>
      <c r="AB20" s="641">
        <f>SUM(P20:AA20)</f>
        <v>0</v>
      </c>
      <c r="AC20" s="371">
        <f t="shared" si="0"/>
        <v>0</v>
      </c>
      <c r="AE20" s="782">
        <v>68</v>
      </c>
      <c r="AF20" s="252" t="s">
        <v>185</v>
      </c>
      <c r="AG20" s="267"/>
      <c r="AH20" s="717">
        <f>O20</f>
        <v>0</v>
      </c>
      <c r="AI20" s="302">
        <v>168418842</v>
      </c>
      <c r="AJ20" s="784">
        <f t="shared" si="1"/>
        <v>168418842</v>
      </c>
      <c r="AK20" s="738"/>
      <c r="AL20" s="300">
        <f t="shared" si="2"/>
        <v>168418842</v>
      </c>
    </row>
    <row r="21" spans="1:39" s="8" customFormat="1">
      <c r="A21" s="719" t="s">
        <v>47</v>
      </c>
      <c r="B21" s="691">
        <f t="shared" si="3"/>
        <v>0</v>
      </c>
      <c r="C21" s="466" t="s">
        <v>31</v>
      </c>
      <c r="D21" s="466" t="s">
        <v>225</v>
      </c>
      <c r="E21" s="466" t="s">
        <v>224</v>
      </c>
      <c r="F21" s="466" t="s">
        <v>49</v>
      </c>
      <c r="G21" s="720" t="s">
        <v>50</v>
      </c>
      <c r="H21" s="782" t="s">
        <v>149</v>
      </c>
      <c r="I21" s="716"/>
      <c r="J21" s="230"/>
      <c r="K21" s="894"/>
      <c r="L21" s="418"/>
      <c r="M21" s="464"/>
      <c r="N21" s="166"/>
      <c r="O21" s="235"/>
      <c r="P21" s="237"/>
      <c r="Q21" s="156"/>
      <c r="R21" s="156"/>
      <c r="S21" s="156"/>
      <c r="T21" s="156"/>
      <c r="U21" s="156"/>
      <c r="V21" s="156"/>
      <c r="W21" s="156"/>
      <c r="X21" s="156"/>
      <c r="Y21" s="156"/>
      <c r="Z21" s="156"/>
      <c r="AA21" s="433"/>
      <c r="AB21" s="641">
        <f>SUM(P21:AA21)</f>
        <v>0</v>
      </c>
      <c r="AC21" s="371">
        <f t="shared" si="0"/>
        <v>0</v>
      </c>
      <c r="AE21" s="782">
        <v>69</v>
      </c>
      <c r="AF21" s="252" t="s">
        <v>193</v>
      </c>
      <c r="AG21" s="267"/>
      <c r="AH21" s="717">
        <f t="shared" ref="AH21:AH33" si="4">O21</f>
        <v>0</v>
      </c>
      <c r="AI21" s="302">
        <v>600335000</v>
      </c>
      <c r="AJ21" s="784">
        <f t="shared" si="1"/>
        <v>600335000</v>
      </c>
      <c r="AK21" s="738"/>
      <c r="AL21" s="300">
        <f t="shared" si="2"/>
        <v>600335000</v>
      </c>
    </row>
    <row r="22" spans="1:39" s="8" customFormat="1" hidden="1">
      <c r="A22" s="719" t="s">
        <v>47</v>
      </c>
      <c r="B22" s="691">
        <f t="shared" si="3"/>
        <v>0</v>
      </c>
      <c r="C22" s="466" t="s">
        <v>31</v>
      </c>
      <c r="D22" s="466" t="s">
        <v>225</v>
      </c>
      <c r="E22" s="466" t="s">
        <v>224</v>
      </c>
      <c r="F22" s="466" t="s">
        <v>49</v>
      </c>
      <c r="G22" s="720" t="s">
        <v>50</v>
      </c>
      <c r="H22" s="782" t="s">
        <v>149</v>
      </c>
      <c r="I22" s="716"/>
      <c r="J22" s="230"/>
      <c r="K22" s="894"/>
      <c r="L22" s="418"/>
      <c r="M22" s="464"/>
      <c r="N22" s="418"/>
      <c r="O22" s="235"/>
      <c r="P22" s="237"/>
      <c r="Q22" s="156"/>
      <c r="R22" s="156"/>
      <c r="S22" s="156"/>
      <c r="T22" s="156"/>
      <c r="U22" s="156"/>
      <c r="V22" s="156"/>
      <c r="W22" s="156"/>
      <c r="X22" s="156"/>
      <c r="Y22" s="156"/>
      <c r="Z22" s="156"/>
      <c r="AA22" s="433"/>
      <c r="AB22" s="641">
        <f t="shared" ref="AB22:AB33" si="5">SUM(P22:AA22)</f>
        <v>0</v>
      </c>
      <c r="AC22" s="371">
        <f t="shared" si="0"/>
        <v>0</v>
      </c>
      <c r="AE22" s="781" t="s">
        <v>189</v>
      </c>
      <c r="AF22" s="252" t="s">
        <v>194</v>
      </c>
      <c r="AG22" s="267"/>
      <c r="AH22" s="717">
        <f t="shared" si="4"/>
        <v>0</v>
      </c>
      <c r="AI22" s="302">
        <v>100000000</v>
      </c>
      <c r="AJ22" s="784">
        <f t="shared" si="1"/>
        <v>100000000</v>
      </c>
      <c r="AK22" s="738"/>
      <c r="AL22" s="300">
        <f t="shared" si="2"/>
        <v>100000000</v>
      </c>
    </row>
    <row r="23" spans="1:39" s="8" customFormat="1" hidden="1">
      <c r="A23" s="719" t="s">
        <v>47</v>
      </c>
      <c r="B23" s="691">
        <f t="shared" si="3"/>
        <v>0</v>
      </c>
      <c r="C23" s="466" t="s">
        <v>31</v>
      </c>
      <c r="D23" s="466" t="s">
        <v>225</v>
      </c>
      <c r="E23" s="466" t="s">
        <v>224</v>
      </c>
      <c r="F23" s="466" t="s">
        <v>49</v>
      </c>
      <c r="G23" s="720" t="s">
        <v>50</v>
      </c>
      <c r="H23" s="782" t="s">
        <v>149</v>
      </c>
      <c r="I23" s="716"/>
      <c r="J23" s="230"/>
      <c r="K23" s="894"/>
      <c r="L23" s="418"/>
      <c r="M23" s="464"/>
      <c r="N23" s="166"/>
      <c r="O23" s="235"/>
      <c r="P23" s="237"/>
      <c r="Q23" s="156"/>
      <c r="R23" s="156"/>
      <c r="S23" s="156"/>
      <c r="T23" s="156"/>
      <c r="U23" s="156"/>
      <c r="V23" s="156"/>
      <c r="W23" s="156"/>
      <c r="X23" s="156"/>
      <c r="Y23" s="156"/>
      <c r="Z23" s="156"/>
      <c r="AA23" s="433"/>
      <c r="AB23" s="641">
        <f t="shared" si="5"/>
        <v>0</v>
      </c>
      <c r="AC23" s="371">
        <f t="shared" si="0"/>
        <v>0</v>
      </c>
      <c r="AE23" s="782">
        <v>70</v>
      </c>
      <c r="AF23" s="252" t="s">
        <v>399</v>
      </c>
      <c r="AG23" s="267"/>
      <c r="AH23" s="717">
        <f t="shared" si="4"/>
        <v>0</v>
      </c>
      <c r="AI23" s="302">
        <v>570000</v>
      </c>
      <c r="AJ23" s="784">
        <f t="shared" si="1"/>
        <v>570000</v>
      </c>
      <c r="AK23" s="738"/>
      <c r="AL23" s="300">
        <f t="shared" si="2"/>
        <v>570000</v>
      </c>
    </row>
    <row r="24" spans="1:39" s="8" customFormat="1" hidden="1">
      <c r="A24" s="719" t="s">
        <v>47</v>
      </c>
      <c r="B24" s="691">
        <f t="shared" si="3"/>
        <v>0</v>
      </c>
      <c r="C24" s="466" t="s">
        <v>31</v>
      </c>
      <c r="D24" s="466" t="s">
        <v>225</v>
      </c>
      <c r="E24" s="466" t="s">
        <v>224</v>
      </c>
      <c r="F24" s="466" t="s">
        <v>49</v>
      </c>
      <c r="G24" s="720" t="s">
        <v>50</v>
      </c>
      <c r="H24" s="782" t="s">
        <v>149</v>
      </c>
      <c r="I24" s="716"/>
      <c r="J24" s="230"/>
      <c r="K24" s="894"/>
      <c r="L24" s="418"/>
      <c r="M24" s="464"/>
      <c r="N24" s="166"/>
      <c r="O24" s="235"/>
      <c r="P24" s="237"/>
      <c r="Q24" s="156"/>
      <c r="R24" s="156"/>
      <c r="S24" s="156"/>
      <c r="T24" s="156"/>
      <c r="U24" s="156"/>
      <c r="V24" s="156"/>
      <c r="W24" s="156"/>
      <c r="X24" s="156"/>
      <c r="Y24" s="156"/>
      <c r="Z24" s="156"/>
      <c r="AA24" s="433"/>
      <c r="AB24" s="641">
        <f>SUM(P24:AA24)</f>
        <v>0</v>
      </c>
      <c r="AC24" s="371">
        <f t="shared" si="0"/>
        <v>0</v>
      </c>
      <c r="AE24" s="781">
        <v>71</v>
      </c>
      <c r="AF24" s="252" t="s">
        <v>400</v>
      </c>
      <c r="AG24" s="267"/>
      <c r="AH24" s="717">
        <f t="shared" si="4"/>
        <v>0</v>
      </c>
      <c r="AI24" s="302">
        <v>2500000</v>
      </c>
      <c r="AJ24" s="784">
        <f t="shared" si="1"/>
        <v>2500000</v>
      </c>
      <c r="AK24" s="738"/>
      <c r="AL24" s="300">
        <f t="shared" si="2"/>
        <v>2500000</v>
      </c>
    </row>
    <row r="25" spans="1:39" s="8" customFormat="1" hidden="1">
      <c r="A25" s="719" t="s">
        <v>47</v>
      </c>
      <c r="B25" s="691">
        <f t="shared" si="3"/>
        <v>0</v>
      </c>
      <c r="C25" s="466" t="s">
        <v>31</v>
      </c>
      <c r="D25" s="466" t="s">
        <v>225</v>
      </c>
      <c r="E25" s="466" t="s">
        <v>224</v>
      </c>
      <c r="F25" s="466" t="s">
        <v>49</v>
      </c>
      <c r="G25" s="720" t="s">
        <v>50</v>
      </c>
      <c r="H25" s="782" t="s">
        <v>149</v>
      </c>
      <c r="I25" s="716"/>
      <c r="J25" s="230"/>
      <c r="K25" s="894"/>
      <c r="L25" s="418"/>
      <c r="M25" s="464"/>
      <c r="N25" s="166"/>
      <c r="O25" s="235"/>
      <c r="P25" s="237"/>
      <c r="Q25" s="156"/>
      <c r="R25" s="156"/>
      <c r="S25" s="156"/>
      <c r="T25" s="156"/>
      <c r="U25" s="156"/>
      <c r="V25" s="156"/>
      <c r="W25" s="156"/>
      <c r="X25" s="156"/>
      <c r="Y25" s="156"/>
      <c r="Z25" s="156"/>
      <c r="AA25" s="433"/>
      <c r="AB25" s="641">
        <f>SUM(P25:AA25)</f>
        <v>0</v>
      </c>
      <c r="AC25" s="371">
        <f t="shared" si="0"/>
        <v>0</v>
      </c>
      <c r="AE25" s="781">
        <v>72</v>
      </c>
      <c r="AF25" s="252" t="s">
        <v>401</v>
      </c>
      <c r="AG25" s="267"/>
      <c r="AH25" s="717">
        <f t="shared" si="4"/>
        <v>0</v>
      </c>
      <c r="AI25" s="302">
        <v>930000</v>
      </c>
      <c r="AJ25" s="784">
        <f t="shared" si="1"/>
        <v>930000</v>
      </c>
      <c r="AK25" s="738"/>
      <c r="AL25" s="300">
        <f t="shared" si="2"/>
        <v>930000</v>
      </c>
    </row>
    <row r="26" spans="1:39" s="8" customFormat="1" hidden="1">
      <c r="A26" s="719" t="s">
        <v>47</v>
      </c>
      <c r="B26" s="691">
        <f t="shared" si="3"/>
        <v>0</v>
      </c>
      <c r="C26" s="466" t="s">
        <v>31</v>
      </c>
      <c r="D26" s="466" t="s">
        <v>225</v>
      </c>
      <c r="E26" s="466" t="s">
        <v>224</v>
      </c>
      <c r="F26" s="466" t="s">
        <v>49</v>
      </c>
      <c r="G26" s="720" t="s">
        <v>50</v>
      </c>
      <c r="H26" s="782" t="s">
        <v>149</v>
      </c>
      <c r="I26" s="716"/>
      <c r="J26" s="230"/>
      <c r="K26" s="894"/>
      <c r="L26" s="418"/>
      <c r="M26" s="464"/>
      <c r="N26" s="166"/>
      <c r="O26" s="898"/>
      <c r="P26" s="237"/>
      <c r="Q26" s="156"/>
      <c r="R26" s="156"/>
      <c r="S26" s="156"/>
      <c r="T26" s="156"/>
      <c r="U26" s="156"/>
      <c r="V26" s="156"/>
      <c r="W26" s="156"/>
      <c r="X26" s="156"/>
      <c r="Y26" s="156"/>
      <c r="Z26" s="156"/>
      <c r="AA26" s="433"/>
      <c r="AB26" s="641">
        <f t="shared" si="5"/>
        <v>0</v>
      </c>
      <c r="AC26" s="371">
        <f t="shared" si="0"/>
        <v>0</v>
      </c>
      <c r="AE26" s="782">
        <v>73</v>
      </c>
      <c r="AF26" s="252" t="s">
        <v>402</v>
      </c>
      <c r="AG26" s="267"/>
      <c r="AH26" s="717">
        <f t="shared" si="4"/>
        <v>0</v>
      </c>
      <c r="AI26" s="302">
        <v>1000000</v>
      </c>
      <c r="AJ26" s="784">
        <f t="shared" si="1"/>
        <v>1000000</v>
      </c>
      <c r="AK26" s="738"/>
      <c r="AL26" s="300">
        <f t="shared" si="2"/>
        <v>1000000</v>
      </c>
      <c r="AM26" s="300">
        <v>15036733</v>
      </c>
    </row>
    <row r="27" spans="1:39" s="8" customFormat="1" hidden="1">
      <c r="A27" s="719" t="s">
        <v>47</v>
      </c>
      <c r="B27" s="691">
        <f t="shared" si="3"/>
        <v>0</v>
      </c>
      <c r="C27" s="466" t="s">
        <v>31</v>
      </c>
      <c r="D27" s="466" t="s">
        <v>225</v>
      </c>
      <c r="E27" s="466" t="s">
        <v>224</v>
      </c>
      <c r="F27" s="466" t="s">
        <v>49</v>
      </c>
      <c r="G27" s="720" t="s">
        <v>50</v>
      </c>
      <c r="H27" s="782" t="s">
        <v>149</v>
      </c>
      <c r="I27" s="716"/>
      <c r="J27" s="230"/>
      <c r="K27" s="894"/>
      <c r="L27" s="418"/>
      <c r="M27" s="464"/>
      <c r="N27" s="166"/>
      <c r="O27" s="235"/>
      <c r="P27" s="237"/>
      <c r="Q27" s="156"/>
      <c r="R27" s="156"/>
      <c r="S27" s="156"/>
      <c r="T27" s="156"/>
      <c r="U27" s="156"/>
      <c r="V27" s="156"/>
      <c r="W27" s="156"/>
      <c r="X27" s="156"/>
      <c r="Y27" s="156"/>
      <c r="Z27" s="156"/>
      <c r="AA27" s="433"/>
      <c r="AB27" s="641">
        <f t="shared" si="5"/>
        <v>0</v>
      </c>
      <c r="AC27" s="371">
        <f t="shared" si="0"/>
        <v>0</v>
      </c>
      <c r="AE27" s="782" t="s">
        <v>189</v>
      </c>
      <c r="AF27" s="252" t="s">
        <v>403</v>
      </c>
      <c r="AG27" s="267"/>
      <c r="AH27" s="717">
        <f t="shared" si="4"/>
        <v>0</v>
      </c>
      <c r="AI27" s="302">
        <v>2736043</v>
      </c>
      <c r="AJ27" s="784">
        <f t="shared" si="1"/>
        <v>2736043</v>
      </c>
      <c r="AK27" s="738"/>
      <c r="AL27" s="300">
        <f t="shared" si="2"/>
        <v>2736043</v>
      </c>
      <c r="AM27" s="300">
        <f>AM26+AL26</f>
        <v>16036733</v>
      </c>
    </row>
    <row r="28" spans="1:39" s="8" customFormat="1" hidden="1">
      <c r="A28" s="719" t="s">
        <v>47</v>
      </c>
      <c r="B28" s="691">
        <f t="shared" si="3"/>
        <v>0</v>
      </c>
      <c r="C28" s="466" t="s">
        <v>31</v>
      </c>
      <c r="D28" s="466" t="s">
        <v>225</v>
      </c>
      <c r="E28" s="466" t="s">
        <v>224</v>
      </c>
      <c r="F28" s="466" t="s">
        <v>49</v>
      </c>
      <c r="G28" s="720" t="s">
        <v>50</v>
      </c>
      <c r="H28" s="782" t="s">
        <v>149</v>
      </c>
      <c r="I28" s="716"/>
      <c r="J28" s="230"/>
      <c r="K28" s="894"/>
      <c r="L28" s="418"/>
      <c r="M28" s="937"/>
      <c r="N28" s="166"/>
      <c r="O28" s="972"/>
      <c r="P28" s="237"/>
      <c r="Q28" s="156"/>
      <c r="R28" s="156"/>
      <c r="S28" s="156"/>
      <c r="T28" s="156"/>
      <c r="U28" s="156"/>
      <c r="V28" s="156"/>
      <c r="W28" s="157"/>
      <c r="X28" s="156"/>
      <c r="Y28" s="156"/>
      <c r="Z28" s="156"/>
      <c r="AA28" s="433"/>
      <c r="AB28" s="641">
        <f t="shared" si="5"/>
        <v>0</v>
      </c>
      <c r="AC28" s="371">
        <f t="shared" si="0"/>
        <v>0</v>
      </c>
      <c r="AE28" s="781" t="s">
        <v>189</v>
      </c>
      <c r="AF28" s="252" t="s">
        <v>370</v>
      </c>
      <c r="AG28" s="267"/>
      <c r="AH28" s="717">
        <f t="shared" si="4"/>
        <v>0</v>
      </c>
      <c r="AI28" s="302">
        <v>14015115</v>
      </c>
      <c r="AJ28" s="784">
        <f t="shared" si="1"/>
        <v>14015115</v>
      </c>
      <c r="AK28" s="738"/>
      <c r="AL28" s="300">
        <f t="shared" si="2"/>
        <v>14015115</v>
      </c>
    </row>
    <row r="29" spans="1:39" s="8" customFormat="1" hidden="1">
      <c r="A29" s="719" t="s">
        <v>47</v>
      </c>
      <c r="B29" s="691">
        <f t="shared" si="3"/>
        <v>0</v>
      </c>
      <c r="C29" s="466" t="s">
        <v>31</v>
      </c>
      <c r="D29" s="466" t="s">
        <v>225</v>
      </c>
      <c r="E29" s="466" t="s">
        <v>224</v>
      </c>
      <c r="F29" s="466" t="s">
        <v>49</v>
      </c>
      <c r="G29" s="720" t="s">
        <v>50</v>
      </c>
      <c r="H29" s="782" t="s">
        <v>149</v>
      </c>
      <c r="I29" s="716"/>
      <c r="J29" s="230"/>
      <c r="K29" s="894"/>
      <c r="L29" s="418"/>
      <c r="M29" s="464"/>
      <c r="N29" s="166"/>
      <c r="O29" s="898"/>
      <c r="P29" s="237"/>
      <c r="Q29" s="156"/>
      <c r="R29" s="156"/>
      <c r="S29" s="156"/>
      <c r="T29" s="156"/>
      <c r="U29" s="156"/>
      <c r="V29" s="156"/>
      <c r="W29" s="156"/>
      <c r="X29" s="156"/>
      <c r="Y29" s="156"/>
      <c r="Z29" s="156"/>
      <c r="AA29" s="433"/>
      <c r="AB29" s="641">
        <f t="shared" si="5"/>
        <v>0</v>
      </c>
      <c r="AC29" s="371">
        <f t="shared" si="0"/>
        <v>0</v>
      </c>
      <c r="AE29" s="781">
        <v>74</v>
      </c>
      <c r="AF29" s="252" t="s">
        <v>260</v>
      </c>
      <c r="AG29" s="267"/>
      <c r="AH29" s="717">
        <f t="shared" si="4"/>
        <v>0</v>
      </c>
      <c r="AI29" s="302">
        <v>15000000</v>
      </c>
      <c r="AJ29" s="784">
        <f t="shared" si="1"/>
        <v>15000000</v>
      </c>
      <c r="AK29" s="738"/>
      <c r="AL29" s="300">
        <f t="shared" si="2"/>
        <v>15000000</v>
      </c>
    </row>
    <row r="30" spans="1:39" s="8" customFormat="1" hidden="1">
      <c r="A30" s="719" t="s">
        <v>47</v>
      </c>
      <c r="B30" s="691">
        <f t="shared" si="3"/>
        <v>0</v>
      </c>
      <c r="C30" s="466" t="s">
        <v>31</v>
      </c>
      <c r="D30" s="466" t="s">
        <v>225</v>
      </c>
      <c r="E30" s="466" t="s">
        <v>224</v>
      </c>
      <c r="F30" s="466" t="s">
        <v>49</v>
      </c>
      <c r="G30" s="720" t="s">
        <v>50</v>
      </c>
      <c r="H30" s="1562" t="s">
        <v>149</v>
      </c>
      <c r="I30" s="716"/>
      <c r="J30" s="230"/>
      <c r="K30" s="894"/>
      <c r="L30" s="418"/>
      <c r="M30" s="464"/>
      <c r="N30" s="166"/>
      <c r="O30" s="898"/>
      <c r="P30" s="237"/>
      <c r="Q30" s="156"/>
      <c r="R30" s="156"/>
      <c r="S30" s="156"/>
      <c r="T30" s="156"/>
      <c r="U30" s="156"/>
      <c r="V30" s="156"/>
      <c r="W30" s="156"/>
      <c r="X30" s="156"/>
      <c r="Y30" s="156"/>
      <c r="Z30" s="156"/>
      <c r="AA30" s="433"/>
      <c r="AB30" s="641">
        <f t="shared" si="5"/>
        <v>0</v>
      </c>
      <c r="AC30" s="371">
        <f t="shared" si="0"/>
        <v>0</v>
      </c>
      <c r="AE30" s="781"/>
      <c r="AF30" s="252"/>
      <c r="AG30" s="267"/>
      <c r="AH30" s="717">
        <f t="shared" si="4"/>
        <v>0</v>
      </c>
      <c r="AI30" s="302"/>
      <c r="AJ30" s="784">
        <f t="shared" si="1"/>
        <v>0</v>
      </c>
      <c r="AK30" s="738"/>
      <c r="AL30" s="300">
        <f t="shared" si="2"/>
        <v>0</v>
      </c>
    </row>
    <row r="31" spans="1:39" s="8" customFormat="1" hidden="1">
      <c r="A31" s="719" t="s">
        <v>47</v>
      </c>
      <c r="B31" s="691">
        <f t="shared" si="3"/>
        <v>0</v>
      </c>
      <c r="C31" s="466" t="s">
        <v>31</v>
      </c>
      <c r="D31" s="466" t="s">
        <v>225</v>
      </c>
      <c r="E31" s="466" t="s">
        <v>224</v>
      </c>
      <c r="F31" s="466" t="s">
        <v>49</v>
      </c>
      <c r="G31" s="720" t="s">
        <v>50</v>
      </c>
      <c r="H31" s="1562" t="s">
        <v>149</v>
      </c>
      <c r="I31" s="716"/>
      <c r="J31" s="230"/>
      <c r="K31" s="894"/>
      <c r="L31" s="418"/>
      <c r="M31" s="464"/>
      <c r="N31" s="418"/>
      <c r="O31" s="898"/>
      <c r="P31" s="237"/>
      <c r="Q31" s="156"/>
      <c r="R31" s="156"/>
      <c r="S31" s="156"/>
      <c r="T31" s="156"/>
      <c r="U31" s="156"/>
      <c r="V31" s="156"/>
      <c r="W31" s="156"/>
      <c r="X31" s="156"/>
      <c r="Y31" s="156"/>
      <c r="Z31" s="156"/>
      <c r="AA31" s="433"/>
      <c r="AB31" s="641">
        <f>SUM(P31:AA31)</f>
        <v>0</v>
      </c>
      <c r="AC31" s="371">
        <f t="shared" si="0"/>
        <v>0</v>
      </c>
      <c r="AE31" s="781"/>
      <c r="AF31" s="252"/>
      <c r="AG31" s="267"/>
      <c r="AH31" s="717">
        <f>O31</f>
        <v>0</v>
      </c>
      <c r="AI31" s="302"/>
      <c r="AJ31" s="784">
        <f t="shared" si="1"/>
        <v>0</v>
      </c>
      <c r="AK31" s="738"/>
      <c r="AL31" s="300">
        <f t="shared" si="2"/>
        <v>0</v>
      </c>
    </row>
    <row r="32" spans="1:39" s="8" customFormat="1" hidden="1">
      <c r="A32" s="719" t="s">
        <v>47</v>
      </c>
      <c r="B32" s="691">
        <f t="shared" si="3"/>
        <v>0</v>
      </c>
      <c r="C32" s="466" t="s">
        <v>31</v>
      </c>
      <c r="D32" s="466" t="s">
        <v>225</v>
      </c>
      <c r="E32" s="466" t="s">
        <v>224</v>
      </c>
      <c r="F32" s="466" t="s">
        <v>49</v>
      </c>
      <c r="G32" s="720" t="s">
        <v>50</v>
      </c>
      <c r="H32" s="1562" t="s">
        <v>149</v>
      </c>
      <c r="I32" s="716"/>
      <c r="J32" s="230"/>
      <c r="K32" s="894"/>
      <c r="L32" s="418"/>
      <c r="M32" s="464"/>
      <c r="N32" s="418"/>
      <c r="O32" s="898"/>
      <c r="P32" s="237"/>
      <c r="Q32" s="156"/>
      <c r="R32" s="156"/>
      <c r="S32" s="156"/>
      <c r="T32" s="156"/>
      <c r="U32" s="156"/>
      <c r="V32" s="156"/>
      <c r="W32" s="156"/>
      <c r="X32" s="156"/>
      <c r="Y32" s="156"/>
      <c r="Z32" s="156"/>
      <c r="AA32" s="433"/>
      <c r="AB32" s="641">
        <f t="shared" si="5"/>
        <v>0</v>
      </c>
      <c r="AC32" s="371">
        <f t="shared" si="0"/>
        <v>0</v>
      </c>
      <c r="AE32" s="781"/>
      <c r="AF32" s="252"/>
      <c r="AG32" s="267"/>
      <c r="AH32" s="717">
        <f t="shared" si="4"/>
        <v>0</v>
      </c>
      <c r="AI32" s="302"/>
      <c r="AJ32" s="784">
        <f t="shared" si="1"/>
        <v>0</v>
      </c>
      <c r="AK32" s="738"/>
      <c r="AL32" s="300">
        <f t="shared" si="2"/>
        <v>0</v>
      </c>
    </row>
    <row r="33" spans="1:39" s="8" customFormat="1" hidden="1">
      <c r="A33" s="719" t="s">
        <v>47</v>
      </c>
      <c r="B33" s="691">
        <f t="shared" si="3"/>
        <v>0</v>
      </c>
      <c r="C33" s="466" t="s">
        <v>31</v>
      </c>
      <c r="D33" s="466" t="s">
        <v>225</v>
      </c>
      <c r="E33" s="466" t="s">
        <v>224</v>
      </c>
      <c r="F33" s="466" t="s">
        <v>49</v>
      </c>
      <c r="G33" s="720" t="s">
        <v>50</v>
      </c>
      <c r="H33" s="1562" t="s">
        <v>149</v>
      </c>
      <c r="I33" s="206"/>
      <c r="J33" s="468"/>
      <c r="K33" s="269"/>
      <c r="L33" s="197"/>
      <c r="M33" s="269"/>
      <c r="N33" s="156"/>
      <c r="O33" s="235"/>
      <c r="P33" s="237"/>
      <c r="Q33" s="156"/>
      <c r="R33" s="156"/>
      <c r="S33" s="156"/>
      <c r="T33" s="156"/>
      <c r="U33" s="156"/>
      <c r="V33" s="156"/>
      <c r="W33" s="156"/>
      <c r="X33" s="156"/>
      <c r="Y33" s="156"/>
      <c r="Z33" s="156"/>
      <c r="AA33" s="433"/>
      <c r="AB33" s="641">
        <f t="shared" si="5"/>
        <v>0</v>
      </c>
      <c r="AC33" s="371">
        <f t="shared" si="0"/>
        <v>0</v>
      </c>
      <c r="AE33" s="781"/>
      <c r="AF33" s="252"/>
      <c r="AG33" s="252"/>
      <c r="AH33" s="717">
        <f t="shared" si="4"/>
        <v>0</v>
      </c>
      <c r="AI33" s="302"/>
      <c r="AJ33" s="784">
        <f t="shared" si="1"/>
        <v>0</v>
      </c>
      <c r="AK33" s="738"/>
      <c r="AL33" s="300">
        <f t="shared" si="2"/>
        <v>0</v>
      </c>
    </row>
    <row r="34" spans="1:39" s="8" customFormat="1">
      <c r="A34" s="170" t="s">
        <v>24</v>
      </c>
      <c r="B34" s="454">
        <f>B18-SUM(B19:B33)</f>
        <v>1537505000</v>
      </c>
      <c r="C34" s="1704"/>
      <c r="D34" s="85"/>
      <c r="E34" s="85"/>
      <c r="F34" s="85"/>
      <c r="G34" s="86"/>
      <c r="H34" s="845"/>
      <c r="I34" s="207"/>
      <c r="J34" s="1207"/>
      <c r="K34" s="329"/>
      <c r="L34" s="165">
        <f>SUM(L19:L33)</f>
        <v>0</v>
      </c>
      <c r="M34" s="329"/>
      <c r="N34" s="165">
        <f>SUM(N19:N33)</f>
        <v>0</v>
      </c>
      <c r="O34" s="240"/>
      <c r="P34" s="165">
        <f>SUM(P19:P33)</f>
        <v>0</v>
      </c>
      <c r="Q34" s="165">
        <f>SUM(Q19:Q33)</f>
        <v>0</v>
      </c>
      <c r="R34" s="165">
        <f>SUM(R19:R33)</f>
        <v>0</v>
      </c>
      <c r="S34" s="165">
        <f t="shared" ref="S34:AA34" si="6">SUM(S19:S33)</f>
        <v>0</v>
      </c>
      <c r="T34" s="165">
        <f t="shared" si="6"/>
        <v>0</v>
      </c>
      <c r="U34" s="165">
        <f t="shared" si="6"/>
        <v>0</v>
      </c>
      <c r="V34" s="165">
        <f t="shared" si="6"/>
        <v>0</v>
      </c>
      <c r="W34" s="165">
        <f t="shared" si="6"/>
        <v>0</v>
      </c>
      <c r="X34" s="165">
        <f t="shared" si="6"/>
        <v>0</v>
      </c>
      <c r="Y34" s="165">
        <f t="shared" si="6"/>
        <v>0</v>
      </c>
      <c r="Z34" s="165">
        <f t="shared" si="6"/>
        <v>0</v>
      </c>
      <c r="AA34" s="165">
        <f t="shared" si="6"/>
        <v>0</v>
      </c>
      <c r="AB34" s="1689">
        <f>SUM(AB19:AB33)</f>
        <v>0</v>
      </c>
      <c r="AC34" s="165">
        <f>SUM(AC19:AC33)</f>
        <v>0</v>
      </c>
      <c r="AE34" s="780"/>
      <c r="AF34" s="53"/>
      <c r="AG34" s="53"/>
      <c r="AH34" s="329"/>
      <c r="AI34" s="53">
        <f>SUM(AI19:AI33)</f>
        <v>1537505000</v>
      </c>
      <c r="AJ34" s="184">
        <f>SUM(AJ19:AJ33)</f>
        <v>1537505000</v>
      </c>
      <c r="AK34" s="738">
        <f>B18-AI34</f>
        <v>0</v>
      </c>
      <c r="AL34" s="300"/>
    </row>
    <row r="35" spans="1:39" s="8" customFormat="1" ht="31.5" customHeight="1">
      <c r="A35" s="553" t="s">
        <v>47</v>
      </c>
      <c r="B35" s="453">
        <v>99185000</v>
      </c>
      <c r="C35" s="1072" t="s">
        <v>51</v>
      </c>
      <c r="D35" s="1073" t="s">
        <v>225</v>
      </c>
      <c r="E35" s="1073" t="s">
        <v>224</v>
      </c>
      <c r="F35" s="1073" t="s">
        <v>49</v>
      </c>
      <c r="G35" s="1074" t="s">
        <v>50</v>
      </c>
      <c r="H35" s="1705"/>
      <c r="I35" s="379"/>
      <c r="J35" s="436"/>
      <c r="K35" s="424"/>
      <c r="L35" s="380"/>
      <c r="M35" s="424"/>
      <c r="N35" s="351"/>
      <c r="O35" s="349"/>
      <c r="P35" s="350"/>
      <c r="Q35" s="351"/>
      <c r="R35" s="351"/>
      <c r="S35" s="351"/>
      <c r="T35" s="351"/>
      <c r="U35" s="351"/>
      <c r="V35" s="351"/>
      <c r="W35" s="351"/>
      <c r="X35" s="351"/>
      <c r="Y35" s="351"/>
      <c r="Z35" s="351"/>
      <c r="AA35" s="1725"/>
      <c r="AB35" s="662">
        <v>0</v>
      </c>
      <c r="AC35" s="370"/>
      <c r="AE35" s="801"/>
      <c r="AF35" s="348"/>
      <c r="AG35" s="348"/>
      <c r="AH35" s="423"/>
      <c r="AI35" s="399"/>
      <c r="AJ35" s="1287"/>
      <c r="AK35" s="738"/>
    </row>
    <row r="36" spans="1:39" s="134" customFormat="1">
      <c r="A36" s="83" t="s">
        <v>47</v>
      </c>
      <c r="B36" s="455">
        <f>J36</f>
        <v>0</v>
      </c>
      <c r="C36" s="80" t="s">
        <v>51</v>
      </c>
      <c r="D36" s="80" t="s">
        <v>225</v>
      </c>
      <c r="E36" s="80" t="s">
        <v>224</v>
      </c>
      <c r="F36" s="80" t="s">
        <v>49</v>
      </c>
      <c r="G36" s="84" t="s">
        <v>50</v>
      </c>
      <c r="H36" s="786" t="s">
        <v>149</v>
      </c>
      <c r="I36" s="206"/>
      <c r="J36" s="197"/>
      <c r="K36" s="269"/>
      <c r="L36" s="197"/>
      <c r="M36" s="269"/>
      <c r="N36" s="433"/>
      <c r="O36" s="236"/>
      <c r="P36" s="328"/>
      <c r="Q36" s="328"/>
      <c r="R36" s="328"/>
      <c r="S36" s="328"/>
      <c r="T36" s="328"/>
      <c r="U36" s="328"/>
      <c r="V36" s="433"/>
      <c r="W36" s="156"/>
      <c r="X36" s="156"/>
      <c r="Y36" s="433"/>
      <c r="Z36" s="433"/>
      <c r="AA36" s="433"/>
      <c r="AB36" s="641">
        <f>SUM(P36:AA36)</f>
        <v>0</v>
      </c>
      <c r="AC36" s="371">
        <f>N36-AB36</f>
        <v>0</v>
      </c>
      <c r="AE36" s="786">
        <v>69</v>
      </c>
      <c r="AF36" s="308" t="s">
        <v>193</v>
      </c>
      <c r="AG36" s="313"/>
      <c r="AH36" s="1143">
        <f>O36</f>
        <v>0</v>
      </c>
      <c r="AI36" s="787">
        <v>99185000</v>
      </c>
      <c r="AJ36" s="788">
        <f>AI36-N36</f>
        <v>99185000</v>
      </c>
      <c r="AK36" s="740"/>
      <c r="AL36" s="300">
        <f>AI36-L36</f>
        <v>99185000</v>
      </c>
    </row>
    <row r="37" spans="1:39" s="134" customFormat="1">
      <c r="A37" s="83" t="s">
        <v>47</v>
      </c>
      <c r="B37" s="455">
        <f t="shared" ref="B37:B38" si="7">J37</f>
        <v>0</v>
      </c>
      <c r="C37" s="80" t="s">
        <v>51</v>
      </c>
      <c r="D37" s="80" t="s">
        <v>225</v>
      </c>
      <c r="E37" s="80" t="s">
        <v>224</v>
      </c>
      <c r="F37" s="80" t="s">
        <v>49</v>
      </c>
      <c r="G37" s="84" t="s">
        <v>50</v>
      </c>
      <c r="H37" s="1142" t="s">
        <v>149</v>
      </c>
      <c r="I37" s="206"/>
      <c r="J37" s="1141"/>
      <c r="K37" s="269"/>
      <c r="L37" s="197"/>
      <c r="M37" s="269"/>
      <c r="N37" s="197"/>
      <c r="O37" s="236"/>
      <c r="P37" s="328"/>
      <c r="Q37" s="328"/>
      <c r="R37" s="328"/>
      <c r="S37" s="328"/>
      <c r="T37" s="328"/>
      <c r="U37" s="328"/>
      <c r="V37" s="433"/>
      <c r="W37" s="433"/>
      <c r="X37" s="156"/>
      <c r="Y37" s="156"/>
      <c r="Z37" s="156"/>
      <c r="AA37" s="433"/>
      <c r="AB37" s="641">
        <f>SUM(P37:AA37)</f>
        <v>0</v>
      </c>
      <c r="AC37" s="371">
        <f>N37-AB37</f>
        <v>0</v>
      </c>
      <c r="AE37" s="786"/>
      <c r="AF37" s="308"/>
      <c r="AG37" s="313"/>
      <c r="AH37" s="1143">
        <f>O37</f>
        <v>0</v>
      </c>
      <c r="AI37" s="787"/>
      <c r="AJ37" s="788">
        <f>AI37-N37</f>
        <v>0</v>
      </c>
      <c r="AK37" s="740"/>
      <c r="AL37" s="300">
        <f>AI37-L37</f>
        <v>0</v>
      </c>
    </row>
    <row r="38" spans="1:39" s="134" customFormat="1">
      <c r="A38" s="83" t="s">
        <v>47</v>
      </c>
      <c r="B38" s="455">
        <f t="shared" si="7"/>
        <v>0</v>
      </c>
      <c r="C38" s="80" t="s">
        <v>51</v>
      </c>
      <c r="D38" s="80" t="s">
        <v>225</v>
      </c>
      <c r="E38" s="80" t="s">
        <v>224</v>
      </c>
      <c r="F38" s="80" t="s">
        <v>49</v>
      </c>
      <c r="G38" s="84" t="s">
        <v>50</v>
      </c>
      <c r="H38" s="1142" t="s">
        <v>149</v>
      </c>
      <c r="I38" s="206"/>
      <c r="J38" s="1141"/>
      <c r="K38" s="269"/>
      <c r="L38" s="197"/>
      <c r="M38" s="269"/>
      <c r="N38" s="433"/>
      <c r="O38" s="236"/>
      <c r="P38" s="328"/>
      <c r="Q38" s="328"/>
      <c r="R38" s="328"/>
      <c r="S38" s="328"/>
      <c r="T38" s="328"/>
      <c r="U38" s="328"/>
      <c r="V38" s="433"/>
      <c r="W38" s="433"/>
      <c r="X38" s="433"/>
      <c r="Y38" s="433"/>
      <c r="Z38" s="433"/>
      <c r="AA38" s="433"/>
      <c r="AB38" s="641">
        <f>SUM(P38:AA38)</f>
        <v>0</v>
      </c>
      <c r="AC38" s="371">
        <f>N38-AB38</f>
        <v>0</v>
      </c>
      <c r="AE38" s="786"/>
      <c r="AF38" s="308"/>
      <c r="AG38" s="313"/>
      <c r="AH38" s="1143">
        <f>O38</f>
        <v>0</v>
      </c>
      <c r="AI38" s="787"/>
      <c r="AJ38" s="788">
        <f>AI38-N38</f>
        <v>0</v>
      </c>
      <c r="AK38" s="740"/>
      <c r="AL38" s="300">
        <f>AI38-L38</f>
        <v>0</v>
      </c>
    </row>
    <row r="39" spans="1:39" s="8" customFormat="1">
      <c r="A39" s="170" t="s">
        <v>24</v>
      </c>
      <c r="B39" s="454">
        <f>B35-SUM(B36:B38)</f>
        <v>99185000</v>
      </c>
      <c r="C39" s="1704"/>
      <c r="D39" s="85"/>
      <c r="E39" s="85"/>
      <c r="F39" s="85"/>
      <c r="G39" s="86"/>
      <c r="H39" s="845"/>
      <c r="I39" s="207"/>
      <c r="J39" s="1207"/>
      <c r="K39" s="329"/>
      <c r="L39" s="165">
        <f>SUM(L36:L38)</f>
        <v>0</v>
      </c>
      <c r="M39" s="329"/>
      <c r="N39" s="165">
        <f>SUM(N36:N38)</f>
        <v>0</v>
      </c>
      <c r="O39" s="240"/>
      <c r="P39" s="165">
        <f>SUM(P36:P38)</f>
        <v>0</v>
      </c>
      <c r="Q39" s="165">
        <f t="shared" ref="Q39:AC39" si="8">SUM(Q36:Q38)</f>
        <v>0</v>
      </c>
      <c r="R39" s="165">
        <f t="shared" si="8"/>
        <v>0</v>
      </c>
      <c r="S39" s="165">
        <f t="shared" si="8"/>
        <v>0</v>
      </c>
      <c r="T39" s="165">
        <f t="shared" si="8"/>
        <v>0</v>
      </c>
      <c r="U39" s="165">
        <f t="shared" si="8"/>
        <v>0</v>
      </c>
      <c r="V39" s="165">
        <f t="shared" si="8"/>
        <v>0</v>
      </c>
      <c r="W39" s="165">
        <f t="shared" si="8"/>
        <v>0</v>
      </c>
      <c r="X39" s="165">
        <f t="shared" si="8"/>
        <v>0</v>
      </c>
      <c r="Y39" s="165">
        <f t="shared" si="8"/>
        <v>0</v>
      </c>
      <c r="Z39" s="165">
        <f t="shared" si="8"/>
        <v>0</v>
      </c>
      <c r="AA39" s="165">
        <f t="shared" si="8"/>
        <v>0</v>
      </c>
      <c r="AB39" s="1689">
        <f t="shared" si="8"/>
        <v>0</v>
      </c>
      <c r="AC39" s="165">
        <f t="shared" si="8"/>
        <v>0</v>
      </c>
      <c r="AE39" s="780"/>
      <c r="AF39" s="53"/>
      <c r="AG39" s="53"/>
      <c r="AH39" s="329"/>
      <c r="AI39" s="165">
        <f>SUM(AI36:AI38)</f>
        <v>99185000</v>
      </c>
      <c r="AJ39" s="165">
        <f>SUM(AJ36:AJ38)</f>
        <v>99185000</v>
      </c>
      <c r="AK39" s="738">
        <f>B35-AI39</f>
        <v>0</v>
      </c>
    </row>
    <row r="40" spans="1:39" s="8" customFormat="1" ht="27.75" customHeight="1">
      <c r="A40" s="553" t="s">
        <v>47</v>
      </c>
      <c r="B40" s="453">
        <v>480000</v>
      </c>
      <c r="C40" s="1072" t="s">
        <v>255</v>
      </c>
      <c r="D40" s="1073" t="s">
        <v>225</v>
      </c>
      <c r="E40" s="1073" t="s">
        <v>48</v>
      </c>
      <c r="F40" s="1073" t="s">
        <v>49</v>
      </c>
      <c r="G40" s="1074" t="s">
        <v>50</v>
      </c>
      <c r="H40" s="1705"/>
      <c r="I40" s="1706"/>
      <c r="J40" s="436"/>
      <c r="K40" s="424"/>
      <c r="L40" s="380"/>
      <c r="M40" s="424"/>
      <c r="N40" s="380"/>
      <c r="O40" s="1707"/>
      <c r="P40" s="1061"/>
      <c r="Q40" s="1060"/>
      <c r="R40" s="1060"/>
      <c r="S40" s="1060"/>
      <c r="T40" s="1060"/>
      <c r="U40" s="1060"/>
      <c r="V40" s="1060"/>
      <c r="W40" s="1060"/>
      <c r="X40" s="1060"/>
      <c r="Y40" s="1060"/>
      <c r="Z40" s="1060"/>
      <c r="AA40" s="1060"/>
      <c r="AB40" s="1735">
        <f>SUM(P40:AA40)</f>
        <v>0</v>
      </c>
      <c r="AC40" s="1089">
        <f>N40-AB40</f>
        <v>0</v>
      </c>
      <c r="AE40" s="801"/>
      <c r="AF40" s="348"/>
      <c r="AG40" s="348"/>
      <c r="AH40" s="423"/>
      <c r="AI40" s="399"/>
      <c r="AJ40" s="1287"/>
      <c r="AK40" s="738"/>
    </row>
    <row r="41" spans="1:39" s="134" customFormat="1">
      <c r="A41" s="83" t="s">
        <v>47</v>
      </c>
      <c r="B41" s="455">
        <f>J41</f>
        <v>0</v>
      </c>
      <c r="C41" s="1103" t="s">
        <v>255</v>
      </c>
      <c r="D41" s="466" t="s">
        <v>225</v>
      </c>
      <c r="E41" s="466" t="s">
        <v>224</v>
      </c>
      <c r="F41" s="466" t="s">
        <v>49</v>
      </c>
      <c r="G41" s="682" t="s">
        <v>50</v>
      </c>
      <c r="H41" s="786" t="s">
        <v>149</v>
      </c>
      <c r="I41" s="208"/>
      <c r="J41" s="438"/>
      <c r="K41" s="108"/>
      <c r="L41" s="143"/>
      <c r="M41" s="108"/>
      <c r="N41" s="143"/>
      <c r="O41" s="1133"/>
      <c r="P41" s="233"/>
      <c r="Q41" s="142"/>
      <c r="R41" s="142"/>
      <c r="S41" s="142"/>
      <c r="T41" s="142"/>
      <c r="U41" s="142"/>
      <c r="V41" s="142"/>
      <c r="W41" s="142"/>
      <c r="X41" s="142"/>
      <c r="Y41" s="142"/>
      <c r="Z41" s="142"/>
      <c r="AA41" s="142"/>
      <c r="AB41" s="641">
        <f>SUM(P41:AA41)</f>
        <v>0</v>
      </c>
      <c r="AC41" s="371">
        <f>N41-AB41</f>
        <v>0</v>
      </c>
      <c r="AE41" s="786">
        <v>69</v>
      </c>
      <c r="AF41" s="308" t="s">
        <v>193</v>
      </c>
      <c r="AG41" s="313"/>
      <c r="AH41" s="717">
        <f>O41</f>
        <v>0</v>
      </c>
      <c r="AI41" s="787">
        <v>480000</v>
      </c>
      <c r="AJ41" s="788">
        <f>AI41-N41</f>
        <v>480000</v>
      </c>
      <c r="AK41" s="740"/>
      <c r="AL41" s="300">
        <f>AI41-L41</f>
        <v>480000</v>
      </c>
    </row>
    <row r="42" spans="1:39" s="134" customFormat="1">
      <c r="A42" s="83" t="s">
        <v>47</v>
      </c>
      <c r="B42" s="455">
        <f t="shared" ref="B42:B43" si="9">J42</f>
        <v>0</v>
      </c>
      <c r="C42" s="1103" t="s">
        <v>255</v>
      </c>
      <c r="D42" s="466" t="s">
        <v>225</v>
      </c>
      <c r="E42" s="466" t="s">
        <v>224</v>
      </c>
      <c r="F42" s="466" t="s">
        <v>49</v>
      </c>
      <c r="G42" s="682" t="s">
        <v>50</v>
      </c>
      <c r="H42" s="1142" t="s">
        <v>149</v>
      </c>
      <c r="I42" s="208"/>
      <c r="J42" s="438"/>
      <c r="K42" s="108"/>
      <c r="L42" s="143"/>
      <c r="M42" s="108"/>
      <c r="N42" s="143"/>
      <c r="O42" s="1133"/>
      <c r="P42" s="233"/>
      <c r="Q42" s="142"/>
      <c r="R42" s="142"/>
      <c r="S42" s="142"/>
      <c r="T42" s="142"/>
      <c r="U42" s="142"/>
      <c r="V42" s="142"/>
      <c r="W42" s="142"/>
      <c r="X42" s="156"/>
      <c r="Y42" s="156"/>
      <c r="Z42" s="156"/>
      <c r="AA42" s="142"/>
      <c r="AB42" s="641">
        <f>SUM(P42:AA42)</f>
        <v>0</v>
      </c>
      <c r="AC42" s="371">
        <f>N42-AB42</f>
        <v>0</v>
      </c>
      <c r="AE42" s="786"/>
      <c r="AF42" s="308"/>
      <c r="AG42" s="313"/>
      <c r="AH42" s="1143">
        <f>O42</f>
        <v>0</v>
      </c>
      <c r="AI42" s="787"/>
      <c r="AJ42" s="788">
        <f>AI42-N42</f>
        <v>0</v>
      </c>
      <c r="AK42" s="740"/>
      <c r="AL42" s="300">
        <f>AI42-L42</f>
        <v>0</v>
      </c>
    </row>
    <row r="43" spans="1:39" s="134" customFormat="1">
      <c r="A43" s="83" t="s">
        <v>47</v>
      </c>
      <c r="B43" s="455">
        <f t="shared" si="9"/>
        <v>0</v>
      </c>
      <c r="C43" s="1103" t="s">
        <v>255</v>
      </c>
      <c r="D43" s="466" t="s">
        <v>225</v>
      </c>
      <c r="E43" s="466" t="s">
        <v>224</v>
      </c>
      <c r="F43" s="466" t="s">
        <v>49</v>
      </c>
      <c r="G43" s="682" t="s">
        <v>50</v>
      </c>
      <c r="H43" s="1142" t="s">
        <v>149</v>
      </c>
      <c r="I43" s="208"/>
      <c r="J43" s="438"/>
      <c r="K43" s="108"/>
      <c r="L43" s="143"/>
      <c r="M43" s="108"/>
      <c r="N43" s="143"/>
      <c r="O43" s="1133"/>
      <c r="P43" s="233"/>
      <c r="Q43" s="142"/>
      <c r="R43" s="142"/>
      <c r="S43" s="142"/>
      <c r="T43" s="142"/>
      <c r="U43" s="142"/>
      <c r="V43" s="142"/>
      <c r="W43" s="142"/>
      <c r="X43" s="142"/>
      <c r="Y43" s="142"/>
      <c r="Z43" s="142"/>
      <c r="AA43" s="142"/>
      <c r="AB43" s="641">
        <f>SUM(P43:AA43)</f>
        <v>0</v>
      </c>
      <c r="AC43" s="371">
        <f>N43-AB43</f>
        <v>0</v>
      </c>
      <c r="AE43" s="786"/>
      <c r="AF43" s="308"/>
      <c r="AG43" s="313"/>
      <c r="AH43" s="717"/>
      <c r="AI43" s="787"/>
      <c r="AJ43" s="788">
        <f>AI43-N43</f>
        <v>0</v>
      </c>
      <c r="AK43" s="740"/>
      <c r="AL43" s="300">
        <f>AI43-L43</f>
        <v>0</v>
      </c>
    </row>
    <row r="44" spans="1:39" s="8" customFormat="1" ht="15">
      <c r="A44" s="170" t="s">
        <v>24</v>
      </c>
      <c r="B44" s="454">
        <f>B40--SUM(B41:B41)</f>
        <v>480000</v>
      </c>
      <c r="C44" s="1703"/>
      <c r="D44" s="85"/>
      <c r="E44" s="85"/>
      <c r="F44" s="85"/>
      <c r="G44" s="86"/>
      <c r="H44" s="845"/>
      <c r="I44" s="207"/>
      <c r="J44" s="1207"/>
      <c r="K44" s="329"/>
      <c r="L44" s="165">
        <f>SUM(L41:L43)</f>
        <v>0</v>
      </c>
      <c r="M44" s="329"/>
      <c r="N44" s="165">
        <f>SUM(N41:N43)</f>
        <v>0</v>
      </c>
      <c r="O44" s="1876"/>
      <c r="P44" s="165">
        <f>SUM(P41:P43)</f>
        <v>0</v>
      </c>
      <c r="Q44" s="165">
        <f t="shared" ref="Q44:AC44" si="10">SUM(Q41:Q43)</f>
        <v>0</v>
      </c>
      <c r="R44" s="165">
        <f t="shared" si="10"/>
        <v>0</v>
      </c>
      <c r="S44" s="165">
        <f t="shared" si="10"/>
        <v>0</v>
      </c>
      <c r="T44" s="165">
        <f t="shared" si="10"/>
        <v>0</v>
      </c>
      <c r="U44" s="165">
        <f t="shared" si="10"/>
        <v>0</v>
      </c>
      <c r="V44" s="165">
        <f t="shared" si="10"/>
        <v>0</v>
      </c>
      <c r="W44" s="165">
        <f t="shared" si="10"/>
        <v>0</v>
      </c>
      <c r="X44" s="165">
        <f t="shared" si="10"/>
        <v>0</v>
      </c>
      <c r="Y44" s="165">
        <f t="shared" si="10"/>
        <v>0</v>
      </c>
      <c r="Z44" s="165">
        <f t="shared" si="10"/>
        <v>0</v>
      </c>
      <c r="AA44" s="165">
        <f t="shared" si="10"/>
        <v>0</v>
      </c>
      <c r="AB44" s="1689">
        <f t="shared" si="10"/>
        <v>0</v>
      </c>
      <c r="AC44" s="165">
        <f t="shared" si="10"/>
        <v>0</v>
      </c>
      <c r="AE44" s="780"/>
      <c r="AF44" s="53"/>
      <c r="AG44" s="53"/>
      <c r="AH44" s="329"/>
      <c r="AI44" s="165">
        <f>SUM(AI41:AI43)</f>
        <v>480000</v>
      </c>
      <c r="AJ44" s="165">
        <f>SUM(AJ41:AJ43)</f>
        <v>480000</v>
      </c>
      <c r="AK44" s="738">
        <f>B40-AI44</f>
        <v>0</v>
      </c>
    </row>
    <row r="45" spans="1:39" s="6" customFormat="1" ht="31.5" customHeight="1">
      <c r="A45" s="676" t="s">
        <v>107</v>
      </c>
      <c r="B45" s="452">
        <f>B46+B67</f>
        <v>436830000</v>
      </c>
      <c r="C45" s="1075" t="s">
        <v>31</v>
      </c>
      <c r="D45" s="1075" t="s">
        <v>226</v>
      </c>
      <c r="E45" s="1075" t="s">
        <v>48</v>
      </c>
      <c r="F45" s="1075" t="s">
        <v>52</v>
      </c>
      <c r="G45" s="1076" t="s">
        <v>50</v>
      </c>
      <c r="H45" s="869"/>
      <c r="I45" s="352"/>
      <c r="J45" s="1208"/>
      <c r="K45" s="425"/>
      <c r="L45" s="353"/>
      <c r="M45" s="425"/>
      <c r="N45" s="324"/>
      <c r="O45" s="354"/>
      <c r="P45" s="355"/>
      <c r="Q45" s="324"/>
      <c r="R45" s="324"/>
      <c r="S45" s="324"/>
      <c r="T45" s="324"/>
      <c r="U45" s="324"/>
      <c r="V45" s="324"/>
      <c r="W45" s="324"/>
      <c r="X45" s="324"/>
      <c r="Y45" s="324"/>
      <c r="Z45" s="324"/>
      <c r="AA45" s="1726"/>
      <c r="AB45" s="1736"/>
      <c r="AC45" s="372"/>
      <c r="AE45" s="804"/>
      <c r="AF45" s="406"/>
      <c r="AG45" s="406"/>
      <c r="AH45" s="1149"/>
      <c r="AI45" s="326"/>
      <c r="AJ45" s="1150"/>
      <c r="AK45" s="738"/>
    </row>
    <row r="46" spans="1:39" s="567" customFormat="1">
      <c r="A46" s="91" t="s">
        <v>53</v>
      </c>
      <c r="B46" s="453">
        <v>142830000</v>
      </c>
      <c r="C46" s="89" t="s">
        <v>31</v>
      </c>
      <c r="D46" s="89" t="s">
        <v>226</v>
      </c>
      <c r="E46" s="89" t="s">
        <v>224</v>
      </c>
      <c r="F46" s="89" t="s">
        <v>224</v>
      </c>
      <c r="G46" s="90" t="s">
        <v>50</v>
      </c>
      <c r="H46" s="847" t="s">
        <v>149</v>
      </c>
      <c r="I46" s="722"/>
      <c r="J46" s="1209"/>
      <c r="K46" s="724"/>
      <c r="L46" s="723"/>
      <c r="M46" s="724"/>
      <c r="N46" s="325"/>
      <c r="O46" s="358"/>
      <c r="P46" s="327"/>
      <c r="Q46" s="325"/>
      <c r="R46" s="325"/>
      <c r="S46" s="325"/>
      <c r="T46" s="325"/>
      <c r="U46" s="325"/>
      <c r="V46" s="325"/>
      <c r="W46" s="325"/>
      <c r="X46" s="325"/>
      <c r="Y46" s="325"/>
      <c r="Z46" s="325"/>
      <c r="AA46" s="1727"/>
      <c r="AB46" s="1737">
        <f>SUM(P46:AA46)</f>
        <v>0</v>
      </c>
      <c r="AC46" s="373">
        <f t="shared" ref="AC46:AC65" si="11">N46-AB46</f>
        <v>0</v>
      </c>
      <c r="AE46" s="1288"/>
      <c r="AF46" s="1289"/>
      <c r="AG46" s="1289"/>
      <c r="AH46" s="1290"/>
      <c r="AI46" s="1291"/>
      <c r="AJ46" s="1292"/>
      <c r="AK46" s="738"/>
    </row>
    <row r="47" spans="1:39" s="567" customFormat="1">
      <c r="A47" s="91" t="s">
        <v>53</v>
      </c>
      <c r="B47" s="715">
        <f>J47</f>
        <v>0</v>
      </c>
      <c r="C47" s="89" t="s">
        <v>31</v>
      </c>
      <c r="D47" s="89" t="s">
        <v>226</v>
      </c>
      <c r="E47" s="89" t="s">
        <v>224</v>
      </c>
      <c r="F47" s="89" t="s">
        <v>224</v>
      </c>
      <c r="G47" s="90" t="s">
        <v>50</v>
      </c>
      <c r="H47" s="782" t="s">
        <v>149</v>
      </c>
      <c r="I47" s="725"/>
      <c r="J47" s="232"/>
      <c r="K47" s="894"/>
      <c r="L47" s="565"/>
      <c r="M47" s="564"/>
      <c r="N47" s="156"/>
      <c r="O47" s="235"/>
      <c r="P47" s="237"/>
      <c r="Q47" s="156"/>
      <c r="R47" s="156"/>
      <c r="S47" s="156"/>
      <c r="T47" s="156"/>
      <c r="U47" s="156"/>
      <c r="V47" s="156"/>
      <c r="W47" s="156"/>
      <c r="X47" s="156"/>
      <c r="Y47" s="156"/>
      <c r="Z47" s="156"/>
      <c r="AA47" s="433"/>
      <c r="AB47" s="641">
        <f>SUM(P47:AA47)</f>
        <v>0</v>
      </c>
      <c r="AC47" s="371">
        <f t="shared" si="11"/>
        <v>0</v>
      </c>
      <c r="AE47" s="782">
        <v>79</v>
      </c>
      <c r="AF47" s="674" t="s">
        <v>264</v>
      </c>
      <c r="AG47" s="336"/>
      <c r="AH47" s="717">
        <f t="shared" ref="AH47:AH65" si="12">O47</f>
        <v>0</v>
      </c>
      <c r="AI47" s="566">
        <v>23170000</v>
      </c>
      <c r="AJ47" s="788">
        <f t="shared" ref="AJ47:AJ65" si="13">AI47-N47</f>
        <v>23170000</v>
      </c>
      <c r="AK47" s="738"/>
      <c r="AL47" s="300">
        <f t="shared" ref="AL47:AL65" si="14">AI47-L47</f>
        <v>23170000</v>
      </c>
    </row>
    <row r="48" spans="1:39" s="567" customFormat="1">
      <c r="A48" s="91" t="s">
        <v>53</v>
      </c>
      <c r="B48" s="715">
        <f t="shared" ref="B48:B65" si="15">J48</f>
        <v>0</v>
      </c>
      <c r="C48" s="89" t="s">
        <v>31</v>
      </c>
      <c r="D48" s="89" t="s">
        <v>226</v>
      </c>
      <c r="E48" s="89" t="s">
        <v>224</v>
      </c>
      <c r="F48" s="89" t="s">
        <v>224</v>
      </c>
      <c r="G48" s="90" t="s">
        <v>50</v>
      </c>
      <c r="H48" s="782" t="s">
        <v>149</v>
      </c>
      <c r="I48" s="725"/>
      <c r="J48" s="232"/>
      <c r="K48" s="894"/>
      <c r="L48" s="232"/>
      <c r="M48" s="564"/>
      <c r="N48" s="156"/>
      <c r="O48" s="235"/>
      <c r="P48" s="237"/>
      <c r="Q48" s="156"/>
      <c r="R48" s="156"/>
      <c r="S48" s="156"/>
      <c r="T48" s="156"/>
      <c r="U48" s="156"/>
      <c r="V48" s="156"/>
      <c r="W48" s="156"/>
      <c r="X48" s="156"/>
      <c r="Y48" s="156"/>
      <c r="Z48" s="156"/>
      <c r="AA48" s="433"/>
      <c r="AB48" s="641">
        <f t="shared" ref="AB48:AB65" si="16">SUM(P48:AA48)</f>
        <v>0</v>
      </c>
      <c r="AC48" s="371">
        <f t="shared" si="11"/>
        <v>0</v>
      </c>
      <c r="AE48" s="782">
        <v>80</v>
      </c>
      <c r="AF48" s="674" t="s">
        <v>171</v>
      </c>
      <c r="AG48" s="336"/>
      <c r="AH48" s="717">
        <f t="shared" si="12"/>
        <v>0</v>
      </c>
      <c r="AI48" s="566">
        <v>20000000</v>
      </c>
      <c r="AJ48" s="788">
        <f t="shared" si="13"/>
        <v>20000000</v>
      </c>
      <c r="AK48" s="738"/>
      <c r="AL48" s="300">
        <f t="shared" si="14"/>
        <v>20000000</v>
      </c>
      <c r="AM48" s="1594">
        <f>8813385+825624</f>
        <v>9639009</v>
      </c>
    </row>
    <row r="49" spans="1:38" s="567" customFormat="1">
      <c r="A49" s="91" t="s">
        <v>53</v>
      </c>
      <c r="B49" s="715">
        <f t="shared" si="15"/>
        <v>0</v>
      </c>
      <c r="C49" s="89" t="s">
        <v>31</v>
      </c>
      <c r="D49" s="89" t="s">
        <v>226</v>
      </c>
      <c r="E49" s="89" t="s">
        <v>224</v>
      </c>
      <c r="F49" s="89" t="s">
        <v>224</v>
      </c>
      <c r="G49" s="90" t="s">
        <v>50</v>
      </c>
      <c r="H49" s="782" t="s">
        <v>149</v>
      </c>
      <c r="I49" s="725"/>
      <c r="J49" s="232"/>
      <c r="K49" s="894"/>
      <c r="L49" s="672"/>
      <c r="M49" s="673"/>
      <c r="N49" s="156"/>
      <c r="O49" s="235"/>
      <c r="P49" s="237"/>
      <c r="Q49" s="156"/>
      <c r="R49" s="156"/>
      <c r="S49" s="156"/>
      <c r="T49" s="156"/>
      <c r="U49" s="156"/>
      <c r="V49" s="156"/>
      <c r="W49" s="156"/>
      <c r="X49" s="156"/>
      <c r="Y49" s="156"/>
      <c r="Z49" s="156"/>
      <c r="AA49" s="433"/>
      <c r="AB49" s="641">
        <f t="shared" si="16"/>
        <v>0</v>
      </c>
      <c r="AC49" s="371">
        <f t="shared" si="11"/>
        <v>0</v>
      </c>
      <c r="AE49" s="782">
        <v>81</v>
      </c>
      <c r="AF49" s="674" t="s">
        <v>404</v>
      </c>
      <c r="AG49" s="336"/>
      <c r="AH49" s="717">
        <f t="shared" si="12"/>
        <v>0</v>
      </c>
      <c r="AI49" s="566">
        <v>99660000</v>
      </c>
      <c r="AJ49" s="788">
        <f t="shared" si="13"/>
        <v>99660000</v>
      </c>
      <c r="AK49" s="738"/>
      <c r="AL49" s="300">
        <f t="shared" si="14"/>
        <v>99660000</v>
      </c>
    </row>
    <row r="50" spans="1:38" s="567" customFormat="1">
      <c r="A50" s="91" t="s">
        <v>53</v>
      </c>
      <c r="B50" s="715">
        <f t="shared" si="15"/>
        <v>0</v>
      </c>
      <c r="C50" s="89" t="s">
        <v>31</v>
      </c>
      <c r="D50" s="89" t="s">
        <v>226</v>
      </c>
      <c r="E50" s="89" t="s">
        <v>224</v>
      </c>
      <c r="F50" s="89" t="s">
        <v>224</v>
      </c>
      <c r="G50" s="90" t="s">
        <v>50</v>
      </c>
      <c r="H50" s="781" t="s">
        <v>149</v>
      </c>
      <c r="I50" s="725"/>
      <c r="J50" s="232"/>
      <c r="K50" s="894"/>
      <c r="L50" s="565"/>
      <c r="M50" s="564"/>
      <c r="N50" s="157"/>
      <c r="O50" s="898"/>
      <c r="P50" s="237"/>
      <c r="Q50" s="156"/>
      <c r="R50" s="156"/>
      <c r="S50" s="156"/>
      <c r="T50" s="156"/>
      <c r="U50" s="156"/>
      <c r="V50" s="156"/>
      <c r="W50" s="156"/>
      <c r="X50" s="156"/>
      <c r="Y50" s="156"/>
      <c r="Z50" s="156"/>
      <c r="AA50" s="433"/>
      <c r="AB50" s="641">
        <f t="shared" si="16"/>
        <v>0</v>
      </c>
      <c r="AC50" s="371">
        <f t="shared" si="11"/>
        <v>0</v>
      </c>
      <c r="AE50" s="782"/>
      <c r="AF50" s="674"/>
      <c r="AG50" s="336"/>
      <c r="AH50" s="717">
        <f t="shared" si="12"/>
        <v>0</v>
      </c>
      <c r="AI50" s="566"/>
      <c r="AJ50" s="788">
        <f t="shared" si="13"/>
        <v>0</v>
      </c>
      <c r="AK50" s="738"/>
      <c r="AL50" s="300">
        <f t="shared" si="14"/>
        <v>0</v>
      </c>
    </row>
    <row r="51" spans="1:38" s="567" customFormat="1" hidden="1">
      <c r="A51" s="91" t="s">
        <v>53</v>
      </c>
      <c r="B51" s="715">
        <f t="shared" si="15"/>
        <v>0</v>
      </c>
      <c r="C51" s="89" t="s">
        <v>31</v>
      </c>
      <c r="D51" s="89" t="s">
        <v>226</v>
      </c>
      <c r="E51" s="89" t="s">
        <v>224</v>
      </c>
      <c r="F51" s="89" t="s">
        <v>224</v>
      </c>
      <c r="G51" s="90" t="s">
        <v>50</v>
      </c>
      <c r="H51" s="782"/>
      <c r="I51" s="725"/>
      <c r="J51" s="232"/>
      <c r="K51" s="894"/>
      <c r="L51" s="565"/>
      <c r="M51" s="564"/>
      <c r="N51" s="157"/>
      <c r="O51" s="898"/>
      <c r="P51" s="237"/>
      <c r="Q51" s="156"/>
      <c r="R51" s="156"/>
      <c r="S51" s="156"/>
      <c r="T51" s="156"/>
      <c r="U51" s="156"/>
      <c r="V51" s="156"/>
      <c r="W51" s="156"/>
      <c r="X51" s="156"/>
      <c r="Y51" s="156"/>
      <c r="Z51" s="156"/>
      <c r="AA51" s="433"/>
      <c r="AB51" s="641">
        <f t="shared" si="16"/>
        <v>0</v>
      </c>
      <c r="AC51" s="371">
        <f t="shared" si="11"/>
        <v>0</v>
      </c>
      <c r="AE51" s="782"/>
      <c r="AF51" s="674"/>
      <c r="AG51" s="336"/>
      <c r="AH51" s="717">
        <f t="shared" si="12"/>
        <v>0</v>
      </c>
      <c r="AI51" s="566"/>
      <c r="AJ51" s="788">
        <f t="shared" si="13"/>
        <v>0</v>
      </c>
      <c r="AK51" s="738"/>
      <c r="AL51" s="300">
        <f t="shared" si="14"/>
        <v>0</v>
      </c>
    </row>
    <row r="52" spans="1:38" s="567" customFormat="1" hidden="1">
      <c r="A52" s="91" t="s">
        <v>53</v>
      </c>
      <c r="B52" s="715">
        <f t="shared" si="15"/>
        <v>0</v>
      </c>
      <c r="C52" s="89" t="s">
        <v>31</v>
      </c>
      <c r="D52" s="89" t="s">
        <v>226</v>
      </c>
      <c r="E52" s="89" t="s">
        <v>224</v>
      </c>
      <c r="F52" s="89" t="s">
        <v>224</v>
      </c>
      <c r="G52" s="90" t="s">
        <v>50</v>
      </c>
      <c r="H52" s="782"/>
      <c r="I52" s="725"/>
      <c r="J52" s="232"/>
      <c r="K52" s="894"/>
      <c r="L52" s="565"/>
      <c r="M52" s="564"/>
      <c r="N52" s="156"/>
      <c r="O52" s="235"/>
      <c r="P52" s="237"/>
      <c r="Q52" s="156"/>
      <c r="R52" s="156"/>
      <c r="S52" s="156"/>
      <c r="T52" s="156"/>
      <c r="U52" s="156"/>
      <c r="V52" s="156"/>
      <c r="W52" s="156"/>
      <c r="X52" s="156"/>
      <c r="Y52" s="156"/>
      <c r="Z52" s="156"/>
      <c r="AA52" s="433"/>
      <c r="AB52" s="641">
        <f t="shared" si="16"/>
        <v>0</v>
      </c>
      <c r="AC52" s="371">
        <f t="shared" si="11"/>
        <v>0</v>
      </c>
      <c r="AE52" s="782"/>
      <c r="AF52" s="674"/>
      <c r="AG52" s="336"/>
      <c r="AH52" s="717">
        <f t="shared" si="12"/>
        <v>0</v>
      </c>
      <c r="AI52" s="566"/>
      <c r="AJ52" s="788">
        <f t="shared" si="13"/>
        <v>0</v>
      </c>
      <c r="AK52" s="738"/>
      <c r="AL52" s="300">
        <f t="shared" si="14"/>
        <v>0</v>
      </c>
    </row>
    <row r="53" spans="1:38" s="567" customFormat="1" hidden="1">
      <c r="A53" s="91" t="s">
        <v>53</v>
      </c>
      <c r="B53" s="715">
        <f t="shared" si="15"/>
        <v>0</v>
      </c>
      <c r="C53" s="89" t="s">
        <v>31</v>
      </c>
      <c r="D53" s="89" t="s">
        <v>226</v>
      </c>
      <c r="E53" s="89" t="s">
        <v>224</v>
      </c>
      <c r="F53" s="89" t="s">
        <v>224</v>
      </c>
      <c r="G53" s="90" t="s">
        <v>50</v>
      </c>
      <c r="H53" s="781"/>
      <c r="I53" s="725"/>
      <c r="J53" s="232"/>
      <c r="K53" s="894"/>
      <c r="L53" s="565"/>
      <c r="M53" s="564"/>
      <c r="N53" s="156"/>
      <c r="O53" s="235"/>
      <c r="P53" s="237"/>
      <c r="Q53" s="156"/>
      <c r="R53" s="156"/>
      <c r="S53" s="156"/>
      <c r="T53" s="156"/>
      <c r="U53" s="156"/>
      <c r="V53" s="156"/>
      <c r="W53" s="156"/>
      <c r="X53" s="156"/>
      <c r="Y53" s="156"/>
      <c r="Z53" s="156"/>
      <c r="AA53" s="433"/>
      <c r="AB53" s="641">
        <f t="shared" si="16"/>
        <v>0</v>
      </c>
      <c r="AC53" s="371">
        <f t="shared" si="11"/>
        <v>0</v>
      </c>
      <c r="AE53" s="781"/>
      <c r="AF53" s="674"/>
      <c r="AG53" s="336"/>
      <c r="AH53" s="717">
        <f t="shared" si="12"/>
        <v>0</v>
      </c>
      <c r="AI53" s="566"/>
      <c r="AJ53" s="788">
        <f t="shared" si="13"/>
        <v>0</v>
      </c>
      <c r="AK53" s="738"/>
      <c r="AL53" s="300">
        <f t="shared" si="14"/>
        <v>0</v>
      </c>
    </row>
    <row r="54" spans="1:38" s="567" customFormat="1" hidden="1">
      <c r="A54" s="91" t="s">
        <v>53</v>
      </c>
      <c r="B54" s="715">
        <f t="shared" si="15"/>
        <v>0</v>
      </c>
      <c r="C54" s="89" t="s">
        <v>31</v>
      </c>
      <c r="D54" s="89" t="s">
        <v>226</v>
      </c>
      <c r="E54" s="89" t="s">
        <v>224</v>
      </c>
      <c r="F54" s="89" t="s">
        <v>224</v>
      </c>
      <c r="G54" s="90" t="s">
        <v>50</v>
      </c>
      <c r="H54" s="782"/>
      <c r="I54" s="725"/>
      <c r="J54" s="232"/>
      <c r="K54" s="894"/>
      <c r="L54" s="565"/>
      <c r="M54" s="564"/>
      <c r="N54" s="156"/>
      <c r="O54" s="235"/>
      <c r="P54" s="237"/>
      <c r="Q54" s="156"/>
      <c r="R54" s="156"/>
      <c r="S54" s="156"/>
      <c r="T54" s="156"/>
      <c r="U54" s="156"/>
      <c r="V54" s="156"/>
      <c r="W54" s="156"/>
      <c r="X54" s="156"/>
      <c r="Y54" s="156"/>
      <c r="Z54" s="156"/>
      <c r="AA54" s="433"/>
      <c r="AB54" s="641">
        <f t="shared" si="16"/>
        <v>0</v>
      </c>
      <c r="AC54" s="371">
        <f t="shared" si="11"/>
        <v>0</v>
      </c>
      <c r="AE54" s="782"/>
      <c r="AF54" s="674"/>
      <c r="AG54" s="336"/>
      <c r="AH54" s="717">
        <f t="shared" si="12"/>
        <v>0</v>
      </c>
      <c r="AI54" s="566"/>
      <c r="AJ54" s="788">
        <f t="shared" si="13"/>
        <v>0</v>
      </c>
      <c r="AK54" s="738"/>
      <c r="AL54" s="300">
        <f t="shared" si="14"/>
        <v>0</v>
      </c>
    </row>
    <row r="55" spans="1:38" s="567" customFormat="1" hidden="1">
      <c r="A55" s="91" t="s">
        <v>53</v>
      </c>
      <c r="B55" s="715">
        <f t="shared" si="15"/>
        <v>0</v>
      </c>
      <c r="C55" s="89" t="s">
        <v>31</v>
      </c>
      <c r="D55" s="89" t="s">
        <v>226</v>
      </c>
      <c r="E55" s="89" t="s">
        <v>224</v>
      </c>
      <c r="F55" s="89" t="s">
        <v>224</v>
      </c>
      <c r="G55" s="90" t="s">
        <v>50</v>
      </c>
      <c r="H55" s="781"/>
      <c r="I55" s="725"/>
      <c r="J55" s="232"/>
      <c r="K55" s="563"/>
      <c r="L55" s="565"/>
      <c r="M55" s="1042"/>
      <c r="N55" s="166"/>
      <c r="O55" s="235"/>
      <c r="P55" s="156"/>
      <c r="Q55" s="156"/>
      <c r="R55" s="156"/>
      <c r="S55" s="156"/>
      <c r="T55" s="156"/>
      <c r="U55" s="156"/>
      <c r="V55" s="156"/>
      <c r="W55" s="156"/>
      <c r="X55" s="156"/>
      <c r="Y55" s="156"/>
      <c r="Z55" s="156"/>
      <c r="AA55" s="433"/>
      <c r="AB55" s="641">
        <f t="shared" si="16"/>
        <v>0</v>
      </c>
      <c r="AC55" s="371">
        <f t="shared" si="11"/>
        <v>0</v>
      </c>
      <c r="AE55" s="782"/>
      <c r="AF55" s="674"/>
      <c r="AG55" s="267"/>
      <c r="AH55" s="717">
        <f t="shared" si="12"/>
        <v>0</v>
      </c>
      <c r="AI55" s="566"/>
      <c r="AJ55" s="788">
        <f t="shared" si="13"/>
        <v>0</v>
      </c>
      <c r="AK55" s="738"/>
      <c r="AL55" s="300">
        <f t="shared" si="14"/>
        <v>0</v>
      </c>
    </row>
    <row r="56" spans="1:38" s="567" customFormat="1" hidden="1">
      <c r="A56" s="91" t="s">
        <v>53</v>
      </c>
      <c r="B56" s="715">
        <f t="shared" si="15"/>
        <v>0</v>
      </c>
      <c r="C56" s="89" t="s">
        <v>31</v>
      </c>
      <c r="D56" s="89" t="s">
        <v>226</v>
      </c>
      <c r="E56" s="89" t="s">
        <v>224</v>
      </c>
      <c r="F56" s="89" t="s">
        <v>224</v>
      </c>
      <c r="G56" s="90" t="s">
        <v>50</v>
      </c>
      <c r="H56" s="781"/>
      <c r="I56" s="725"/>
      <c r="J56" s="232"/>
      <c r="K56" s="564"/>
      <c r="L56" s="565"/>
      <c r="M56" s="564"/>
      <c r="N56" s="157"/>
      <c r="O56" s="235"/>
      <c r="P56" s="237"/>
      <c r="Q56" s="156"/>
      <c r="R56" s="156"/>
      <c r="S56" s="156"/>
      <c r="T56" s="156"/>
      <c r="U56" s="156"/>
      <c r="V56" s="156"/>
      <c r="W56" s="156"/>
      <c r="X56" s="156"/>
      <c r="Y56" s="156"/>
      <c r="Z56" s="156"/>
      <c r="AA56" s="433"/>
      <c r="AB56" s="641">
        <f t="shared" si="16"/>
        <v>0</v>
      </c>
      <c r="AC56" s="371">
        <f t="shared" si="11"/>
        <v>0</v>
      </c>
      <c r="AE56" s="781"/>
      <c r="AF56" s="674"/>
      <c r="AG56" s="267"/>
      <c r="AH56" s="717">
        <f t="shared" si="12"/>
        <v>0</v>
      </c>
      <c r="AI56" s="566"/>
      <c r="AJ56" s="788">
        <f t="shared" si="13"/>
        <v>0</v>
      </c>
      <c r="AK56" s="738"/>
      <c r="AL56" s="300">
        <f t="shared" si="14"/>
        <v>0</v>
      </c>
    </row>
    <row r="57" spans="1:38" s="567" customFormat="1" hidden="1">
      <c r="A57" s="91" t="s">
        <v>53</v>
      </c>
      <c r="B57" s="715">
        <f t="shared" si="15"/>
        <v>0</v>
      </c>
      <c r="C57" s="89" t="s">
        <v>31</v>
      </c>
      <c r="D57" s="89" t="s">
        <v>226</v>
      </c>
      <c r="E57" s="89" t="s">
        <v>224</v>
      </c>
      <c r="F57" s="89" t="s">
        <v>224</v>
      </c>
      <c r="G57" s="90" t="s">
        <v>50</v>
      </c>
      <c r="H57" s="1106"/>
      <c r="I57" s="725"/>
      <c r="J57" s="232"/>
      <c r="K57" s="564"/>
      <c r="L57" s="565"/>
      <c r="M57" s="564"/>
      <c r="N57" s="157"/>
      <c r="O57" s="235"/>
      <c r="P57" s="237"/>
      <c r="Q57" s="156"/>
      <c r="R57" s="156"/>
      <c r="S57" s="156"/>
      <c r="T57" s="156"/>
      <c r="U57" s="156"/>
      <c r="V57" s="156"/>
      <c r="W57" s="156"/>
      <c r="X57" s="156"/>
      <c r="Y57" s="156"/>
      <c r="Z57" s="156"/>
      <c r="AA57" s="433"/>
      <c r="AB57" s="641">
        <f t="shared" si="16"/>
        <v>0</v>
      </c>
      <c r="AC57" s="371">
        <f t="shared" si="11"/>
        <v>0</v>
      </c>
      <c r="AE57" s="781"/>
      <c r="AF57" s="674"/>
      <c r="AG57" s="267"/>
      <c r="AH57" s="717">
        <f t="shared" si="12"/>
        <v>0</v>
      </c>
      <c r="AI57" s="566"/>
      <c r="AJ57" s="788">
        <f t="shared" si="13"/>
        <v>0</v>
      </c>
      <c r="AK57" s="738"/>
      <c r="AL57" s="300">
        <f t="shared" si="14"/>
        <v>0</v>
      </c>
    </row>
    <row r="58" spans="1:38" s="567" customFormat="1" hidden="1">
      <c r="A58" s="91" t="s">
        <v>53</v>
      </c>
      <c r="B58" s="715">
        <f t="shared" si="15"/>
        <v>0</v>
      </c>
      <c r="C58" s="89" t="s">
        <v>31</v>
      </c>
      <c r="D58" s="89" t="s">
        <v>226</v>
      </c>
      <c r="E58" s="89" t="s">
        <v>224</v>
      </c>
      <c r="F58" s="89" t="s">
        <v>224</v>
      </c>
      <c r="G58" s="90" t="s">
        <v>50</v>
      </c>
      <c r="H58" s="1106"/>
      <c r="I58" s="725"/>
      <c r="J58" s="232"/>
      <c r="K58" s="564"/>
      <c r="L58" s="565"/>
      <c r="M58" s="564"/>
      <c r="N58" s="157"/>
      <c r="O58" s="235"/>
      <c r="P58" s="237"/>
      <c r="Q58" s="156"/>
      <c r="R58" s="156"/>
      <c r="S58" s="156"/>
      <c r="T58" s="156"/>
      <c r="U58" s="156"/>
      <c r="V58" s="156"/>
      <c r="W58" s="156"/>
      <c r="X58" s="156"/>
      <c r="Y58" s="156"/>
      <c r="Z58" s="156"/>
      <c r="AA58" s="433"/>
      <c r="AB58" s="641">
        <f t="shared" si="16"/>
        <v>0</v>
      </c>
      <c r="AC58" s="371">
        <f t="shared" si="11"/>
        <v>0</v>
      </c>
      <c r="AE58" s="781"/>
      <c r="AF58" s="674"/>
      <c r="AG58" s="267"/>
      <c r="AH58" s="717">
        <f t="shared" si="12"/>
        <v>0</v>
      </c>
      <c r="AI58" s="566"/>
      <c r="AJ58" s="788">
        <f t="shared" si="13"/>
        <v>0</v>
      </c>
      <c r="AK58" s="738"/>
      <c r="AL58" s="300">
        <f t="shared" si="14"/>
        <v>0</v>
      </c>
    </row>
    <row r="59" spans="1:38" s="567" customFormat="1" hidden="1">
      <c r="A59" s="91" t="s">
        <v>53</v>
      </c>
      <c r="B59" s="715">
        <f t="shared" si="15"/>
        <v>0</v>
      </c>
      <c r="C59" s="89" t="s">
        <v>31</v>
      </c>
      <c r="D59" s="89" t="s">
        <v>226</v>
      </c>
      <c r="E59" s="89" t="s">
        <v>224</v>
      </c>
      <c r="F59" s="89" t="s">
        <v>224</v>
      </c>
      <c r="G59" s="90" t="s">
        <v>50</v>
      </c>
      <c r="H59" s="1106"/>
      <c r="I59" s="725"/>
      <c r="J59" s="232"/>
      <c r="K59" s="564"/>
      <c r="L59" s="565"/>
      <c r="M59" s="564"/>
      <c r="N59" s="157"/>
      <c r="O59" s="235"/>
      <c r="P59" s="237"/>
      <c r="Q59" s="156"/>
      <c r="R59" s="156"/>
      <c r="S59" s="156"/>
      <c r="T59" s="156"/>
      <c r="U59" s="156"/>
      <c r="V59" s="156"/>
      <c r="W59" s="156"/>
      <c r="X59" s="156"/>
      <c r="Y59" s="156"/>
      <c r="Z59" s="156"/>
      <c r="AA59" s="433"/>
      <c r="AB59" s="641">
        <f t="shared" ref="AB59:AB64" si="17">SUM(P59:AA59)</f>
        <v>0</v>
      </c>
      <c r="AC59" s="371">
        <f t="shared" si="11"/>
        <v>0</v>
      </c>
      <c r="AE59" s="781"/>
      <c r="AF59" s="674"/>
      <c r="AG59" s="267"/>
      <c r="AH59" s="717">
        <f t="shared" si="12"/>
        <v>0</v>
      </c>
      <c r="AI59" s="566"/>
      <c r="AJ59" s="788">
        <f t="shared" si="13"/>
        <v>0</v>
      </c>
      <c r="AK59" s="738"/>
      <c r="AL59" s="300">
        <f t="shared" si="14"/>
        <v>0</v>
      </c>
    </row>
    <row r="60" spans="1:38" s="567" customFormat="1" hidden="1">
      <c r="A60" s="91" t="s">
        <v>53</v>
      </c>
      <c r="B60" s="715">
        <f t="shared" si="15"/>
        <v>0</v>
      </c>
      <c r="C60" s="89" t="s">
        <v>31</v>
      </c>
      <c r="D60" s="89" t="s">
        <v>226</v>
      </c>
      <c r="E60" s="89" t="s">
        <v>224</v>
      </c>
      <c r="F60" s="89" t="s">
        <v>224</v>
      </c>
      <c r="G60" s="90" t="s">
        <v>50</v>
      </c>
      <c r="H60" s="1106"/>
      <c r="I60" s="725"/>
      <c r="J60" s="232"/>
      <c r="K60" s="564"/>
      <c r="L60" s="565"/>
      <c r="M60" s="564"/>
      <c r="N60" s="157"/>
      <c r="O60" s="235"/>
      <c r="P60" s="237"/>
      <c r="Q60" s="156"/>
      <c r="R60" s="156"/>
      <c r="S60" s="156"/>
      <c r="T60" s="156"/>
      <c r="U60" s="156"/>
      <c r="V60" s="156"/>
      <c r="W60" s="156"/>
      <c r="X60" s="156"/>
      <c r="Y60" s="156"/>
      <c r="Z60" s="156"/>
      <c r="AA60" s="433"/>
      <c r="AB60" s="641">
        <f t="shared" si="17"/>
        <v>0</v>
      </c>
      <c r="AC60" s="371">
        <f t="shared" si="11"/>
        <v>0</v>
      </c>
      <c r="AE60" s="781"/>
      <c r="AF60" s="674"/>
      <c r="AG60" s="267"/>
      <c r="AH60" s="717">
        <f t="shared" si="12"/>
        <v>0</v>
      </c>
      <c r="AI60" s="566"/>
      <c r="AJ60" s="788">
        <f t="shared" si="13"/>
        <v>0</v>
      </c>
      <c r="AK60" s="738"/>
      <c r="AL60" s="300">
        <f t="shared" si="14"/>
        <v>0</v>
      </c>
    </row>
    <row r="61" spans="1:38" s="567" customFormat="1" hidden="1">
      <c r="A61" s="91" t="s">
        <v>53</v>
      </c>
      <c r="B61" s="715">
        <f t="shared" si="15"/>
        <v>0</v>
      </c>
      <c r="C61" s="89" t="s">
        <v>31</v>
      </c>
      <c r="D61" s="89" t="s">
        <v>226</v>
      </c>
      <c r="E61" s="89" t="s">
        <v>224</v>
      </c>
      <c r="F61" s="89" t="s">
        <v>224</v>
      </c>
      <c r="G61" s="90" t="s">
        <v>50</v>
      </c>
      <c r="H61" s="1106"/>
      <c r="I61" s="725"/>
      <c r="J61" s="232"/>
      <c r="K61" s="564"/>
      <c r="L61" s="565"/>
      <c r="M61" s="564"/>
      <c r="N61" s="157"/>
      <c r="O61" s="235"/>
      <c r="P61" s="237"/>
      <c r="Q61" s="156"/>
      <c r="R61" s="156"/>
      <c r="S61" s="156"/>
      <c r="T61" s="156"/>
      <c r="U61" s="156"/>
      <c r="V61" s="156"/>
      <c r="W61" s="156"/>
      <c r="X61" s="156"/>
      <c r="Y61" s="156"/>
      <c r="Z61" s="156"/>
      <c r="AA61" s="433"/>
      <c r="AB61" s="641">
        <f t="shared" si="17"/>
        <v>0</v>
      </c>
      <c r="AC61" s="371">
        <f t="shared" si="11"/>
        <v>0</v>
      </c>
      <c r="AE61" s="781"/>
      <c r="AF61" s="674"/>
      <c r="AG61" s="267"/>
      <c r="AH61" s="717">
        <f t="shared" si="12"/>
        <v>0</v>
      </c>
      <c r="AI61" s="566"/>
      <c r="AJ61" s="788">
        <f t="shared" si="13"/>
        <v>0</v>
      </c>
      <c r="AK61" s="738"/>
      <c r="AL61" s="300">
        <f t="shared" si="14"/>
        <v>0</v>
      </c>
    </row>
    <row r="62" spans="1:38" s="567" customFormat="1" hidden="1">
      <c r="A62" s="91" t="s">
        <v>53</v>
      </c>
      <c r="B62" s="715">
        <f t="shared" si="15"/>
        <v>0</v>
      </c>
      <c r="C62" s="89" t="s">
        <v>31</v>
      </c>
      <c r="D62" s="89" t="s">
        <v>226</v>
      </c>
      <c r="E62" s="89" t="s">
        <v>224</v>
      </c>
      <c r="F62" s="89" t="s">
        <v>224</v>
      </c>
      <c r="G62" s="90" t="s">
        <v>50</v>
      </c>
      <c r="H62" s="1106"/>
      <c r="I62" s="725"/>
      <c r="J62" s="232"/>
      <c r="K62" s="564"/>
      <c r="L62" s="232"/>
      <c r="M62" s="564"/>
      <c r="N62" s="157"/>
      <c r="O62" s="235"/>
      <c r="P62" s="237"/>
      <c r="Q62" s="156"/>
      <c r="R62" s="156"/>
      <c r="S62" s="156"/>
      <c r="T62" s="156"/>
      <c r="U62" s="156"/>
      <c r="V62" s="156"/>
      <c r="W62" s="156"/>
      <c r="X62" s="156"/>
      <c r="Y62" s="156"/>
      <c r="Z62" s="156"/>
      <c r="AA62" s="433"/>
      <c r="AB62" s="641">
        <f t="shared" si="17"/>
        <v>0</v>
      </c>
      <c r="AC62" s="371">
        <f t="shared" si="11"/>
        <v>0</v>
      </c>
      <c r="AE62" s="781"/>
      <c r="AF62" s="674"/>
      <c r="AG62" s="267"/>
      <c r="AH62" s="717">
        <f t="shared" si="12"/>
        <v>0</v>
      </c>
      <c r="AI62" s="566"/>
      <c r="AJ62" s="788">
        <f t="shared" si="13"/>
        <v>0</v>
      </c>
      <c r="AK62" s="738"/>
      <c r="AL62" s="300">
        <f t="shared" si="14"/>
        <v>0</v>
      </c>
    </row>
    <row r="63" spans="1:38" s="567" customFormat="1" hidden="1">
      <c r="A63" s="91" t="s">
        <v>53</v>
      </c>
      <c r="B63" s="715">
        <f t="shared" si="15"/>
        <v>0</v>
      </c>
      <c r="C63" s="89" t="s">
        <v>31</v>
      </c>
      <c r="D63" s="89" t="s">
        <v>226</v>
      </c>
      <c r="E63" s="89" t="s">
        <v>224</v>
      </c>
      <c r="F63" s="89" t="s">
        <v>224</v>
      </c>
      <c r="G63" s="90" t="s">
        <v>50</v>
      </c>
      <c r="H63" s="1106"/>
      <c r="I63" s="725"/>
      <c r="J63" s="232"/>
      <c r="K63" s="564"/>
      <c r="L63" s="565"/>
      <c r="M63" s="564"/>
      <c r="N63" s="157"/>
      <c r="O63" s="235"/>
      <c r="P63" s="237"/>
      <c r="Q63" s="156"/>
      <c r="R63" s="156"/>
      <c r="S63" s="156"/>
      <c r="T63" s="156"/>
      <c r="U63" s="156"/>
      <c r="V63" s="156"/>
      <c r="W63" s="156"/>
      <c r="X63" s="156"/>
      <c r="Y63" s="156"/>
      <c r="Z63" s="156"/>
      <c r="AA63" s="433"/>
      <c r="AB63" s="641">
        <f t="shared" si="17"/>
        <v>0</v>
      </c>
      <c r="AC63" s="371">
        <f t="shared" si="11"/>
        <v>0</v>
      </c>
      <c r="AE63" s="781"/>
      <c r="AF63" s="674"/>
      <c r="AG63" s="267"/>
      <c r="AH63" s="717">
        <f t="shared" si="12"/>
        <v>0</v>
      </c>
      <c r="AI63" s="566"/>
      <c r="AJ63" s="788">
        <f t="shared" si="13"/>
        <v>0</v>
      </c>
      <c r="AK63" s="738"/>
      <c r="AL63" s="300">
        <f t="shared" si="14"/>
        <v>0</v>
      </c>
    </row>
    <row r="64" spans="1:38" s="567" customFormat="1" hidden="1">
      <c r="A64" s="91" t="s">
        <v>53</v>
      </c>
      <c r="B64" s="715">
        <f t="shared" si="15"/>
        <v>0</v>
      </c>
      <c r="C64" s="89" t="s">
        <v>31</v>
      </c>
      <c r="D64" s="89" t="s">
        <v>226</v>
      </c>
      <c r="E64" s="89" t="s">
        <v>224</v>
      </c>
      <c r="F64" s="89" t="s">
        <v>224</v>
      </c>
      <c r="G64" s="90" t="s">
        <v>50</v>
      </c>
      <c r="H64" s="1106"/>
      <c r="I64" s="725"/>
      <c r="J64" s="232"/>
      <c r="K64" s="564"/>
      <c r="L64" s="565"/>
      <c r="M64" s="564"/>
      <c r="N64" s="157"/>
      <c r="O64" s="235"/>
      <c r="P64" s="237"/>
      <c r="Q64" s="156"/>
      <c r="R64" s="156"/>
      <c r="S64" s="156"/>
      <c r="T64" s="156"/>
      <c r="U64" s="156"/>
      <c r="V64" s="156"/>
      <c r="W64" s="156"/>
      <c r="X64" s="156"/>
      <c r="Y64" s="156"/>
      <c r="Z64" s="156"/>
      <c r="AA64" s="433"/>
      <c r="AB64" s="641">
        <f t="shared" si="17"/>
        <v>0</v>
      </c>
      <c r="AC64" s="371">
        <f t="shared" si="11"/>
        <v>0</v>
      </c>
      <c r="AE64" s="781"/>
      <c r="AF64" s="674"/>
      <c r="AG64" s="267"/>
      <c r="AH64" s="717">
        <f t="shared" si="12"/>
        <v>0</v>
      </c>
      <c r="AI64" s="566"/>
      <c r="AJ64" s="788">
        <f t="shared" si="13"/>
        <v>0</v>
      </c>
      <c r="AK64" s="738"/>
      <c r="AL64" s="300">
        <f t="shared" si="14"/>
        <v>0</v>
      </c>
    </row>
    <row r="65" spans="1:38" s="567" customFormat="1" hidden="1">
      <c r="A65" s="91" t="s">
        <v>53</v>
      </c>
      <c r="B65" s="715">
        <f t="shared" si="15"/>
        <v>0</v>
      </c>
      <c r="C65" s="89" t="s">
        <v>31</v>
      </c>
      <c r="D65" s="89" t="s">
        <v>226</v>
      </c>
      <c r="E65" s="89" t="s">
        <v>224</v>
      </c>
      <c r="F65" s="89" t="s">
        <v>224</v>
      </c>
      <c r="G65" s="90" t="s">
        <v>50</v>
      </c>
      <c r="H65" s="882" t="s">
        <v>149</v>
      </c>
      <c r="I65" s="725">
        <v>0</v>
      </c>
      <c r="J65" s="690"/>
      <c r="K65" s="564"/>
      <c r="L65" s="726"/>
      <c r="M65" s="727"/>
      <c r="N65" s="156"/>
      <c r="O65" s="235"/>
      <c r="P65" s="237"/>
      <c r="Q65" s="156"/>
      <c r="R65" s="156"/>
      <c r="S65" s="156"/>
      <c r="T65" s="156"/>
      <c r="U65" s="156"/>
      <c r="V65" s="156"/>
      <c r="W65" s="156"/>
      <c r="X65" s="156"/>
      <c r="Y65" s="156"/>
      <c r="Z65" s="156"/>
      <c r="AA65" s="433"/>
      <c r="AB65" s="641">
        <f t="shared" si="16"/>
        <v>0</v>
      </c>
      <c r="AC65" s="371">
        <f t="shared" si="11"/>
        <v>0</v>
      </c>
      <c r="AE65" s="782"/>
      <c r="AF65" s="674"/>
      <c r="AG65" s="674"/>
      <c r="AH65" s="717">
        <f t="shared" si="12"/>
        <v>0</v>
      </c>
      <c r="AI65" s="566"/>
      <c r="AJ65" s="788">
        <f t="shared" si="13"/>
        <v>0</v>
      </c>
      <c r="AK65" s="738"/>
      <c r="AL65" s="300">
        <f t="shared" si="14"/>
        <v>0</v>
      </c>
    </row>
    <row r="66" spans="1:38" s="8" customFormat="1">
      <c r="A66" s="171" t="s">
        <v>24</v>
      </c>
      <c r="B66" s="264">
        <f>B46-SUM(B47:B65)</f>
        <v>142830000</v>
      </c>
      <c r="C66" s="1708"/>
      <c r="D66" s="87"/>
      <c r="E66" s="87"/>
      <c r="F66" s="87"/>
      <c r="G66" s="88"/>
      <c r="H66" s="848"/>
      <c r="I66" s="209"/>
      <c r="J66" s="1210"/>
      <c r="K66" s="109"/>
      <c r="L66" s="145">
        <f>SUM(L47:L65)</f>
        <v>0</v>
      </c>
      <c r="M66" s="109"/>
      <c r="N66" s="145">
        <f>SUM(N47:N65)</f>
        <v>0</v>
      </c>
      <c r="O66" s="241"/>
      <c r="P66" s="145">
        <f t="shared" ref="P66:AC66" si="18">SUM(P47:P65)</f>
        <v>0</v>
      </c>
      <c r="Q66" s="145">
        <f t="shared" si="18"/>
        <v>0</v>
      </c>
      <c r="R66" s="145">
        <f t="shared" si="18"/>
        <v>0</v>
      </c>
      <c r="S66" s="145">
        <f t="shared" si="18"/>
        <v>0</v>
      </c>
      <c r="T66" s="145">
        <f t="shared" si="18"/>
        <v>0</v>
      </c>
      <c r="U66" s="145">
        <f t="shared" si="18"/>
        <v>0</v>
      </c>
      <c r="V66" s="145">
        <f t="shared" si="18"/>
        <v>0</v>
      </c>
      <c r="W66" s="145">
        <f t="shared" si="18"/>
        <v>0</v>
      </c>
      <c r="X66" s="145">
        <f t="shared" si="18"/>
        <v>0</v>
      </c>
      <c r="Y66" s="145">
        <f t="shared" si="18"/>
        <v>0</v>
      </c>
      <c r="Z66" s="145">
        <f t="shared" si="18"/>
        <v>0</v>
      </c>
      <c r="AA66" s="145">
        <f t="shared" si="18"/>
        <v>0</v>
      </c>
      <c r="AB66" s="1693">
        <f t="shared" si="18"/>
        <v>0</v>
      </c>
      <c r="AC66" s="145">
        <f t="shared" si="18"/>
        <v>0</v>
      </c>
      <c r="AE66" s="769"/>
      <c r="AF66" s="12"/>
      <c r="AG66" s="12"/>
      <c r="AH66" s="109"/>
      <c r="AI66" s="12">
        <f>SUM(AI47:AI65)</f>
        <v>142830000</v>
      </c>
      <c r="AJ66" s="185">
        <f>SUM(AJ47:AJ65)</f>
        <v>142830000</v>
      </c>
      <c r="AK66" s="738">
        <f>B46-AI66</f>
        <v>0</v>
      </c>
    </row>
    <row r="67" spans="1:38" s="8" customFormat="1" ht="25.5" customHeight="1">
      <c r="A67" s="676" t="s">
        <v>53</v>
      </c>
      <c r="B67" s="453">
        <v>294000000</v>
      </c>
      <c r="C67" s="1075" t="s">
        <v>31</v>
      </c>
      <c r="D67" s="1075" t="s">
        <v>227</v>
      </c>
      <c r="E67" s="1075" t="s">
        <v>48</v>
      </c>
      <c r="F67" s="1075" t="s">
        <v>52</v>
      </c>
      <c r="G67" s="1076" t="s">
        <v>50</v>
      </c>
      <c r="H67" s="869"/>
      <c r="I67" s="356"/>
      <c r="J67" s="1211"/>
      <c r="K67" s="426"/>
      <c r="L67" s="357"/>
      <c r="M67" s="426"/>
      <c r="N67" s="325"/>
      <c r="O67" s="358"/>
      <c r="P67" s="327"/>
      <c r="Q67" s="325"/>
      <c r="R67" s="325"/>
      <c r="S67" s="325"/>
      <c r="T67" s="325"/>
      <c r="U67" s="325"/>
      <c r="V67" s="325"/>
      <c r="W67" s="325"/>
      <c r="X67" s="325"/>
      <c r="Y67" s="325"/>
      <c r="Z67" s="325"/>
      <c r="AA67" s="1727"/>
      <c r="AB67" s="1737"/>
      <c r="AC67" s="373"/>
      <c r="AE67" s="1709"/>
      <c r="AF67" s="1710"/>
      <c r="AG67" s="1710"/>
      <c r="AH67" s="1711"/>
      <c r="AI67" s="1712"/>
      <c r="AJ67" s="1713"/>
      <c r="AK67" s="738"/>
    </row>
    <row r="68" spans="1:38" s="567" customFormat="1">
      <c r="A68" s="91" t="s">
        <v>53</v>
      </c>
      <c r="B68" s="1556">
        <f>J68</f>
        <v>0</v>
      </c>
      <c r="C68" s="89" t="s">
        <v>31</v>
      </c>
      <c r="D68" s="89" t="s">
        <v>227</v>
      </c>
      <c r="E68" s="89" t="s">
        <v>224</v>
      </c>
      <c r="F68" s="89" t="s">
        <v>224</v>
      </c>
      <c r="G68" s="90" t="s">
        <v>50</v>
      </c>
      <c r="H68" s="782" t="s">
        <v>149</v>
      </c>
      <c r="I68" s="725"/>
      <c r="J68" s="232"/>
      <c r="K68" s="894"/>
      <c r="L68" s="565"/>
      <c r="M68" s="564"/>
      <c r="N68" s="156"/>
      <c r="O68" s="235"/>
      <c r="P68" s="237"/>
      <c r="Q68" s="156"/>
      <c r="R68" s="156"/>
      <c r="S68" s="156"/>
      <c r="T68" s="156"/>
      <c r="U68" s="156"/>
      <c r="V68" s="156"/>
      <c r="W68" s="156"/>
      <c r="X68" s="156"/>
      <c r="Y68" s="156"/>
      <c r="Z68" s="156"/>
      <c r="AA68" s="433"/>
      <c r="AB68" s="641">
        <f t="shared" ref="AB68:AB73" si="19">SUM(P68:AA68)</f>
        <v>0</v>
      </c>
      <c r="AC68" s="371">
        <f t="shared" ref="AC68:AC73" si="20">N68-AB68</f>
        <v>0</v>
      </c>
      <c r="AE68" s="782">
        <v>75</v>
      </c>
      <c r="AF68" s="674" t="s">
        <v>195</v>
      </c>
      <c r="AG68" s="336"/>
      <c r="AH68" s="717">
        <f t="shared" ref="AH68:AH73" si="21">O68</f>
        <v>0</v>
      </c>
      <c r="AI68" s="566">
        <v>62000000</v>
      </c>
      <c r="AJ68" s="788">
        <f t="shared" ref="AJ68:AJ73" si="22">AI68-N68</f>
        <v>62000000</v>
      </c>
      <c r="AK68" s="738"/>
      <c r="AL68" s="300">
        <f t="shared" ref="AL68:AL73" si="23">AI68-L68</f>
        <v>62000000</v>
      </c>
    </row>
    <row r="69" spans="1:38" s="567" customFormat="1">
      <c r="A69" s="91" t="s">
        <v>53</v>
      </c>
      <c r="B69" s="1556">
        <f t="shared" ref="B69:B73" si="24">J69</f>
        <v>0</v>
      </c>
      <c r="C69" s="89" t="s">
        <v>31</v>
      </c>
      <c r="D69" s="89" t="s">
        <v>227</v>
      </c>
      <c r="E69" s="89" t="s">
        <v>224</v>
      </c>
      <c r="F69" s="89" t="s">
        <v>224</v>
      </c>
      <c r="G69" s="90" t="s">
        <v>50</v>
      </c>
      <c r="H69" s="782" t="s">
        <v>149</v>
      </c>
      <c r="I69" s="725"/>
      <c r="J69" s="232"/>
      <c r="K69" s="563"/>
      <c r="L69" s="565"/>
      <c r="M69" s="564"/>
      <c r="N69" s="156"/>
      <c r="O69" s="235"/>
      <c r="P69" s="237"/>
      <c r="Q69" s="156"/>
      <c r="R69" s="156"/>
      <c r="S69" s="156"/>
      <c r="T69" s="156"/>
      <c r="U69" s="156"/>
      <c r="V69" s="156"/>
      <c r="W69" s="156"/>
      <c r="X69" s="156"/>
      <c r="Y69" s="156"/>
      <c r="Z69" s="156"/>
      <c r="AA69" s="433"/>
      <c r="AB69" s="641">
        <f t="shared" si="19"/>
        <v>0</v>
      </c>
      <c r="AC69" s="371">
        <f t="shared" si="20"/>
        <v>0</v>
      </c>
      <c r="AE69" s="782">
        <v>76</v>
      </c>
      <c r="AF69" s="674" t="s">
        <v>180</v>
      </c>
      <c r="AG69" s="336"/>
      <c r="AH69" s="717">
        <f t="shared" si="21"/>
        <v>0</v>
      </c>
      <c r="AI69" s="566">
        <v>50000000</v>
      </c>
      <c r="AJ69" s="788">
        <f t="shared" si="22"/>
        <v>50000000</v>
      </c>
      <c r="AK69" s="738"/>
      <c r="AL69" s="300">
        <f t="shared" si="23"/>
        <v>50000000</v>
      </c>
    </row>
    <row r="70" spans="1:38" s="567" customFormat="1">
      <c r="A70" s="91" t="s">
        <v>53</v>
      </c>
      <c r="B70" s="1556">
        <f t="shared" si="24"/>
        <v>0</v>
      </c>
      <c r="C70" s="89" t="s">
        <v>31</v>
      </c>
      <c r="D70" s="89" t="s">
        <v>227</v>
      </c>
      <c r="E70" s="89" t="s">
        <v>224</v>
      </c>
      <c r="F70" s="89" t="s">
        <v>224</v>
      </c>
      <c r="G70" s="90" t="s">
        <v>50</v>
      </c>
      <c r="H70" s="782" t="s">
        <v>149</v>
      </c>
      <c r="I70" s="725"/>
      <c r="J70" s="232"/>
      <c r="K70" s="894"/>
      <c r="L70" s="565"/>
      <c r="M70" s="564"/>
      <c r="N70" s="156"/>
      <c r="O70" s="235"/>
      <c r="P70" s="237"/>
      <c r="Q70" s="156"/>
      <c r="R70" s="156"/>
      <c r="S70" s="156"/>
      <c r="T70" s="156"/>
      <c r="U70" s="156"/>
      <c r="V70" s="156"/>
      <c r="W70" s="156"/>
      <c r="X70" s="156"/>
      <c r="Y70" s="156"/>
      <c r="Z70" s="156"/>
      <c r="AA70" s="433"/>
      <c r="AB70" s="641">
        <f t="shared" si="19"/>
        <v>0</v>
      </c>
      <c r="AC70" s="371">
        <f t="shared" si="20"/>
        <v>0</v>
      </c>
      <c r="AE70" s="782">
        <v>77</v>
      </c>
      <c r="AF70" s="674" t="s">
        <v>172</v>
      </c>
      <c r="AG70" s="336"/>
      <c r="AH70" s="1542">
        <f t="shared" si="21"/>
        <v>0</v>
      </c>
      <c r="AI70" s="566">
        <v>126000000</v>
      </c>
      <c r="AJ70" s="788">
        <f t="shared" si="22"/>
        <v>126000000</v>
      </c>
      <c r="AK70" s="738"/>
      <c r="AL70" s="300">
        <f t="shared" si="23"/>
        <v>126000000</v>
      </c>
    </row>
    <row r="71" spans="1:38" s="567" customFormat="1">
      <c r="A71" s="91" t="s">
        <v>53</v>
      </c>
      <c r="B71" s="1556">
        <f t="shared" si="24"/>
        <v>0</v>
      </c>
      <c r="C71" s="89" t="s">
        <v>31</v>
      </c>
      <c r="D71" s="89" t="s">
        <v>227</v>
      </c>
      <c r="E71" s="89" t="s">
        <v>224</v>
      </c>
      <c r="F71" s="89" t="s">
        <v>224</v>
      </c>
      <c r="G71" s="90" t="s">
        <v>50</v>
      </c>
      <c r="H71" s="782" t="s">
        <v>149</v>
      </c>
      <c r="I71" s="725"/>
      <c r="J71" s="232"/>
      <c r="K71" s="894"/>
      <c r="L71" s="565"/>
      <c r="M71" s="564"/>
      <c r="N71" s="156"/>
      <c r="O71" s="999"/>
      <c r="P71" s="237"/>
      <c r="Q71" s="156"/>
      <c r="R71" s="156"/>
      <c r="S71" s="156"/>
      <c r="T71" s="156"/>
      <c r="U71" s="156"/>
      <c r="V71" s="156"/>
      <c r="W71" s="156"/>
      <c r="X71" s="156"/>
      <c r="Y71" s="156"/>
      <c r="Z71" s="156"/>
      <c r="AA71" s="433"/>
      <c r="AB71" s="641">
        <f t="shared" si="19"/>
        <v>0</v>
      </c>
      <c r="AC71" s="371">
        <f t="shared" si="20"/>
        <v>0</v>
      </c>
      <c r="AE71" s="782">
        <v>78</v>
      </c>
      <c r="AF71" s="674" t="s">
        <v>196</v>
      </c>
      <c r="AG71" s="336"/>
      <c r="AH71" s="1542">
        <f t="shared" si="21"/>
        <v>0</v>
      </c>
      <c r="AI71" s="566">
        <v>56000000</v>
      </c>
      <c r="AJ71" s="788">
        <f t="shared" si="22"/>
        <v>56000000</v>
      </c>
      <c r="AK71" s="738"/>
      <c r="AL71" s="300">
        <f t="shared" si="23"/>
        <v>56000000</v>
      </c>
    </row>
    <row r="72" spans="1:38" s="567" customFormat="1">
      <c r="A72" s="91" t="s">
        <v>53</v>
      </c>
      <c r="B72" s="1556">
        <f t="shared" si="24"/>
        <v>0</v>
      </c>
      <c r="C72" s="89" t="s">
        <v>31</v>
      </c>
      <c r="D72" s="89" t="s">
        <v>227</v>
      </c>
      <c r="E72" s="89" t="s">
        <v>224</v>
      </c>
      <c r="F72" s="89" t="s">
        <v>224</v>
      </c>
      <c r="G72" s="90" t="s">
        <v>50</v>
      </c>
      <c r="H72" s="1088" t="s">
        <v>149</v>
      </c>
      <c r="I72" s="725"/>
      <c r="J72" s="232"/>
      <c r="K72" s="564"/>
      <c r="L72" s="565"/>
      <c r="M72" s="564"/>
      <c r="N72" s="157"/>
      <c r="O72" s="999"/>
      <c r="P72" s="237"/>
      <c r="Q72" s="156"/>
      <c r="R72" s="156"/>
      <c r="S72" s="156"/>
      <c r="T72" s="156"/>
      <c r="U72" s="156"/>
      <c r="V72" s="156"/>
      <c r="W72" s="156"/>
      <c r="X72" s="156"/>
      <c r="Y72" s="156"/>
      <c r="Z72" s="156"/>
      <c r="AA72" s="433"/>
      <c r="AB72" s="641">
        <f t="shared" si="19"/>
        <v>0</v>
      </c>
      <c r="AC72" s="371">
        <f t="shared" si="20"/>
        <v>0</v>
      </c>
      <c r="AE72" s="782"/>
      <c r="AF72" s="674"/>
      <c r="AG72" s="336"/>
      <c r="AH72" s="1542">
        <f t="shared" si="21"/>
        <v>0</v>
      </c>
      <c r="AI72" s="566"/>
      <c r="AJ72" s="788">
        <f t="shared" si="22"/>
        <v>0</v>
      </c>
      <c r="AK72" s="738"/>
      <c r="AL72" s="300">
        <f t="shared" si="23"/>
        <v>0</v>
      </c>
    </row>
    <row r="73" spans="1:38" s="567" customFormat="1" hidden="1">
      <c r="A73" s="91" t="s">
        <v>53</v>
      </c>
      <c r="B73" s="1556">
        <f t="shared" si="24"/>
        <v>0</v>
      </c>
      <c r="C73" s="89" t="s">
        <v>31</v>
      </c>
      <c r="D73" s="89" t="s">
        <v>227</v>
      </c>
      <c r="E73" s="89" t="s">
        <v>224</v>
      </c>
      <c r="F73" s="89" t="s">
        <v>224</v>
      </c>
      <c r="G73" s="90" t="s">
        <v>50</v>
      </c>
      <c r="H73" s="1088" t="s">
        <v>149</v>
      </c>
      <c r="I73" s="725">
        <v>0</v>
      </c>
      <c r="J73" s="232"/>
      <c r="K73" s="564"/>
      <c r="L73" s="565"/>
      <c r="M73" s="564"/>
      <c r="N73" s="157"/>
      <c r="O73" s="898"/>
      <c r="P73" s="237"/>
      <c r="Q73" s="156"/>
      <c r="R73" s="156"/>
      <c r="S73" s="156"/>
      <c r="T73" s="156"/>
      <c r="U73" s="156"/>
      <c r="V73" s="156"/>
      <c r="W73" s="156"/>
      <c r="X73" s="156"/>
      <c r="Y73" s="156"/>
      <c r="Z73" s="156"/>
      <c r="AA73" s="433"/>
      <c r="AB73" s="641">
        <f t="shared" si="19"/>
        <v>0</v>
      </c>
      <c r="AC73" s="371">
        <f t="shared" si="20"/>
        <v>0</v>
      </c>
      <c r="AE73" s="782"/>
      <c r="AF73" s="674"/>
      <c r="AG73" s="336" t="s">
        <v>149</v>
      </c>
      <c r="AH73" s="717">
        <f t="shared" si="21"/>
        <v>0</v>
      </c>
      <c r="AI73" s="566"/>
      <c r="AJ73" s="788">
        <f t="shared" si="22"/>
        <v>0</v>
      </c>
      <c r="AK73" s="738"/>
      <c r="AL73" s="300">
        <f t="shared" si="23"/>
        <v>0</v>
      </c>
    </row>
    <row r="74" spans="1:38" s="8" customFormat="1" ht="15">
      <c r="A74" s="171" t="s">
        <v>24</v>
      </c>
      <c r="B74" s="264">
        <f>B67-SUM(B68:B73)</f>
        <v>294000000</v>
      </c>
      <c r="C74" s="1708"/>
      <c r="D74" s="87"/>
      <c r="E74" s="87"/>
      <c r="F74" s="87"/>
      <c r="G74" s="88"/>
      <c r="H74" s="848"/>
      <c r="I74" s="209"/>
      <c r="J74" s="1210"/>
      <c r="K74" s="109"/>
      <c r="L74" s="145">
        <f>SUM(L68:L73)</f>
        <v>0</v>
      </c>
      <c r="M74" s="109"/>
      <c r="N74" s="145">
        <f>SUM(N68:N73)</f>
        <v>0</v>
      </c>
      <c r="O74" s="1875"/>
      <c r="P74" s="145">
        <f t="shared" ref="P74:AC74" si="25">SUM(P68:P73)</f>
        <v>0</v>
      </c>
      <c r="Q74" s="145">
        <f t="shared" si="25"/>
        <v>0</v>
      </c>
      <c r="R74" s="145">
        <f>SUM(R68:R73)</f>
        <v>0</v>
      </c>
      <c r="S74" s="145">
        <f t="shared" si="25"/>
        <v>0</v>
      </c>
      <c r="T74" s="145">
        <f t="shared" si="25"/>
        <v>0</v>
      </c>
      <c r="U74" s="145">
        <f t="shared" si="25"/>
        <v>0</v>
      </c>
      <c r="V74" s="145">
        <f t="shared" si="25"/>
        <v>0</v>
      </c>
      <c r="W74" s="145">
        <f t="shared" si="25"/>
        <v>0</v>
      </c>
      <c r="X74" s="145">
        <f t="shared" si="25"/>
        <v>0</v>
      </c>
      <c r="Y74" s="145">
        <f t="shared" si="25"/>
        <v>0</v>
      </c>
      <c r="Z74" s="145">
        <f t="shared" si="25"/>
        <v>0</v>
      </c>
      <c r="AA74" s="145">
        <f t="shared" si="25"/>
        <v>0</v>
      </c>
      <c r="AB74" s="1693">
        <f t="shared" si="25"/>
        <v>0</v>
      </c>
      <c r="AC74" s="145">
        <f t="shared" si="25"/>
        <v>0</v>
      </c>
      <c r="AE74" s="769"/>
      <c r="AF74" s="12"/>
      <c r="AG74" s="12"/>
      <c r="AH74" s="109"/>
      <c r="AI74" s="12">
        <f>SUM(AI68:AI73)</f>
        <v>294000000</v>
      </c>
      <c r="AJ74" s="185">
        <f>SUM(AJ68:AJ73)</f>
        <v>294000000</v>
      </c>
      <c r="AK74" s="738">
        <f>B67-AI74</f>
        <v>0</v>
      </c>
    </row>
    <row r="75" spans="1:38" s="6" customFormat="1" ht="27.75" customHeight="1">
      <c r="A75" s="559" t="s">
        <v>108</v>
      </c>
      <c r="B75" s="452">
        <v>509000000</v>
      </c>
      <c r="C75" s="1077" t="s">
        <v>31</v>
      </c>
      <c r="D75" s="1077" t="s">
        <v>228</v>
      </c>
      <c r="E75" s="1077" t="s">
        <v>224</v>
      </c>
      <c r="F75" s="1077" t="s">
        <v>224</v>
      </c>
      <c r="G75" s="1078" t="s">
        <v>50</v>
      </c>
      <c r="H75" s="870"/>
      <c r="I75" s="363"/>
      <c r="J75" s="1212"/>
      <c r="K75" s="427"/>
      <c r="L75" s="359"/>
      <c r="M75" s="427"/>
      <c r="N75" s="360"/>
      <c r="O75" s="361"/>
      <c r="P75" s="362"/>
      <c r="Q75" s="360"/>
      <c r="R75" s="360"/>
      <c r="S75" s="360"/>
      <c r="T75" s="360"/>
      <c r="U75" s="360"/>
      <c r="V75" s="360"/>
      <c r="W75" s="360"/>
      <c r="X75" s="360"/>
      <c r="Y75" s="360"/>
      <c r="Z75" s="360"/>
      <c r="AA75" s="1728"/>
      <c r="AB75" s="1738"/>
      <c r="AC75" s="374"/>
      <c r="AE75" s="1714"/>
      <c r="AF75" s="1715"/>
      <c r="AG75" s="1715"/>
      <c r="AH75" s="1716"/>
      <c r="AI75" s="1717"/>
      <c r="AJ75" s="1718"/>
      <c r="AK75" s="738"/>
    </row>
    <row r="76" spans="1:38" s="731" customFormat="1">
      <c r="A76" s="729" t="s">
        <v>54</v>
      </c>
      <c r="B76" s="1556">
        <f>J76</f>
        <v>0</v>
      </c>
      <c r="C76" s="99" t="s">
        <v>31</v>
      </c>
      <c r="D76" s="99" t="s">
        <v>228</v>
      </c>
      <c r="E76" s="99" t="s">
        <v>224</v>
      </c>
      <c r="F76" s="99" t="s">
        <v>224</v>
      </c>
      <c r="G76" s="100" t="s">
        <v>50</v>
      </c>
      <c r="H76" s="1555" t="s">
        <v>149</v>
      </c>
      <c r="I76" s="725"/>
      <c r="J76" s="232"/>
      <c r="K76" s="894"/>
      <c r="L76" s="565"/>
      <c r="M76" s="464"/>
      <c r="N76" s="157"/>
      <c r="O76" s="898"/>
      <c r="P76" s="238"/>
      <c r="Q76" s="156"/>
      <c r="R76" s="156"/>
      <c r="S76" s="156"/>
      <c r="T76" s="156"/>
      <c r="U76" s="156"/>
      <c r="V76" s="156"/>
      <c r="W76" s="156"/>
      <c r="X76" s="156"/>
      <c r="Y76" s="156"/>
      <c r="Z76" s="156"/>
      <c r="AA76" s="433"/>
      <c r="AB76" s="641">
        <f>SUM(P76:AA76)</f>
        <v>0</v>
      </c>
      <c r="AC76" s="371">
        <f t="shared" ref="AC76:AC87" si="26">N76-AB76</f>
        <v>0</v>
      </c>
      <c r="AE76" s="789">
        <v>82</v>
      </c>
      <c r="AF76" s="750" t="s">
        <v>405</v>
      </c>
      <c r="AG76" s="1560"/>
      <c r="AH76" s="717">
        <f t="shared" ref="AH76:AH87" si="27">O76</f>
        <v>0</v>
      </c>
      <c r="AI76" s="745">
        <v>29625750</v>
      </c>
      <c r="AJ76" s="788">
        <f t="shared" ref="AJ76:AJ87" si="28">AI76-N76</f>
        <v>29625750</v>
      </c>
      <c r="AK76" s="738"/>
      <c r="AL76" s="300">
        <f t="shared" ref="AL76:AL87" si="29">AI76-L76</f>
        <v>29625750</v>
      </c>
    </row>
    <row r="77" spans="1:38" s="731" customFormat="1">
      <c r="A77" s="729" t="s">
        <v>54</v>
      </c>
      <c r="B77" s="1556">
        <f t="shared" ref="B77:B87" si="30">J77</f>
        <v>0</v>
      </c>
      <c r="C77" s="99" t="s">
        <v>31</v>
      </c>
      <c r="D77" s="99" t="s">
        <v>228</v>
      </c>
      <c r="E77" s="99" t="s">
        <v>224</v>
      </c>
      <c r="F77" s="99" t="s">
        <v>224</v>
      </c>
      <c r="G77" s="100" t="s">
        <v>50</v>
      </c>
      <c r="H77" s="1555" t="s">
        <v>149</v>
      </c>
      <c r="I77" s="725"/>
      <c r="J77" s="232"/>
      <c r="K77" s="894"/>
      <c r="L77" s="565"/>
      <c r="M77" s="464"/>
      <c r="N77" s="166"/>
      <c r="O77" s="235"/>
      <c r="P77" s="238"/>
      <c r="Q77" s="156"/>
      <c r="R77" s="156"/>
      <c r="S77" s="156"/>
      <c r="T77" s="156"/>
      <c r="U77" s="156"/>
      <c r="V77" s="156"/>
      <c r="W77" s="156"/>
      <c r="X77" s="156"/>
      <c r="Y77" s="156"/>
      <c r="Z77" s="156"/>
      <c r="AA77" s="433"/>
      <c r="AB77" s="641">
        <f t="shared" ref="AB77:AB87" si="31">SUM(P77:AA77)</f>
        <v>0</v>
      </c>
      <c r="AC77" s="371">
        <f t="shared" si="26"/>
        <v>0</v>
      </c>
      <c r="AE77" s="789">
        <v>83</v>
      </c>
      <c r="AF77" s="750" t="s">
        <v>406</v>
      </c>
      <c r="AG77" s="267"/>
      <c r="AH77" s="717">
        <f t="shared" si="27"/>
        <v>0</v>
      </c>
      <c r="AI77" s="745">
        <v>18182999.999999996</v>
      </c>
      <c r="AJ77" s="788">
        <f t="shared" si="28"/>
        <v>18182999.999999996</v>
      </c>
      <c r="AK77" s="738"/>
      <c r="AL77" s="300">
        <f t="shared" si="29"/>
        <v>18182999.999999996</v>
      </c>
    </row>
    <row r="78" spans="1:38" s="731" customFormat="1">
      <c r="A78" s="729" t="s">
        <v>54</v>
      </c>
      <c r="B78" s="1556">
        <f t="shared" si="30"/>
        <v>0</v>
      </c>
      <c r="C78" s="99" t="s">
        <v>31</v>
      </c>
      <c r="D78" s="99" t="s">
        <v>228</v>
      </c>
      <c r="E78" s="99" t="s">
        <v>224</v>
      </c>
      <c r="F78" s="99" t="s">
        <v>224</v>
      </c>
      <c r="G78" s="100" t="s">
        <v>50</v>
      </c>
      <c r="H78" s="1555" t="s">
        <v>149</v>
      </c>
      <c r="I78" s="725"/>
      <c r="J78" s="232"/>
      <c r="K78" s="894"/>
      <c r="L78" s="565"/>
      <c r="M78" s="464"/>
      <c r="N78" s="166"/>
      <c r="O78" s="235"/>
      <c r="P78" s="238"/>
      <c r="Q78" s="156"/>
      <c r="R78" s="156"/>
      <c r="S78" s="156"/>
      <c r="T78" s="156"/>
      <c r="U78" s="156"/>
      <c r="V78" s="156"/>
      <c r="W78" s="156"/>
      <c r="X78" s="156"/>
      <c r="Y78" s="156"/>
      <c r="Z78" s="156"/>
      <c r="AA78" s="433"/>
      <c r="AB78" s="641">
        <f>SUM(P78:AA78)</f>
        <v>0</v>
      </c>
      <c r="AC78" s="371">
        <f t="shared" si="26"/>
        <v>0</v>
      </c>
      <c r="AE78" s="1555">
        <v>84</v>
      </c>
      <c r="AF78" s="750" t="s">
        <v>407</v>
      </c>
      <c r="AG78" s="267"/>
      <c r="AH78" s="717">
        <f t="shared" si="27"/>
        <v>0</v>
      </c>
      <c r="AI78" s="745">
        <v>21527000</v>
      </c>
      <c r="AJ78" s="788">
        <f t="shared" si="28"/>
        <v>21527000</v>
      </c>
      <c r="AK78" s="738"/>
      <c r="AL78" s="300">
        <f t="shared" si="29"/>
        <v>21527000</v>
      </c>
    </row>
    <row r="79" spans="1:38" s="731" customFormat="1">
      <c r="A79" s="729" t="s">
        <v>54</v>
      </c>
      <c r="B79" s="1556">
        <f t="shared" si="30"/>
        <v>0</v>
      </c>
      <c r="C79" s="99" t="s">
        <v>31</v>
      </c>
      <c r="D79" s="99" t="s">
        <v>228</v>
      </c>
      <c r="E79" s="99" t="s">
        <v>224</v>
      </c>
      <c r="F79" s="99" t="s">
        <v>224</v>
      </c>
      <c r="G79" s="100" t="s">
        <v>50</v>
      </c>
      <c r="H79" s="1555" t="s">
        <v>149</v>
      </c>
      <c r="I79" s="725"/>
      <c r="J79" s="238"/>
      <c r="K79" s="894"/>
      <c r="L79" s="565"/>
      <c r="M79" s="464"/>
      <c r="N79" s="166"/>
      <c r="O79" s="235"/>
      <c r="P79" s="238"/>
      <c r="Q79" s="156"/>
      <c r="R79" s="156"/>
      <c r="S79" s="156"/>
      <c r="T79" s="156"/>
      <c r="U79" s="156"/>
      <c r="V79" s="156"/>
      <c r="W79" s="156"/>
      <c r="X79" s="156"/>
      <c r="Y79" s="156"/>
      <c r="Z79" s="156"/>
      <c r="AA79" s="433"/>
      <c r="AB79" s="641">
        <f t="shared" si="31"/>
        <v>0</v>
      </c>
      <c r="AC79" s="371">
        <f t="shared" si="26"/>
        <v>0</v>
      </c>
      <c r="AE79" s="789">
        <v>85</v>
      </c>
      <c r="AF79" s="750" t="s">
        <v>408</v>
      </c>
      <c r="AG79" s="267"/>
      <c r="AH79" s="717">
        <f t="shared" si="27"/>
        <v>0</v>
      </c>
      <c r="AI79" s="745">
        <v>20000000</v>
      </c>
      <c r="AJ79" s="788">
        <f t="shared" si="28"/>
        <v>20000000</v>
      </c>
      <c r="AK79" s="738"/>
      <c r="AL79" s="300">
        <f t="shared" si="29"/>
        <v>20000000</v>
      </c>
    </row>
    <row r="80" spans="1:38" s="731" customFormat="1">
      <c r="A80" s="729" t="s">
        <v>54</v>
      </c>
      <c r="B80" s="1556">
        <f t="shared" si="30"/>
        <v>0</v>
      </c>
      <c r="C80" s="99" t="s">
        <v>31</v>
      </c>
      <c r="D80" s="99" t="s">
        <v>228</v>
      </c>
      <c r="E80" s="99" t="s">
        <v>224</v>
      </c>
      <c r="F80" s="99" t="s">
        <v>224</v>
      </c>
      <c r="G80" s="100" t="s">
        <v>50</v>
      </c>
      <c r="H80" s="1555" t="s">
        <v>149</v>
      </c>
      <c r="I80" s="725"/>
      <c r="J80" s="238"/>
      <c r="K80" s="894"/>
      <c r="L80" s="565"/>
      <c r="M80" s="464"/>
      <c r="N80" s="166"/>
      <c r="O80" s="235"/>
      <c r="P80" s="238"/>
      <c r="Q80" s="156"/>
      <c r="R80" s="156"/>
      <c r="S80" s="156"/>
      <c r="T80" s="156"/>
      <c r="U80" s="156"/>
      <c r="V80" s="156"/>
      <c r="W80" s="156"/>
      <c r="X80" s="156"/>
      <c r="Y80" s="156"/>
      <c r="Z80" s="156"/>
      <c r="AA80" s="433"/>
      <c r="AB80" s="641">
        <f>SUM(P80:AA80)</f>
        <v>0</v>
      </c>
      <c r="AC80" s="371">
        <f t="shared" si="26"/>
        <v>0</v>
      </c>
      <c r="AE80" s="1555" t="s">
        <v>189</v>
      </c>
      <c r="AF80" s="750" t="s">
        <v>409</v>
      </c>
      <c r="AG80" s="267"/>
      <c r="AH80" s="717">
        <f>O80</f>
        <v>0</v>
      </c>
      <c r="AI80" s="745">
        <v>20000000</v>
      </c>
      <c r="AJ80" s="788">
        <f t="shared" si="28"/>
        <v>20000000</v>
      </c>
      <c r="AK80" s="738"/>
      <c r="AL80" s="300">
        <f t="shared" si="29"/>
        <v>20000000</v>
      </c>
    </row>
    <row r="81" spans="1:38" s="731" customFormat="1" ht="12" customHeight="1">
      <c r="A81" s="729" t="s">
        <v>54</v>
      </c>
      <c r="B81" s="1556">
        <f t="shared" si="30"/>
        <v>0</v>
      </c>
      <c r="C81" s="99" t="s">
        <v>31</v>
      </c>
      <c r="D81" s="99" t="s">
        <v>228</v>
      </c>
      <c r="E81" s="99" t="s">
        <v>224</v>
      </c>
      <c r="F81" s="99" t="s">
        <v>224</v>
      </c>
      <c r="G81" s="100" t="s">
        <v>50</v>
      </c>
      <c r="H81" s="1555" t="s">
        <v>149</v>
      </c>
      <c r="I81" s="725"/>
      <c r="J81" s="238"/>
      <c r="K81" s="894"/>
      <c r="L81" s="565"/>
      <c r="M81" s="464"/>
      <c r="N81" s="166"/>
      <c r="O81" s="235"/>
      <c r="P81" s="238"/>
      <c r="Q81" s="156"/>
      <c r="R81" s="156"/>
      <c r="S81" s="156"/>
      <c r="T81" s="156"/>
      <c r="U81" s="156"/>
      <c r="V81" s="156"/>
      <c r="W81" s="156"/>
      <c r="X81" s="156"/>
      <c r="Y81" s="156"/>
      <c r="Z81" s="156"/>
      <c r="AA81" s="433"/>
      <c r="AB81" s="641"/>
      <c r="AC81" s="371"/>
      <c r="AE81" s="1555" t="s">
        <v>189</v>
      </c>
      <c r="AF81" s="750" t="s">
        <v>410</v>
      </c>
      <c r="AG81" s="267"/>
      <c r="AH81" s="717">
        <f>O81</f>
        <v>0</v>
      </c>
      <c r="AI81" s="745">
        <v>20000000</v>
      </c>
      <c r="AJ81" s="788">
        <f t="shared" si="28"/>
        <v>20000000</v>
      </c>
      <c r="AK81" s="738"/>
      <c r="AL81" s="300"/>
    </row>
    <row r="82" spans="1:38" s="731" customFormat="1" hidden="1">
      <c r="A82" s="729" t="s">
        <v>54</v>
      </c>
      <c r="B82" s="1556">
        <f t="shared" si="30"/>
        <v>0</v>
      </c>
      <c r="C82" s="99" t="s">
        <v>31</v>
      </c>
      <c r="D82" s="99" t="s">
        <v>228</v>
      </c>
      <c r="E82" s="99" t="s">
        <v>224</v>
      </c>
      <c r="F82" s="99" t="s">
        <v>224</v>
      </c>
      <c r="G82" s="100" t="s">
        <v>50</v>
      </c>
      <c r="H82" s="1555" t="s">
        <v>149</v>
      </c>
      <c r="I82" s="725"/>
      <c r="J82" s="238"/>
      <c r="K82" s="894"/>
      <c r="L82" s="565"/>
      <c r="M82" s="464"/>
      <c r="N82" s="166"/>
      <c r="O82" s="235"/>
      <c r="P82" s="238"/>
      <c r="Q82" s="156"/>
      <c r="R82" s="156"/>
      <c r="S82" s="156"/>
      <c r="T82" s="156"/>
      <c r="U82" s="156"/>
      <c r="V82" s="156"/>
      <c r="W82" s="156"/>
      <c r="X82" s="156"/>
      <c r="Y82" s="156"/>
      <c r="Z82" s="156"/>
      <c r="AA82" s="433"/>
      <c r="AB82" s="641">
        <f t="shared" si="31"/>
        <v>0</v>
      </c>
      <c r="AC82" s="371">
        <f t="shared" si="26"/>
        <v>0</v>
      </c>
      <c r="AE82" s="789">
        <v>86</v>
      </c>
      <c r="AF82" s="750" t="s">
        <v>411</v>
      </c>
      <c r="AG82" s="267"/>
      <c r="AH82" s="717">
        <f t="shared" si="27"/>
        <v>0</v>
      </c>
      <c r="AI82" s="745">
        <v>29200000</v>
      </c>
      <c r="AJ82" s="788">
        <f t="shared" si="28"/>
        <v>29200000</v>
      </c>
      <c r="AK82" s="738"/>
      <c r="AL82" s="300">
        <f t="shared" si="29"/>
        <v>29200000</v>
      </c>
    </row>
    <row r="83" spans="1:38" s="731" customFormat="1" hidden="1">
      <c r="A83" s="729" t="s">
        <v>54</v>
      </c>
      <c r="B83" s="1556">
        <f t="shared" si="30"/>
        <v>0</v>
      </c>
      <c r="C83" s="99" t="s">
        <v>31</v>
      </c>
      <c r="D83" s="99" t="s">
        <v>228</v>
      </c>
      <c r="E83" s="99" t="s">
        <v>224</v>
      </c>
      <c r="F83" s="99" t="s">
        <v>224</v>
      </c>
      <c r="G83" s="100" t="s">
        <v>50</v>
      </c>
      <c r="H83" s="1555" t="s">
        <v>149</v>
      </c>
      <c r="I83" s="725"/>
      <c r="J83" s="232"/>
      <c r="K83" s="894"/>
      <c r="L83" s="565"/>
      <c r="M83" s="464"/>
      <c r="N83" s="166"/>
      <c r="O83" s="235"/>
      <c r="P83" s="238"/>
      <c r="Q83" s="156"/>
      <c r="R83" s="156"/>
      <c r="S83" s="156"/>
      <c r="T83" s="156"/>
      <c r="U83" s="156"/>
      <c r="V83" s="156"/>
      <c r="W83" s="156"/>
      <c r="X83" s="156"/>
      <c r="Y83" s="156"/>
      <c r="Z83" s="156"/>
      <c r="AA83" s="433"/>
      <c r="AB83" s="641">
        <f>SUM(P83:AA83)</f>
        <v>0</v>
      </c>
      <c r="AC83" s="371">
        <f t="shared" si="26"/>
        <v>0</v>
      </c>
      <c r="AE83" s="1555">
        <v>87</v>
      </c>
      <c r="AF83" s="1560" t="s">
        <v>412</v>
      </c>
      <c r="AG83" s="267"/>
      <c r="AH83" s="717">
        <f t="shared" si="27"/>
        <v>0</v>
      </c>
      <c r="AI83" s="745">
        <v>29700000</v>
      </c>
      <c r="AJ83" s="788">
        <f t="shared" si="28"/>
        <v>29700000</v>
      </c>
      <c r="AK83" s="738"/>
      <c r="AL83" s="300">
        <f t="shared" si="29"/>
        <v>29700000</v>
      </c>
    </row>
    <row r="84" spans="1:38" s="731" customFormat="1" hidden="1">
      <c r="A84" s="729" t="s">
        <v>54</v>
      </c>
      <c r="B84" s="1556">
        <f t="shared" si="30"/>
        <v>0</v>
      </c>
      <c r="C84" s="99" t="s">
        <v>31</v>
      </c>
      <c r="D84" s="99" t="s">
        <v>228</v>
      </c>
      <c r="E84" s="99" t="s">
        <v>224</v>
      </c>
      <c r="F84" s="99" t="s">
        <v>224</v>
      </c>
      <c r="G84" s="100" t="s">
        <v>50</v>
      </c>
      <c r="H84" s="1555" t="s">
        <v>149</v>
      </c>
      <c r="I84" s="725"/>
      <c r="J84" s="238"/>
      <c r="K84" s="894"/>
      <c r="L84" s="565"/>
      <c r="M84" s="464"/>
      <c r="N84" s="166"/>
      <c r="O84" s="235"/>
      <c r="P84" s="238"/>
      <c r="Q84" s="156"/>
      <c r="R84" s="156"/>
      <c r="S84" s="156"/>
      <c r="T84" s="156"/>
      <c r="U84" s="156"/>
      <c r="V84" s="156"/>
      <c r="W84" s="156"/>
      <c r="X84" s="156"/>
      <c r="Y84" s="156"/>
      <c r="Z84" s="156"/>
      <c r="AA84" s="433"/>
      <c r="AB84" s="641">
        <f t="shared" si="31"/>
        <v>0</v>
      </c>
      <c r="AC84" s="371">
        <f t="shared" si="26"/>
        <v>0</v>
      </c>
      <c r="AE84" s="789" t="s">
        <v>189</v>
      </c>
      <c r="AF84" s="750" t="s">
        <v>413</v>
      </c>
      <c r="AG84" s="267"/>
      <c r="AH84" s="717">
        <f t="shared" si="27"/>
        <v>0</v>
      </c>
      <c r="AI84" s="745">
        <v>29700000</v>
      </c>
      <c r="AJ84" s="788">
        <f t="shared" si="28"/>
        <v>29700000</v>
      </c>
      <c r="AK84" s="738"/>
      <c r="AL84" s="300">
        <f t="shared" si="29"/>
        <v>29700000</v>
      </c>
    </row>
    <row r="85" spans="1:38" s="731" customFormat="1" hidden="1">
      <c r="A85" s="729" t="s">
        <v>54</v>
      </c>
      <c r="B85" s="1556">
        <f t="shared" si="30"/>
        <v>0</v>
      </c>
      <c r="C85" s="99" t="s">
        <v>31</v>
      </c>
      <c r="D85" s="99" t="s">
        <v>228</v>
      </c>
      <c r="E85" s="99" t="s">
        <v>224</v>
      </c>
      <c r="F85" s="99" t="s">
        <v>224</v>
      </c>
      <c r="G85" s="100" t="s">
        <v>50</v>
      </c>
      <c r="H85" s="1555" t="s">
        <v>149</v>
      </c>
      <c r="I85" s="725"/>
      <c r="J85" s="232"/>
      <c r="K85" s="894"/>
      <c r="L85" s="565"/>
      <c r="M85" s="464"/>
      <c r="N85" s="166"/>
      <c r="O85" s="235"/>
      <c r="P85" s="238"/>
      <c r="Q85" s="156"/>
      <c r="R85" s="156"/>
      <c r="S85" s="156"/>
      <c r="T85" s="156"/>
      <c r="U85" s="156"/>
      <c r="V85" s="156"/>
      <c r="W85" s="156"/>
      <c r="X85" s="156"/>
      <c r="Y85" s="156"/>
      <c r="Z85" s="156"/>
      <c r="AA85" s="1130"/>
      <c r="AB85" s="641">
        <f>SUM(P85:AA85)</f>
        <v>0</v>
      </c>
      <c r="AC85" s="371">
        <f t="shared" si="26"/>
        <v>0</v>
      </c>
      <c r="AE85" s="789">
        <v>89</v>
      </c>
      <c r="AF85" s="750" t="s">
        <v>416</v>
      </c>
      <c r="AG85" s="750"/>
      <c r="AH85" s="717">
        <f t="shared" ref="AH85" si="32">O85</f>
        <v>0</v>
      </c>
      <c r="AI85" s="745">
        <v>29200000</v>
      </c>
      <c r="AJ85" s="788">
        <f t="shared" si="28"/>
        <v>29200000</v>
      </c>
      <c r="AK85" s="738"/>
      <c r="AL85" s="300">
        <f t="shared" si="29"/>
        <v>29200000</v>
      </c>
    </row>
    <row r="86" spans="1:38" s="731" customFormat="1" hidden="1">
      <c r="A86" s="729" t="s">
        <v>54</v>
      </c>
      <c r="B86" s="1556">
        <f t="shared" si="30"/>
        <v>0</v>
      </c>
      <c r="C86" s="99" t="s">
        <v>31</v>
      </c>
      <c r="D86" s="99" t="s">
        <v>228</v>
      </c>
      <c r="E86" s="99" t="s">
        <v>224</v>
      </c>
      <c r="F86" s="99" t="s">
        <v>224</v>
      </c>
      <c r="G86" s="100" t="s">
        <v>50</v>
      </c>
      <c r="H86" s="1555" t="s">
        <v>149</v>
      </c>
      <c r="I86" s="725"/>
      <c r="J86" s="238"/>
      <c r="K86" s="730"/>
      <c r="L86" s="565"/>
      <c r="M86" s="730"/>
      <c r="N86" s="155"/>
      <c r="O86" s="728"/>
      <c r="P86" s="238"/>
      <c r="Q86" s="155"/>
      <c r="R86" s="155"/>
      <c r="S86" s="155"/>
      <c r="T86" s="155"/>
      <c r="U86" s="155"/>
      <c r="V86" s="155"/>
      <c r="W86" s="155"/>
      <c r="X86" s="155"/>
      <c r="Y86" s="155"/>
      <c r="Z86" s="155"/>
      <c r="AA86" s="1130"/>
      <c r="AB86" s="641">
        <f t="shared" si="31"/>
        <v>0</v>
      </c>
      <c r="AC86" s="371">
        <f t="shared" si="26"/>
        <v>0</v>
      </c>
      <c r="AE86" s="789">
        <v>88</v>
      </c>
      <c r="AF86" s="750" t="s">
        <v>415</v>
      </c>
      <c r="AG86" s="267"/>
      <c r="AH86" s="717">
        <f t="shared" si="27"/>
        <v>0</v>
      </c>
      <c r="AI86" s="745">
        <v>34500000</v>
      </c>
      <c r="AJ86" s="788">
        <f t="shared" si="28"/>
        <v>34500000</v>
      </c>
      <c r="AK86" s="738"/>
      <c r="AL86" s="300">
        <f t="shared" si="29"/>
        <v>34500000</v>
      </c>
    </row>
    <row r="87" spans="1:38" s="567" customFormat="1" hidden="1">
      <c r="A87" s="729" t="s">
        <v>54</v>
      </c>
      <c r="B87" s="1556">
        <f t="shared" si="30"/>
        <v>0</v>
      </c>
      <c r="C87" s="99" t="s">
        <v>31</v>
      </c>
      <c r="D87" s="99" t="s">
        <v>228</v>
      </c>
      <c r="E87" s="99" t="s">
        <v>224</v>
      </c>
      <c r="F87" s="99" t="s">
        <v>224</v>
      </c>
      <c r="G87" s="100" t="s">
        <v>50</v>
      </c>
      <c r="H87" s="1555" t="s">
        <v>149</v>
      </c>
      <c r="I87" s="725"/>
      <c r="J87" s="232"/>
      <c r="K87" s="564"/>
      <c r="L87" s="565"/>
      <c r="M87" s="564"/>
      <c r="N87" s="156"/>
      <c r="O87" s="235"/>
      <c r="P87" s="237"/>
      <c r="Q87" s="156"/>
      <c r="R87" s="156"/>
      <c r="S87" s="156"/>
      <c r="T87" s="156"/>
      <c r="U87" s="156"/>
      <c r="V87" s="156"/>
      <c r="W87" s="156"/>
      <c r="X87" s="156"/>
      <c r="Y87" s="156"/>
      <c r="Z87" s="156"/>
      <c r="AA87" s="433"/>
      <c r="AB87" s="641">
        <f t="shared" si="31"/>
        <v>0</v>
      </c>
      <c r="AC87" s="371">
        <f t="shared" si="26"/>
        <v>0</v>
      </c>
      <c r="AE87" s="1555" t="s">
        <v>189</v>
      </c>
      <c r="AF87" s="750" t="s">
        <v>414</v>
      </c>
      <c r="AG87" s="267"/>
      <c r="AH87" s="717">
        <f t="shared" si="27"/>
        <v>0</v>
      </c>
      <c r="AI87" s="745">
        <v>227364250</v>
      </c>
      <c r="AJ87" s="788">
        <f t="shared" si="28"/>
        <v>227364250</v>
      </c>
      <c r="AK87" s="738"/>
      <c r="AL87" s="300">
        <f t="shared" si="29"/>
        <v>227364250</v>
      </c>
    </row>
    <row r="88" spans="1:38" s="8" customFormat="1">
      <c r="A88" s="171" t="s">
        <v>24</v>
      </c>
      <c r="B88" s="264">
        <f>B75-SUM(B76:B87)</f>
        <v>509000000</v>
      </c>
      <c r="C88" s="264"/>
      <c r="D88" s="87"/>
      <c r="E88" s="87"/>
      <c r="F88" s="87"/>
      <c r="G88" s="88"/>
      <c r="H88" s="848"/>
      <c r="I88" s="209"/>
      <c r="J88" s="1210"/>
      <c r="K88" s="109"/>
      <c r="L88" s="145">
        <f>SUM(L76:L87)</f>
        <v>0</v>
      </c>
      <c r="M88" s="109"/>
      <c r="N88" s="145">
        <f>SUM(N76:N87)</f>
        <v>0</v>
      </c>
      <c r="O88" s="241"/>
      <c r="P88" s="145">
        <f>SUM(P76:P87)</f>
        <v>0</v>
      </c>
      <c r="Q88" s="145">
        <f>SUM(Q76:Q87)</f>
        <v>0</v>
      </c>
      <c r="R88" s="145">
        <f>SUM(R76:R87)</f>
        <v>0</v>
      </c>
      <c r="S88" s="145">
        <f t="shared" ref="S88:AC88" si="33">SUM(S76:S87)</f>
        <v>0</v>
      </c>
      <c r="T88" s="145">
        <f t="shared" si="33"/>
        <v>0</v>
      </c>
      <c r="U88" s="145">
        <f t="shared" si="33"/>
        <v>0</v>
      </c>
      <c r="V88" s="145">
        <f t="shared" si="33"/>
        <v>0</v>
      </c>
      <c r="W88" s="145">
        <f t="shared" si="33"/>
        <v>0</v>
      </c>
      <c r="X88" s="145">
        <f t="shared" si="33"/>
        <v>0</v>
      </c>
      <c r="Y88" s="145">
        <f t="shared" si="33"/>
        <v>0</v>
      </c>
      <c r="Z88" s="145">
        <f t="shared" si="33"/>
        <v>0</v>
      </c>
      <c r="AA88" s="145">
        <f t="shared" si="33"/>
        <v>0</v>
      </c>
      <c r="AB88" s="1693">
        <f t="shared" si="33"/>
        <v>0</v>
      </c>
      <c r="AC88" s="145">
        <f t="shared" si="33"/>
        <v>0</v>
      </c>
      <c r="AE88" s="769"/>
      <c r="AF88" s="12"/>
      <c r="AG88" s="12"/>
      <c r="AH88" s="109"/>
      <c r="AI88" s="12">
        <f>SUM(AI76:AI87)</f>
        <v>509000000</v>
      </c>
      <c r="AJ88" s="185">
        <f>SUM(AJ76:AJ87)</f>
        <v>509000000</v>
      </c>
      <c r="AK88" s="738">
        <f>B75-AI88</f>
        <v>0</v>
      </c>
      <c r="AL88" s="300"/>
    </row>
    <row r="89" spans="1:38" s="6" customFormat="1" ht="29.25" customHeight="1">
      <c r="A89" s="675" t="s">
        <v>223</v>
      </c>
      <c r="B89" s="452">
        <v>397000000</v>
      </c>
      <c r="C89" s="1079" t="s">
        <v>31</v>
      </c>
      <c r="D89" s="1079" t="s">
        <v>228</v>
      </c>
      <c r="E89" s="1079" t="s">
        <v>224</v>
      </c>
      <c r="F89" s="1079" t="s">
        <v>224</v>
      </c>
      <c r="G89" s="1080" t="s">
        <v>50</v>
      </c>
      <c r="H89" s="871"/>
      <c r="I89" s="680">
        <v>0</v>
      </c>
      <c r="J89" s="1213"/>
      <c r="K89" s="890"/>
      <c r="L89" s="973"/>
      <c r="M89" s="890"/>
      <c r="N89" s="973"/>
      <c r="O89" s="101"/>
      <c r="P89" s="439"/>
      <c r="Q89" s="439"/>
      <c r="R89" s="439"/>
      <c r="S89" s="439"/>
      <c r="T89" s="439"/>
      <c r="U89" s="439"/>
      <c r="V89" s="101"/>
      <c r="W89" s="101"/>
      <c r="X89" s="101"/>
      <c r="Y89" s="101"/>
      <c r="Z89" s="101"/>
      <c r="AA89" s="1729"/>
      <c r="AB89" s="1739"/>
      <c r="AC89" s="375"/>
      <c r="AE89" s="1719"/>
      <c r="AF89" s="1720"/>
      <c r="AG89" s="1720"/>
      <c r="AH89" s="1721"/>
      <c r="AI89" s="1722"/>
      <c r="AJ89" s="1723"/>
      <c r="AK89" s="738"/>
    </row>
    <row r="90" spans="1:38" s="6" customFormat="1">
      <c r="A90" s="1043" t="s">
        <v>223</v>
      </c>
      <c r="B90" s="146">
        <f t="shared" ref="B90:B116" si="34">L90</f>
        <v>0</v>
      </c>
      <c r="C90" s="101" t="s">
        <v>31</v>
      </c>
      <c r="D90" s="101" t="s">
        <v>228</v>
      </c>
      <c r="E90" s="1044" t="s">
        <v>224</v>
      </c>
      <c r="F90" s="1044" t="s">
        <v>224</v>
      </c>
      <c r="G90" s="102" t="s">
        <v>50</v>
      </c>
      <c r="H90" s="1555" t="s">
        <v>149</v>
      </c>
      <c r="I90" s="732"/>
      <c r="J90" s="1214"/>
      <c r="K90" s="894"/>
      <c r="L90" s="565"/>
      <c r="M90" s="464"/>
      <c r="N90" s="166"/>
      <c r="O90" s="235"/>
      <c r="P90" s="733"/>
      <c r="Q90" s="156"/>
      <c r="R90" s="156"/>
      <c r="S90" s="156"/>
      <c r="T90" s="156"/>
      <c r="U90" s="156"/>
      <c r="V90" s="156"/>
      <c r="W90" s="156"/>
      <c r="X90" s="156"/>
      <c r="Y90" s="156"/>
      <c r="Z90" s="156"/>
      <c r="AA90" s="433"/>
      <c r="AB90" s="641">
        <f>SUM(P90:AA90)</f>
        <v>0</v>
      </c>
      <c r="AC90" s="371">
        <f t="shared" ref="AC90:AC116" si="35">N90-AB90</f>
        <v>0</v>
      </c>
      <c r="AE90" s="789">
        <v>142</v>
      </c>
      <c r="AF90" s="475" t="s">
        <v>455</v>
      </c>
      <c r="AG90" s="267"/>
      <c r="AH90" s="717">
        <f t="shared" ref="AH90:AH112" si="36">O90</f>
        <v>0</v>
      </c>
      <c r="AI90" s="477">
        <v>27379000</v>
      </c>
      <c r="AJ90" s="788">
        <f t="shared" ref="AJ90:AJ116" si="37">AI90-N90</f>
        <v>27379000</v>
      </c>
      <c r="AK90" s="738"/>
      <c r="AL90" s="300">
        <f t="shared" ref="AL90:AL116" si="38">AI90-L90</f>
        <v>27379000</v>
      </c>
    </row>
    <row r="91" spans="1:38" s="6" customFormat="1">
      <c r="A91" s="1043" t="s">
        <v>223</v>
      </c>
      <c r="B91" s="146">
        <f t="shared" si="34"/>
        <v>0</v>
      </c>
      <c r="C91" s="101" t="s">
        <v>31</v>
      </c>
      <c r="D91" s="101" t="s">
        <v>228</v>
      </c>
      <c r="E91" s="1044" t="s">
        <v>224</v>
      </c>
      <c r="F91" s="1044" t="s">
        <v>224</v>
      </c>
      <c r="G91" s="102" t="s">
        <v>50</v>
      </c>
      <c r="H91" s="1555" t="s">
        <v>149</v>
      </c>
      <c r="I91" s="732"/>
      <c r="J91" s="1214"/>
      <c r="K91" s="894"/>
      <c r="L91" s="565"/>
      <c r="M91" s="464"/>
      <c r="N91" s="166"/>
      <c r="O91" s="235"/>
      <c r="P91" s="733"/>
      <c r="Q91" s="156"/>
      <c r="R91" s="156"/>
      <c r="S91" s="156"/>
      <c r="T91" s="156"/>
      <c r="U91" s="156"/>
      <c r="V91" s="156"/>
      <c r="W91" s="156"/>
      <c r="X91" s="156"/>
      <c r="Y91" s="156"/>
      <c r="Z91" s="156"/>
      <c r="AA91" s="433"/>
      <c r="AB91" s="641">
        <f>SUM(P91:AA91)</f>
        <v>0</v>
      </c>
      <c r="AC91" s="371">
        <f t="shared" si="35"/>
        <v>0</v>
      </c>
      <c r="AE91" s="1555">
        <v>143</v>
      </c>
      <c r="AF91" s="475" t="s">
        <v>456</v>
      </c>
      <c r="AG91" s="267"/>
      <c r="AH91" s="717">
        <f t="shared" si="36"/>
        <v>0</v>
      </c>
      <c r="AI91" s="477">
        <v>27379000</v>
      </c>
      <c r="AJ91" s="788">
        <f t="shared" si="37"/>
        <v>27379000</v>
      </c>
      <c r="AK91" s="738"/>
      <c r="AL91" s="300">
        <f t="shared" si="38"/>
        <v>27379000</v>
      </c>
    </row>
    <row r="92" spans="1:38" s="6" customFormat="1">
      <c r="A92" s="1043" t="s">
        <v>223</v>
      </c>
      <c r="B92" s="146">
        <f t="shared" si="34"/>
        <v>0</v>
      </c>
      <c r="C92" s="101" t="s">
        <v>31</v>
      </c>
      <c r="D92" s="101" t="s">
        <v>228</v>
      </c>
      <c r="E92" s="1044" t="s">
        <v>224</v>
      </c>
      <c r="F92" s="1044" t="s">
        <v>224</v>
      </c>
      <c r="G92" s="102" t="s">
        <v>50</v>
      </c>
      <c r="H92" s="1555" t="s">
        <v>149</v>
      </c>
      <c r="I92" s="732"/>
      <c r="J92" s="1214"/>
      <c r="K92" s="894"/>
      <c r="L92" s="565"/>
      <c r="M92" s="464"/>
      <c r="N92" s="166"/>
      <c r="O92" s="235"/>
      <c r="P92" s="733"/>
      <c r="Q92" s="156"/>
      <c r="R92" s="156"/>
      <c r="S92" s="156"/>
      <c r="T92" s="156"/>
      <c r="U92" s="156"/>
      <c r="V92" s="156"/>
      <c r="W92" s="156"/>
      <c r="X92" s="156"/>
      <c r="Y92" s="156"/>
      <c r="Z92" s="156"/>
      <c r="AA92" s="433"/>
      <c r="AB92" s="641">
        <f t="shared" ref="AB92:AB116" si="39">SUM(P92:AA92)</f>
        <v>0</v>
      </c>
      <c r="AC92" s="371">
        <f t="shared" si="35"/>
        <v>0</v>
      </c>
      <c r="AE92" s="789">
        <v>144</v>
      </c>
      <c r="AF92" s="475" t="s">
        <v>457</v>
      </c>
      <c r="AG92" s="267"/>
      <c r="AH92" s="717">
        <f t="shared" si="36"/>
        <v>0</v>
      </c>
      <c r="AI92" s="477">
        <v>29782500</v>
      </c>
      <c r="AJ92" s="788">
        <f t="shared" si="37"/>
        <v>29782500</v>
      </c>
      <c r="AK92" s="738"/>
      <c r="AL92" s="300">
        <f t="shared" si="38"/>
        <v>29782500</v>
      </c>
    </row>
    <row r="93" spans="1:38" s="6" customFormat="1">
      <c r="A93" s="1043" t="s">
        <v>223</v>
      </c>
      <c r="B93" s="146">
        <f t="shared" si="34"/>
        <v>0</v>
      </c>
      <c r="C93" s="101" t="s">
        <v>31</v>
      </c>
      <c r="D93" s="101" t="s">
        <v>228</v>
      </c>
      <c r="E93" s="1044" t="s">
        <v>224</v>
      </c>
      <c r="F93" s="1044" t="s">
        <v>224</v>
      </c>
      <c r="G93" s="102" t="s">
        <v>50</v>
      </c>
      <c r="H93" s="1555" t="s">
        <v>149</v>
      </c>
      <c r="I93" s="732"/>
      <c r="J93" s="1214"/>
      <c r="K93" s="894"/>
      <c r="L93" s="565"/>
      <c r="M93" s="464"/>
      <c r="N93" s="166"/>
      <c r="O93" s="235"/>
      <c r="P93" s="733"/>
      <c r="Q93" s="156"/>
      <c r="R93" s="156"/>
      <c r="S93" s="156"/>
      <c r="T93" s="156"/>
      <c r="U93" s="156"/>
      <c r="V93" s="156"/>
      <c r="W93" s="156"/>
      <c r="X93" s="156"/>
      <c r="Y93" s="156"/>
      <c r="Z93" s="156"/>
      <c r="AA93" s="433"/>
      <c r="AB93" s="641">
        <f>SUM(P93:AA93)</f>
        <v>0</v>
      </c>
      <c r="AC93" s="371">
        <f t="shared" si="35"/>
        <v>0</v>
      </c>
      <c r="AE93" s="1555">
        <v>145</v>
      </c>
      <c r="AF93" s="750" t="s">
        <v>458</v>
      </c>
      <c r="AG93" s="267"/>
      <c r="AH93" s="717">
        <f t="shared" si="36"/>
        <v>0</v>
      </c>
      <c r="AI93" s="745">
        <v>14003000</v>
      </c>
      <c r="AJ93" s="788">
        <f t="shared" si="37"/>
        <v>14003000</v>
      </c>
      <c r="AK93" s="738"/>
      <c r="AL93" s="300">
        <f t="shared" si="38"/>
        <v>14003000</v>
      </c>
    </row>
    <row r="94" spans="1:38" s="6" customFormat="1" hidden="1">
      <c r="A94" s="1043" t="s">
        <v>223</v>
      </c>
      <c r="B94" s="146">
        <f t="shared" si="34"/>
        <v>0</v>
      </c>
      <c r="C94" s="101" t="s">
        <v>31</v>
      </c>
      <c r="D94" s="101" t="s">
        <v>228</v>
      </c>
      <c r="E94" s="1044" t="s">
        <v>224</v>
      </c>
      <c r="F94" s="1044" t="s">
        <v>224</v>
      </c>
      <c r="G94" s="102" t="s">
        <v>50</v>
      </c>
      <c r="H94" s="1555" t="s">
        <v>149</v>
      </c>
      <c r="I94" s="732"/>
      <c r="J94" s="1214"/>
      <c r="K94" s="894"/>
      <c r="L94" s="565"/>
      <c r="M94" s="464"/>
      <c r="N94" s="166"/>
      <c r="O94" s="235"/>
      <c r="P94" s="733"/>
      <c r="Q94" s="156"/>
      <c r="R94" s="156"/>
      <c r="S94" s="156"/>
      <c r="T94" s="156"/>
      <c r="U94" s="156"/>
      <c r="V94" s="156"/>
      <c r="W94" s="156"/>
      <c r="X94" s="156"/>
      <c r="Y94" s="156"/>
      <c r="Z94" s="156"/>
      <c r="AA94" s="433"/>
      <c r="AB94" s="641">
        <f t="shared" si="39"/>
        <v>0</v>
      </c>
      <c r="AC94" s="371">
        <f t="shared" si="35"/>
        <v>0</v>
      </c>
      <c r="AE94" s="789">
        <v>146</v>
      </c>
      <c r="AF94" s="475" t="s">
        <v>459</v>
      </c>
      <c r="AG94" s="267"/>
      <c r="AH94" s="717">
        <f t="shared" si="36"/>
        <v>0</v>
      </c>
      <c r="AI94" s="477">
        <v>14107500</v>
      </c>
      <c r="AJ94" s="788">
        <f t="shared" si="37"/>
        <v>14107500</v>
      </c>
      <c r="AK94" s="738"/>
      <c r="AL94" s="300">
        <f t="shared" si="38"/>
        <v>14107500</v>
      </c>
    </row>
    <row r="95" spans="1:38" s="6" customFormat="1" hidden="1">
      <c r="A95" s="1043" t="s">
        <v>223</v>
      </c>
      <c r="B95" s="146">
        <f t="shared" si="34"/>
        <v>0</v>
      </c>
      <c r="C95" s="101" t="s">
        <v>31</v>
      </c>
      <c r="D95" s="101" t="s">
        <v>228</v>
      </c>
      <c r="E95" s="1044" t="s">
        <v>224</v>
      </c>
      <c r="F95" s="1044" t="s">
        <v>224</v>
      </c>
      <c r="G95" s="102" t="s">
        <v>50</v>
      </c>
      <c r="H95" s="1555" t="s">
        <v>149</v>
      </c>
      <c r="I95" s="732"/>
      <c r="J95" s="1214"/>
      <c r="K95" s="894"/>
      <c r="L95" s="565"/>
      <c r="M95" s="936"/>
      <c r="N95" s="146"/>
      <c r="O95" s="898"/>
      <c r="P95" s="733"/>
      <c r="Q95" s="156"/>
      <c r="R95" s="156"/>
      <c r="S95" s="156"/>
      <c r="T95" s="156"/>
      <c r="U95" s="156"/>
      <c r="V95" s="156"/>
      <c r="W95" s="156"/>
      <c r="X95" s="156"/>
      <c r="Y95" s="156"/>
      <c r="Z95" s="156"/>
      <c r="AA95" s="433"/>
      <c r="AB95" s="641">
        <f t="shared" si="39"/>
        <v>0</v>
      </c>
      <c r="AC95" s="371">
        <f t="shared" si="35"/>
        <v>0</v>
      </c>
      <c r="AE95" s="789">
        <v>147</v>
      </c>
      <c r="AF95" s="475" t="s">
        <v>460</v>
      </c>
      <c r="AG95" s="475"/>
      <c r="AH95" s="717">
        <f t="shared" si="36"/>
        <v>0</v>
      </c>
      <c r="AI95" s="477">
        <v>14107500</v>
      </c>
      <c r="AJ95" s="788">
        <f t="shared" si="37"/>
        <v>14107500</v>
      </c>
      <c r="AK95" s="738"/>
      <c r="AL95" s="300">
        <f t="shared" si="38"/>
        <v>14107500</v>
      </c>
    </row>
    <row r="96" spans="1:38" s="6" customFormat="1" hidden="1">
      <c r="A96" s="1043" t="s">
        <v>223</v>
      </c>
      <c r="B96" s="146">
        <f t="shared" si="34"/>
        <v>0</v>
      </c>
      <c r="C96" s="101" t="s">
        <v>31</v>
      </c>
      <c r="D96" s="101" t="s">
        <v>228</v>
      </c>
      <c r="E96" s="1044" t="s">
        <v>224</v>
      </c>
      <c r="F96" s="1044" t="s">
        <v>224</v>
      </c>
      <c r="G96" s="102" t="s">
        <v>50</v>
      </c>
      <c r="H96" s="1555" t="s">
        <v>149</v>
      </c>
      <c r="I96" s="732"/>
      <c r="J96" s="1214"/>
      <c r="K96" s="894"/>
      <c r="L96" s="565"/>
      <c r="M96" s="936"/>
      <c r="N96" s="146"/>
      <c r="O96" s="898"/>
      <c r="P96" s="733"/>
      <c r="Q96" s="156"/>
      <c r="R96" s="156"/>
      <c r="S96" s="156"/>
      <c r="T96" s="156"/>
      <c r="U96" s="156"/>
      <c r="V96" s="156"/>
      <c r="W96" s="156"/>
      <c r="X96" s="156"/>
      <c r="Y96" s="156"/>
      <c r="Z96" s="156"/>
      <c r="AA96" s="433"/>
      <c r="AB96" s="641">
        <f>SUM(P96:AA96)</f>
        <v>0</v>
      </c>
      <c r="AC96" s="371">
        <f t="shared" si="35"/>
        <v>0</v>
      </c>
      <c r="AE96" s="1555" t="s">
        <v>189</v>
      </c>
      <c r="AF96" s="475" t="s">
        <v>461</v>
      </c>
      <c r="AG96" s="475"/>
      <c r="AH96" s="717">
        <f t="shared" si="36"/>
        <v>0</v>
      </c>
      <c r="AI96" s="477">
        <v>270241500</v>
      </c>
      <c r="AJ96" s="788">
        <f t="shared" si="37"/>
        <v>270241500</v>
      </c>
      <c r="AK96" s="738"/>
      <c r="AL96" s="300">
        <f t="shared" si="38"/>
        <v>270241500</v>
      </c>
    </row>
    <row r="97" spans="1:38" s="6" customFormat="1" hidden="1">
      <c r="A97" s="1043" t="s">
        <v>223</v>
      </c>
      <c r="B97" s="146">
        <f t="shared" si="34"/>
        <v>0</v>
      </c>
      <c r="C97" s="101" t="s">
        <v>31</v>
      </c>
      <c r="D97" s="101" t="s">
        <v>228</v>
      </c>
      <c r="E97" s="1044" t="s">
        <v>224</v>
      </c>
      <c r="F97" s="1044" t="s">
        <v>224</v>
      </c>
      <c r="G97" s="102" t="s">
        <v>50</v>
      </c>
      <c r="H97" s="1555" t="s">
        <v>149</v>
      </c>
      <c r="I97" s="732"/>
      <c r="J97" s="1214"/>
      <c r="K97" s="894"/>
      <c r="L97" s="565"/>
      <c r="M97" s="464"/>
      <c r="N97" s="166"/>
      <c r="O97" s="235"/>
      <c r="P97" s="733"/>
      <c r="Q97" s="156"/>
      <c r="R97" s="156"/>
      <c r="S97" s="156"/>
      <c r="T97" s="156"/>
      <c r="U97" s="156"/>
      <c r="V97" s="156"/>
      <c r="W97" s="156"/>
      <c r="X97" s="156"/>
      <c r="Y97" s="156"/>
      <c r="Z97" s="156"/>
      <c r="AA97" s="433"/>
      <c r="AB97" s="641">
        <f t="shared" si="39"/>
        <v>0</v>
      </c>
      <c r="AC97" s="371">
        <f t="shared" si="35"/>
        <v>0</v>
      </c>
      <c r="AE97" s="789"/>
      <c r="AF97" s="475"/>
      <c r="AG97" s="267"/>
      <c r="AH97" s="717">
        <f t="shared" si="36"/>
        <v>0</v>
      </c>
      <c r="AI97" s="477"/>
      <c r="AJ97" s="788">
        <f t="shared" si="37"/>
        <v>0</v>
      </c>
      <c r="AK97" s="738"/>
      <c r="AL97" s="300">
        <f t="shared" si="38"/>
        <v>0</v>
      </c>
    </row>
    <row r="98" spans="1:38" s="6" customFormat="1" hidden="1">
      <c r="A98" s="1043" t="s">
        <v>223</v>
      </c>
      <c r="B98" s="146">
        <f t="shared" si="34"/>
        <v>0</v>
      </c>
      <c r="C98" s="101" t="s">
        <v>31</v>
      </c>
      <c r="D98" s="101" t="s">
        <v>228</v>
      </c>
      <c r="E98" s="1044" t="s">
        <v>224</v>
      </c>
      <c r="F98" s="1044" t="s">
        <v>224</v>
      </c>
      <c r="G98" s="102" t="s">
        <v>50</v>
      </c>
      <c r="H98" s="1555" t="s">
        <v>149</v>
      </c>
      <c r="I98" s="732"/>
      <c r="J98" s="1214"/>
      <c r="K98" s="894"/>
      <c r="L98" s="565"/>
      <c r="M98" s="936"/>
      <c r="N98" s="146"/>
      <c r="O98" s="728"/>
      <c r="P98" s="733"/>
      <c r="Q98" s="156"/>
      <c r="R98" s="156"/>
      <c r="S98" s="156"/>
      <c r="T98" s="156"/>
      <c r="U98" s="156"/>
      <c r="V98" s="156"/>
      <c r="W98" s="156"/>
      <c r="X98" s="156"/>
      <c r="Y98" s="156"/>
      <c r="Z98" s="156"/>
      <c r="AA98" s="433"/>
      <c r="AB98" s="641">
        <f t="shared" si="39"/>
        <v>0</v>
      </c>
      <c r="AC98" s="371">
        <f t="shared" si="35"/>
        <v>0</v>
      </c>
      <c r="AE98" s="789"/>
      <c r="AF98" s="475"/>
      <c r="AG98" s="475"/>
      <c r="AH98" s="717">
        <f t="shared" si="36"/>
        <v>0</v>
      </c>
      <c r="AI98" s="477"/>
      <c r="AJ98" s="788">
        <f t="shared" si="37"/>
        <v>0</v>
      </c>
      <c r="AK98" s="738"/>
      <c r="AL98" s="300">
        <f t="shared" si="38"/>
        <v>0</v>
      </c>
    </row>
    <row r="99" spans="1:38" s="6" customFormat="1" hidden="1">
      <c r="A99" s="1043" t="s">
        <v>223</v>
      </c>
      <c r="B99" s="146">
        <f t="shared" si="34"/>
        <v>0</v>
      </c>
      <c r="C99" s="101" t="s">
        <v>31</v>
      </c>
      <c r="D99" s="101" t="s">
        <v>228</v>
      </c>
      <c r="E99" s="1044" t="s">
        <v>224</v>
      </c>
      <c r="F99" s="1044" t="s">
        <v>224</v>
      </c>
      <c r="G99" s="102" t="s">
        <v>50</v>
      </c>
      <c r="H99" s="1555" t="s">
        <v>149</v>
      </c>
      <c r="I99" s="732"/>
      <c r="J99" s="1214"/>
      <c r="K99" s="894"/>
      <c r="L99" s="565"/>
      <c r="M99" s="464"/>
      <c r="N99" s="166"/>
      <c r="O99" s="235"/>
      <c r="P99" s="733"/>
      <c r="Q99" s="156"/>
      <c r="R99" s="156"/>
      <c r="S99" s="156"/>
      <c r="T99" s="156"/>
      <c r="U99" s="156"/>
      <c r="V99" s="156"/>
      <c r="W99" s="156"/>
      <c r="X99" s="156"/>
      <c r="Y99" s="156"/>
      <c r="Z99" s="156"/>
      <c r="AA99" s="433"/>
      <c r="AB99" s="641">
        <f t="shared" si="39"/>
        <v>0</v>
      </c>
      <c r="AC99" s="371">
        <f t="shared" si="35"/>
        <v>0</v>
      </c>
      <c r="AE99" s="789"/>
      <c r="AF99" s="475"/>
      <c r="AG99" s="267"/>
      <c r="AH99" s="717">
        <f t="shared" si="36"/>
        <v>0</v>
      </c>
      <c r="AI99" s="477"/>
      <c r="AJ99" s="788">
        <f t="shared" si="37"/>
        <v>0</v>
      </c>
      <c r="AK99" s="738"/>
      <c r="AL99" s="300">
        <f t="shared" si="38"/>
        <v>0</v>
      </c>
    </row>
    <row r="100" spans="1:38" s="6" customFormat="1" hidden="1">
      <c r="A100" s="1043" t="s">
        <v>223</v>
      </c>
      <c r="B100" s="146">
        <f t="shared" si="34"/>
        <v>0</v>
      </c>
      <c r="C100" s="101" t="s">
        <v>31</v>
      </c>
      <c r="D100" s="101" t="s">
        <v>228</v>
      </c>
      <c r="E100" s="1044" t="s">
        <v>224</v>
      </c>
      <c r="F100" s="1044" t="s">
        <v>224</v>
      </c>
      <c r="G100" s="102" t="s">
        <v>50</v>
      </c>
      <c r="H100" s="1555" t="s">
        <v>149</v>
      </c>
      <c r="I100" s="732"/>
      <c r="J100" s="1214"/>
      <c r="K100" s="894"/>
      <c r="L100" s="565"/>
      <c r="M100" s="936"/>
      <c r="N100" s="146"/>
      <c r="O100" s="898"/>
      <c r="P100" s="733"/>
      <c r="Q100" s="156"/>
      <c r="R100" s="156"/>
      <c r="S100" s="156"/>
      <c r="T100" s="156"/>
      <c r="U100" s="156"/>
      <c r="V100" s="156"/>
      <c r="W100" s="156"/>
      <c r="X100" s="156"/>
      <c r="Y100" s="156"/>
      <c r="Z100" s="156"/>
      <c r="AA100" s="433"/>
      <c r="AB100" s="641">
        <f t="shared" si="39"/>
        <v>0</v>
      </c>
      <c r="AC100" s="371">
        <f t="shared" si="35"/>
        <v>0</v>
      </c>
      <c r="AE100" s="789"/>
      <c r="AF100" s="475"/>
      <c r="AG100" s="475"/>
      <c r="AH100" s="717">
        <f t="shared" si="36"/>
        <v>0</v>
      </c>
      <c r="AI100" s="477"/>
      <c r="AJ100" s="788">
        <f t="shared" si="37"/>
        <v>0</v>
      </c>
      <c r="AK100" s="738"/>
      <c r="AL100" s="300">
        <f t="shared" si="38"/>
        <v>0</v>
      </c>
    </row>
    <row r="101" spans="1:38" s="6" customFormat="1" hidden="1">
      <c r="A101" s="1043" t="s">
        <v>223</v>
      </c>
      <c r="B101" s="146">
        <f t="shared" si="34"/>
        <v>0</v>
      </c>
      <c r="C101" s="101" t="s">
        <v>31</v>
      </c>
      <c r="D101" s="101" t="s">
        <v>228</v>
      </c>
      <c r="E101" s="1044" t="s">
        <v>224</v>
      </c>
      <c r="F101" s="1044" t="s">
        <v>224</v>
      </c>
      <c r="G101" s="102" t="s">
        <v>50</v>
      </c>
      <c r="H101" s="1555" t="s">
        <v>149</v>
      </c>
      <c r="I101" s="732"/>
      <c r="J101" s="1214"/>
      <c r="K101" s="894"/>
      <c r="L101" s="565"/>
      <c r="M101" s="936"/>
      <c r="N101" s="146"/>
      <c r="O101" s="898"/>
      <c r="P101" s="733"/>
      <c r="Q101" s="156"/>
      <c r="R101" s="156"/>
      <c r="S101" s="156"/>
      <c r="T101" s="156"/>
      <c r="U101" s="156"/>
      <c r="V101" s="156"/>
      <c r="W101" s="156"/>
      <c r="X101" s="156"/>
      <c r="Y101" s="156"/>
      <c r="Z101" s="156"/>
      <c r="AA101" s="433"/>
      <c r="AB101" s="641">
        <f>SUM(P101:AA101)</f>
        <v>0</v>
      </c>
      <c r="AC101" s="371">
        <f t="shared" si="35"/>
        <v>0</v>
      </c>
      <c r="AE101" s="1555"/>
      <c r="AF101" s="475"/>
      <c r="AG101" s="475"/>
      <c r="AH101" s="717">
        <f t="shared" si="36"/>
        <v>0</v>
      </c>
      <c r="AI101" s="477"/>
      <c r="AJ101" s="788">
        <f t="shared" si="37"/>
        <v>0</v>
      </c>
      <c r="AK101" s="738"/>
      <c r="AL101" s="300">
        <f t="shared" si="38"/>
        <v>0</v>
      </c>
    </row>
    <row r="102" spans="1:38" s="6" customFormat="1" hidden="1">
      <c r="A102" s="1043" t="s">
        <v>223</v>
      </c>
      <c r="B102" s="146">
        <f t="shared" si="34"/>
        <v>0</v>
      </c>
      <c r="C102" s="101" t="s">
        <v>31</v>
      </c>
      <c r="D102" s="101" t="s">
        <v>228</v>
      </c>
      <c r="E102" s="1044" t="s">
        <v>224</v>
      </c>
      <c r="F102" s="1044" t="s">
        <v>224</v>
      </c>
      <c r="G102" s="102" t="s">
        <v>50</v>
      </c>
      <c r="H102" s="1555" t="s">
        <v>149</v>
      </c>
      <c r="I102" s="732"/>
      <c r="J102" s="1214"/>
      <c r="K102" s="894"/>
      <c r="L102" s="565"/>
      <c r="M102" s="464"/>
      <c r="N102" s="166"/>
      <c r="O102" s="235"/>
      <c r="P102" s="733"/>
      <c r="Q102" s="156"/>
      <c r="R102" s="156"/>
      <c r="S102" s="156"/>
      <c r="T102" s="156"/>
      <c r="U102" s="156"/>
      <c r="V102" s="156"/>
      <c r="W102" s="156"/>
      <c r="X102" s="156"/>
      <c r="Y102" s="156"/>
      <c r="Z102" s="156"/>
      <c r="AA102" s="433"/>
      <c r="AB102" s="641">
        <f t="shared" si="39"/>
        <v>0</v>
      </c>
      <c r="AC102" s="371">
        <f t="shared" si="35"/>
        <v>0</v>
      </c>
      <c r="AE102" s="789"/>
      <c r="AF102" s="475"/>
      <c r="AG102" s="267"/>
      <c r="AH102" s="717">
        <f t="shared" si="36"/>
        <v>0</v>
      </c>
      <c r="AI102" s="477"/>
      <c r="AJ102" s="788">
        <f t="shared" si="37"/>
        <v>0</v>
      </c>
      <c r="AK102" s="738"/>
      <c r="AL102" s="300">
        <f t="shared" si="38"/>
        <v>0</v>
      </c>
    </row>
    <row r="103" spans="1:38" s="6" customFormat="1" hidden="1">
      <c r="A103" s="1043" t="s">
        <v>223</v>
      </c>
      <c r="B103" s="146">
        <f t="shared" si="34"/>
        <v>0</v>
      </c>
      <c r="C103" s="101" t="s">
        <v>31</v>
      </c>
      <c r="D103" s="101" t="s">
        <v>228</v>
      </c>
      <c r="E103" s="1044" t="s">
        <v>224</v>
      </c>
      <c r="F103" s="1044" t="s">
        <v>224</v>
      </c>
      <c r="G103" s="102" t="s">
        <v>50</v>
      </c>
      <c r="H103" s="1555" t="s">
        <v>149</v>
      </c>
      <c r="I103" s="732"/>
      <c r="J103" s="565"/>
      <c r="K103" s="894"/>
      <c r="L103" s="565"/>
      <c r="M103" s="936"/>
      <c r="N103" s="146"/>
      <c r="O103" s="898"/>
      <c r="P103" s="733"/>
      <c r="Q103" s="156"/>
      <c r="R103" s="156"/>
      <c r="S103" s="156"/>
      <c r="T103" s="156"/>
      <c r="U103" s="156"/>
      <c r="V103" s="156"/>
      <c r="W103" s="156"/>
      <c r="X103" s="156"/>
      <c r="Y103" s="156"/>
      <c r="Z103" s="156"/>
      <c r="AA103" s="433"/>
      <c r="AB103" s="641">
        <f t="shared" si="39"/>
        <v>0</v>
      </c>
      <c r="AC103" s="371">
        <f t="shared" si="35"/>
        <v>0</v>
      </c>
      <c r="AE103" s="789"/>
      <c r="AF103" s="475"/>
      <c r="AG103" s="475"/>
      <c r="AH103" s="717">
        <f t="shared" si="36"/>
        <v>0</v>
      </c>
      <c r="AI103" s="477"/>
      <c r="AJ103" s="788">
        <f t="shared" si="37"/>
        <v>0</v>
      </c>
      <c r="AK103" s="738"/>
      <c r="AL103" s="300">
        <f t="shared" si="38"/>
        <v>0</v>
      </c>
    </row>
    <row r="104" spans="1:38" s="6" customFormat="1" hidden="1">
      <c r="A104" s="1043" t="s">
        <v>223</v>
      </c>
      <c r="B104" s="146">
        <f t="shared" si="34"/>
        <v>0</v>
      </c>
      <c r="C104" s="101" t="s">
        <v>31</v>
      </c>
      <c r="D104" s="101" t="s">
        <v>228</v>
      </c>
      <c r="E104" s="1044" t="s">
        <v>224</v>
      </c>
      <c r="F104" s="1044" t="s">
        <v>224</v>
      </c>
      <c r="G104" s="102" t="s">
        <v>50</v>
      </c>
      <c r="H104" s="1555" t="s">
        <v>149</v>
      </c>
      <c r="I104" s="732"/>
      <c r="J104" s="1214"/>
      <c r="K104" s="894"/>
      <c r="L104" s="565"/>
      <c r="M104" s="464"/>
      <c r="N104" s="166"/>
      <c r="O104" s="235"/>
      <c r="P104" s="733"/>
      <c r="Q104" s="156"/>
      <c r="R104" s="156"/>
      <c r="S104" s="156"/>
      <c r="T104" s="156"/>
      <c r="U104" s="156"/>
      <c r="V104" s="156"/>
      <c r="W104" s="156"/>
      <c r="X104" s="156"/>
      <c r="Y104" s="156"/>
      <c r="Z104" s="156"/>
      <c r="AA104" s="433"/>
      <c r="AB104" s="641">
        <f t="shared" si="39"/>
        <v>0</v>
      </c>
      <c r="AC104" s="371">
        <f t="shared" si="35"/>
        <v>0</v>
      </c>
      <c r="AE104" s="789"/>
      <c r="AF104" s="475"/>
      <c r="AG104" s="267"/>
      <c r="AH104" s="717">
        <f t="shared" si="36"/>
        <v>0</v>
      </c>
      <c r="AI104" s="477"/>
      <c r="AJ104" s="788">
        <f t="shared" si="37"/>
        <v>0</v>
      </c>
      <c r="AK104" s="738"/>
      <c r="AL104" s="300">
        <f t="shared" si="38"/>
        <v>0</v>
      </c>
    </row>
    <row r="105" spans="1:38" s="6" customFormat="1" hidden="1">
      <c r="A105" s="1043" t="s">
        <v>223</v>
      </c>
      <c r="B105" s="146">
        <f t="shared" si="34"/>
        <v>0</v>
      </c>
      <c r="C105" s="101" t="s">
        <v>31</v>
      </c>
      <c r="D105" s="101" t="s">
        <v>228</v>
      </c>
      <c r="E105" s="1044" t="s">
        <v>224</v>
      </c>
      <c r="F105" s="1044" t="s">
        <v>224</v>
      </c>
      <c r="G105" s="102" t="s">
        <v>50</v>
      </c>
      <c r="H105" s="1555" t="s">
        <v>149</v>
      </c>
      <c r="I105" s="732"/>
      <c r="J105" s="1214"/>
      <c r="K105" s="894"/>
      <c r="L105" s="565"/>
      <c r="M105" s="936"/>
      <c r="N105" s="146"/>
      <c r="O105" s="728"/>
      <c r="P105" s="733"/>
      <c r="Q105" s="156"/>
      <c r="R105" s="156"/>
      <c r="S105" s="156"/>
      <c r="T105" s="156"/>
      <c r="U105" s="156"/>
      <c r="V105" s="156"/>
      <c r="W105" s="156"/>
      <c r="X105" s="156"/>
      <c r="Y105" s="156"/>
      <c r="Z105" s="156"/>
      <c r="AA105" s="433"/>
      <c r="AB105" s="641">
        <f t="shared" si="39"/>
        <v>0</v>
      </c>
      <c r="AC105" s="371">
        <f t="shared" si="35"/>
        <v>0</v>
      </c>
      <c r="AE105" s="789"/>
      <c r="AF105" s="475"/>
      <c r="AG105" s="475"/>
      <c r="AH105" s="717">
        <f t="shared" si="36"/>
        <v>0</v>
      </c>
      <c r="AI105" s="477"/>
      <c r="AJ105" s="788">
        <f t="shared" si="37"/>
        <v>0</v>
      </c>
      <c r="AK105" s="738"/>
      <c r="AL105" s="300">
        <f t="shared" si="38"/>
        <v>0</v>
      </c>
    </row>
    <row r="106" spans="1:38" s="6" customFormat="1" hidden="1">
      <c r="A106" s="1043" t="s">
        <v>223</v>
      </c>
      <c r="B106" s="146">
        <f t="shared" si="34"/>
        <v>0</v>
      </c>
      <c r="C106" s="101" t="s">
        <v>31</v>
      </c>
      <c r="D106" s="101" t="s">
        <v>228</v>
      </c>
      <c r="E106" s="1044" t="s">
        <v>224</v>
      </c>
      <c r="F106" s="1044" t="s">
        <v>224</v>
      </c>
      <c r="G106" s="102" t="s">
        <v>50</v>
      </c>
      <c r="H106" s="1555" t="s">
        <v>149</v>
      </c>
      <c r="I106" s="732"/>
      <c r="J106" s="1214"/>
      <c r="K106" s="894"/>
      <c r="L106" s="565"/>
      <c r="M106" s="464"/>
      <c r="N106" s="166"/>
      <c r="O106" s="235"/>
      <c r="P106" s="733"/>
      <c r="Q106" s="156"/>
      <c r="R106" s="156"/>
      <c r="S106" s="156"/>
      <c r="T106" s="156"/>
      <c r="U106" s="156"/>
      <c r="V106" s="156"/>
      <c r="W106" s="156"/>
      <c r="X106" s="156"/>
      <c r="Y106" s="156"/>
      <c r="Z106" s="156"/>
      <c r="AA106" s="433"/>
      <c r="AB106" s="641">
        <f t="shared" si="39"/>
        <v>0</v>
      </c>
      <c r="AC106" s="371">
        <f t="shared" si="35"/>
        <v>0</v>
      </c>
      <c r="AE106" s="789"/>
      <c r="AF106" s="475"/>
      <c r="AG106" s="267"/>
      <c r="AH106" s="717">
        <f t="shared" si="36"/>
        <v>0</v>
      </c>
      <c r="AI106" s="477"/>
      <c r="AJ106" s="788">
        <f t="shared" si="37"/>
        <v>0</v>
      </c>
      <c r="AK106" s="738"/>
      <c r="AL106" s="300">
        <f t="shared" si="38"/>
        <v>0</v>
      </c>
    </row>
    <row r="107" spans="1:38" s="6" customFormat="1" hidden="1">
      <c r="A107" s="1043" t="s">
        <v>223</v>
      </c>
      <c r="B107" s="146">
        <f t="shared" si="34"/>
        <v>0</v>
      </c>
      <c r="C107" s="101" t="s">
        <v>31</v>
      </c>
      <c r="D107" s="101" t="s">
        <v>228</v>
      </c>
      <c r="E107" s="1044" t="s">
        <v>224</v>
      </c>
      <c r="F107" s="1044" t="s">
        <v>224</v>
      </c>
      <c r="G107" s="102" t="s">
        <v>50</v>
      </c>
      <c r="H107" s="1555" t="s">
        <v>149</v>
      </c>
      <c r="I107" s="732"/>
      <c r="J107" s="1214"/>
      <c r="K107" s="894"/>
      <c r="L107" s="565"/>
      <c r="M107" s="464"/>
      <c r="N107" s="166"/>
      <c r="O107" s="235"/>
      <c r="P107" s="733"/>
      <c r="Q107" s="156"/>
      <c r="R107" s="156"/>
      <c r="S107" s="156"/>
      <c r="T107" s="156"/>
      <c r="U107" s="156"/>
      <c r="V107" s="156"/>
      <c r="W107" s="156"/>
      <c r="X107" s="156"/>
      <c r="Y107" s="156"/>
      <c r="Z107" s="156"/>
      <c r="AA107" s="433"/>
      <c r="AB107" s="641">
        <f>SUM(P107:AA107)</f>
        <v>0</v>
      </c>
      <c r="AC107" s="371">
        <f t="shared" si="35"/>
        <v>0</v>
      </c>
      <c r="AE107" s="1555"/>
      <c r="AF107" s="475"/>
      <c r="AG107" s="267"/>
      <c r="AH107" s="717">
        <f t="shared" si="36"/>
        <v>0</v>
      </c>
      <c r="AI107" s="477"/>
      <c r="AJ107" s="788">
        <f t="shared" si="37"/>
        <v>0</v>
      </c>
      <c r="AK107" s="738"/>
      <c r="AL107" s="300">
        <f t="shared" si="38"/>
        <v>0</v>
      </c>
    </row>
    <row r="108" spans="1:38" s="6" customFormat="1" hidden="1">
      <c r="A108" s="1043" t="s">
        <v>223</v>
      </c>
      <c r="B108" s="146">
        <f t="shared" si="34"/>
        <v>0</v>
      </c>
      <c r="C108" s="101" t="s">
        <v>31</v>
      </c>
      <c r="D108" s="101" t="s">
        <v>228</v>
      </c>
      <c r="E108" s="1044" t="s">
        <v>224</v>
      </c>
      <c r="F108" s="1044" t="s">
        <v>224</v>
      </c>
      <c r="G108" s="102" t="s">
        <v>50</v>
      </c>
      <c r="H108" s="1555" t="s">
        <v>149</v>
      </c>
      <c r="I108" s="732"/>
      <c r="J108" s="1214"/>
      <c r="K108" s="894"/>
      <c r="L108" s="565"/>
      <c r="M108" s="464"/>
      <c r="N108" s="166"/>
      <c r="O108" s="235"/>
      <c r="P108" s="733"/>
      <c r="Q108" s="156"/>
      <c r="R108" s="156"/>
      <c r="S108" s="156"/>
      <c r="T108" s="156"/>
      <c r="U108" s="156"/>
      <c r="V108" s="156"/>
      <c r="W108" s="156"/>
      <c r="X108" s="156"/>
      <c r="Y108" s="156"/>
      <c r="Z108" s="156"/>
      <c r="AA108" s="433"/>
      <c r="AB108" s="641">
        <f t="shared" si="39"/>
        <v>0</v>
      </c>
      <c r="AC108" s="371">
        <f t="shared" si="35"/>
        <v>0</v>
      </c>
      <c r="AE108" s="789"/>
      <c r="AF108" s="475"/>
      <c r="AG108" s="267"/>
      <c r="AH108" s="717">
        <f t="shared" si="36"/>
        <v>0</v>
      </c>
      <c r="AI108" s="477"/>
      <c r="AJ108" s="788">
        <f t="shared" si="37"/>
        <v>0</v>
      </c>
      <c r="AK108" s="738"/>
      <c r="AL108" s="300">
        <f t="shared" si="38"/>
        <v>0</v>
      </c>
    </row>
    <row r="109" spans="1:38" s="6" customFormat="1" hidden="1">
      <c r="A109" s="1043" t="s">
        <v>223</v>
      </c>
      <c r="B109" s="146">
        <f t="shared" si="34"/>
        <v>0</v>
      </c>
      <c r="C109" s="101" t="s">
        <v>31</v>
      </c>
      <c r="D109" s="101" t="s">
        <v>228</v>
      </c>
      <c r="E109" s="1044" t="s">
        <v>224</v>
      </c>
      <c r="F109" s="1044" t="s">
        <v>224</v>
      </c>
      <c r="G109" s="102" t="s">
        <v>50</v>
      </c>
      <c r="H109" s="1555" t="s">
        <v>149</v>
      </c>
      <c r="I109" s="732"/>
      <c r="J109" s="1214"/>
      <c r="K109" s="894"/>
      <c r="L109" s="565"/>
      <c r="M109" s="464"/>
      <c r="N109" s="166"/>
      <c r="O109" s="235"/>
      <c r="P109" s="733"/>
      <c r="Q109" s="156"/>
      <c r="R109" s="156"/>
      <c r="S109" s="156"/>
      <c r="T109" s="156"/>
      <c r="U109" s="156"/>
      <c r="V109" s="156"/>
      <c r="W109" s="156"/>
      <c r="X109" s="156"/>
      <c r="Y109" s="156"/>
      <c r="Z109" s="156"/>
      <c r="AA109" s="433"/>
      <c r="AB109" s="641">
        <f t="shared" si="39"/>
        <v>0</v>
      </c>
      <c r="AC109" s="371">
        <f t="shared" si="35"/>
        <v>0</v>
      </c>
      <c r="AE109" s="789"/>
      <c r="AF109" s="475"/>
      <c r="AG109" s="267"/>
      <c r="AH109" s="717">
        <f t="shared" si="36"/>
        <v>0</v>
      </c>
      <c r="AI109" s="477"/>
      <c r="AJ109" s="788">
        <f t="shared" si="37"/>
        <v>0</v>
      </c>
      <c r="AK109" s="738"/>
      <c r="AL109" s="300">
        <f t="shared" si="38"/>
        <v>0</v>
      </c>
    </row>
    <row r="110" spans="1:38" s="6" customFormat="1" hidden="1">
      <c r="A110" s="1043" t="s">
        <v>223</v>
      </c>
      <c r="B110" s="146">
        <f t="shared" si="34"/>
        <v>0</v>
      </c>
      <c r="C110" s="101" t="s">
        <v>31</v>
      </c>
      <c r="D110" s="101" t="s">
        <v>228</v>
      </c>
      <c r="E110" s="1044" t="s">
        <v>224</v>
      </c>
      <c r="F110" s="1044" t="s">
        <v>224</v>
      </c>
      <c r="G110" s="102" t="s">
        <v>50</v>
      </c>
      <c r="H110" s="1555" t="s">
        <v>149</v>
      </c>
      <c r="I110" s="732"/>
      <c r="J110" s="1214"/>
      <c r="K110" s="894"/>
      <c r="L110" s="565"/>
      <c r="M110" s="464"/>
      <c r="N110" s="166"/>
      <c r="O110" s="235"/>
      <c r="P110" s="733"/>
      <c r="Q110" s="156"/>
      <c r="R110" s="156"/>
      <c r="S110" s="156"/>
      <c r="T110" s="156"/>
      <c r="U110" s="156"/>
      <c r="V110" s="156"/>
      <c r="W110" s="156"/>
      <c r="X110" s="156"/>
      <c r="Y110" s="156"/>
      <c r="Z110" s="156"/>
      <c r="AA110" s="433"/>
      <c r="AB110" s="641">
        <f t="shared" ref="AB110" si="40">SUM(P110:AA110)</f>
        <v>0</v>
      </c>
      <c r="AC110" s="371">
        <f t="shared" si="35"/>
        <v>0</v>
      </c>
      <c r="AE110" s="1555"/>
      <c r="AF110" s="475"/>
      <c r="AG110" s="267"/>
      <c r="AH110" s="717">
        <f t="shared" si="36"/>
        <v>0</v>
      </c>
      <c r="AI110" s="477"/>
      <c r="AJ110" s="788">
        <f t="shared" si="37"/>
        <v>0</v>
      </c>
      <c r="AK110" s="738"/>
      <c r="AL110" s="300">
        <f t="shared" si="38"/>
        <v>0</v>
      </c>
    </row>
    <row r="111" spans="1:38" s="6" customFormat="1" hidden="1">
      <c r="A111" s="1043" t="s">
        <v>223</v>
      </c>
      <c r="B111" s="146">
        <f t="shared" si="34"/>
        <v>0</v>
      </c>
      <c r="C111" s="101" t="s">
        <v>31</v>
      </c>
      <c r="D111" s="101" t="s">
        <v>228</v>
      </c>
      <c r="E111" s="1044" t="s">
        <v>224</v>
      </c>
      <c r="F111" s="1044" t="s">
        <v>224</v>
      </c>
      <c r="G111" s="102" t="s">
        <v>50</v>
      </c>
      <c r="H111" s="1555" t="s">
        <v>149</v>
      </c>
      <c r="I111" s="732"/>
      <c r="J111" s="1214"/>
      <c r="K111" s="894"/>
      <c r="L111" s="565"/>
      <c r="M111" s="464"/>
      <c r="N111" s="166"/>
      <c r="O111" s="235"/>
      <c r="P111" s="733"/>
      <c r="Q111" s="156"/>
      <c r="R111" s="156"/>
      <c r="S111" s="156"/>
      <c r="T111" s="156"/>
      <c r="U111" s="156"/>
      <c r="V111" s="156"/>
      <c r="W111" s="156"/>
      <c r="X111" s="156"/>
      <c r="Y111" s="156"/>
      <c r="Z111" s="156"/>
      <c r="AA111" s="433"/>
      <c r="AB111" s="641">
        <f t="shared" si="39"/>
        <v>0</v>
      </c>
      <c r="AC111" s="371">
        <f t="shared" si="35"/>
        <v>0</v>
      </c>
      <c r="AE111" s="789"/>
      <c r="AF111" s="475"/>
      <c r="AG111" s="267"/>
      <c r="AH111" s="717">
        <f t="shared" si="36"/>
        <v>0</v>
      </c>
      <c r="AI111" s="477"/>
      <c r="AJ111" s="788">
        <f t="shared" si="37"/>
        <v>0</v>
      </c>
      <c r="AK111" s="738"/>
      <c r="AL111" s="300">
        <f t="shared" si="38"/>
        <v>0</v>
      </c>
    </row>
    <row r="112" spans="1:38" s="6" customFormat="1" hidden="1">
      <c r="A112" s="1043" t="s">
        <v>223</v>
      </c>
      <c r="B112" s="146">
        <f t="shared" si="34"/>
        <v>0</v>
      </c>
      <c r="C112" s="101" t="s">
        <v>31</v>
      </c>
      <c r="D112" s="101" t="s">
        <v>228</v>
      </c>
      <c r="E112" s="1044" t="s">
        <v>224</v>
      </c>
      <c r="F112" s="1044" t="s">
        <v>224</v>
      </c>
      <c r="G112" s="102" t="s">
        <v>50</v>
      </c>
      <c r="H112" s="1555" t="s">
        <v>149</v>
      </c>
      <c r="I112" s="732"/>
      <c r="J112" s="1214"/>
      <c r="K112" s="894"/>
      <c r="L112" s="565"/>
      <c r="M112" s="464"/>
      <c r="N112" s="418"/>
      <c r="O112" s="235"/>
      <c r="P112" s="733"/>
      <c r="Q112" s="156"/>
      <c r="R112" s="156"/>
      <c r="S112" s="156"/>
      <c r="T112" s="156"/>
      <c r="U112" s="156"/>
      <c r="V112" s="156"/>
      <c r="W112" s="156"/>
      <c r="X112" s="156"/>
      <c r="Y112" s="156"/>
      <c r="Z112" s="156"/>
      <c r="AA112" s="433"/>
      <c r="AB112" s="641">
        <f>SUM(P112:AA112)</f>
        <v>0</v>
      </c>
      <c r="AC112" s="371">
        <f t="shared" si="35"/>
        <v>0</v>
      </c>
      <c r="AE112" s="1555"/>
      <c r="AF112" s="475"/>
      <c r="AG112" s="267"/>
      <c r="AH112" s="717">
        <f t="shared" si="36"/>
        <v>0</v>
      </c>
      <c r="AI112" s="477"/>
      <c r="AJ112" s="788">
        <f t="shared" si="37"/>
        <v>0</v>
      </c>
      <c r="AK112" s="738"/>
      <c r="AL112" s="300">
        <f t="shared" si="38"/>
        <v>0</v>
      </c>
    </row>
    <row r="113" spans="1:38" s="6" customFormat="1" hidden="1">
      <c r="A113" s="1043" t="s">
        <v>223</v>
      </c>
      <c r="B113" s="146">
        <f t="shared" si="34"/>
        <v>0</v>
      </c>
      <c r="C113" s="101" t="s">
        <v>31</v>
      </c>
      <c r="D113" s="101" t="s">
        <v>228</v>
      </c>
      <c r="E113" s="1044" t="s">
        <v>224</v>
      </c>
      <c r="F113" s="1044" t="s">
        <v>224</v>
      </c>
      <c r="G113" s="102" t="s">
        <v>50</v>
      </c>
      <c r="H113" s="1555" t="s">
        <v>149</v>
      </c>
      <c r="I113" s="732"/>
      <c r="J113" s="1214"/>
      <c r="K113" s="894"/>
      <c r="L113" s="565"/>
      <c r="M113" s="464"/>
      <c r="N113" s="565"/>
      <c r="O113" s="235"/>
      <c r="P113" s="733"/>
      <c r="Q113" s="156"/>
      <c r="R113" s="156"/>
      <c r="S113" s="156"/>
      <c r="T113" s="156"/>
      <c r="U113" s="887"/>
      <c r="V113" s="156"/>
      <c r="W113" s="156"/>
      <c r="X113" s="156"/>
      <c r="Y113" s="156"/>
      <c r="Z113" s="156"/>
      <c r="AA113" s="433"/>
      <c r="AB113" s="641">
        <f t="shared" si="39"/>
        <v>0</v>
      </c>
      <c r="AC113" s="371">
        <f t="shared" si="35"/>
        <v>0</v>
      </c>
      <c r="AE113" s="789"/>
      <c r="AF113" s="475"/>
      <c r="AG113" s="267"/>
      <c r="AH113" s="717">
        <f>O113</f>
        <v>0</v>
      </c>
      <c r="AI113" s="477"/>
      <c r="AJ113" s="788">
        <f t="shared" si="37"/>
        <v>0</v>
      </c>
      <c r="AK113" s="738"/>
      <c r="AL113" s="300">
        <f t="shared" si="38"/>
        <v>0</v>
      </c>
    </row>
    <row r="114" spans="1:38" s="6" customFormat="1" hidden="1">
      <c r="A114" s="1043" t="s">
        <v>223</v>
      </c>
      <c r="B114" s="146">
        <f t="shared" si="34"/>
        <v>0</v>
      </c>
      <c r="C114" s="101" t="s">
        <v>31</v>
      </c>
      <c r="D114" s="101" t="s">
        <v>228</v>
      </c>
      <c r="E114" s="1044" t="s">
        <v>224</v>
      </c>
      <c r="F114" s="1044" t="s">
        <v>224</v>
      </c>
      <c r="G114" s="102" t="s">
        <v>50</v>
      </c>
      <c r="H114" s="1117" t="s">
        <v>149</v>
      </c>
      <c r="I114" s="732"/>
      <c r="J114" s="1214"/>
      <c r="K114" s="894"/>
      <c r="L114" s="565"/>
      <c r="M114" s="464"/>
      <c r="N114" s="166"/>
      <c r="O114" s="235"/>
      <c r="P114" s="733"/>
      <c r="Q114" s="156"/>
      <c r="R114" s="156"/>
      <c r="S114" s="156"/>
      <c r="T114" s="156"/>
      <c r="U114" s="887"/>
      <c r="V114" s="718"/>
      <c r="W114" s="718"/>
      <c r="X114" s="718"/>
      <c r="Y114" s="718"/>
      <c r="Z114" s="718"/>
      <c r="AA114" s="1730"/>
      <c r="AB114" s="641">
        <f t="shared" si="39"/>
        <v>0</v>
      </c>
      <c r="AC114" s="371">
        <f t="shared" si="35"/>
        <v>0</v>
      </c>
      <c r="AE114" s="789"/>
      <c r="AF114" s="475"/>
      <c r="AG114" s="267"/>
      <c r="AH114" s="717">
        <f t="shared" ref="AH114:AH115" si="41">O114</f>
        <v>0</v>
      </c>
      <c r="AI114" s="477"/>
      <c r="AJ114" s="788">
        <f t="shared" si="37"/>
        <v>0</v>
      </c>
      <c r="AK114" s="738"/>
      <c r="AL114" s="300">
        <f t="shared" si="38"/>
        <v>0</v>
      </c>
    </row>
    <row r="115" spans="1:38" s="6" customFormat="1" hidden="1">
      <c r="A115" s="1043" t="s">
        <v>223</v>
      </c>
      <c r="B115" s="146">
        <f t="shared" si="34"/>
        <v>0</v>
      </c>
      <c r="C115" s="101" t="s">
        <v>31</v>
      </c>
      <c r="D115" s="101" t="s">
        <v>228</v>
      </c>
      <c r="E115" s="1044" t="s">
        <v>224</v>
      </c>
      <c r="F115" s="1044" t="s">
        <v>224</v>
      </c>
      <c r="G115" s="102" t="s">
        <v>50</v>
      </c>
      <c r="H115" s="1117" t="s">
        <v>149</v>
      </c>
      <c r="I115" s="732"/>
      <c r="J115" s="1214"/>
      <c r="K115" s="894"/>
      <c r="L115" s="565"/>
      <c r="M115" s="464"/>
      <c r="N115" s="166"/>
      <c r="O115" s="235"/>
      <c r="P115" s="733"/>
      <c r="Q115" s="156"/>
      <c r="R115" s="156"/>
      <c r="S115" s="156"/>
      <c r="T115" s="156"/>
      <c r="U115" s="887"/>
      <c r="V115" s="718"/>
      <c r="W115" s="718"/>
      <c r="X115" s="718"/>
      <c r="Y115" s="718"/>
      <c r="Z115" s="718"/>
      <c r="AA115" s="1730"/>
      <c r="AB115" s="641">
        <f t="shared" si="39"/>
        <v>0</v>
      </c>
      <c r="AC115" s="371">
        <f t="shared" si="35"/>
        <v>0</v>
      </c>
      <c r="AE115" s="789"/>
      <c r="AF115" s="475"/>
      <c r="AG115" s="267"/>
      <c r="AH115" s="717">
        <f t="shared" si="41"/>
        <v>0</v>
      </c>
      <c r="AI115" s="477"/>
      <c r="AJ115" s="788">
        <f t="shared" si="37"/>
        <v>0</v>
      </c>
      <c r="AK115" s="738"/>
      <c r="AL115" s="300">
        <f t="shared" si="38"/>
        <v>0</v>
      </c>
    </row>
    <row r="116" spans="1:38" s="6" customFormat="1" hidden="1">
      <c r="A116" s="1043" t="s">
        <v>223</v>
      </c>
      <c r="B116" s="146">
        <f t="shared" si="34"/>
        <v>0</v>
      </c>
      <c r="C116" s="101" t="s">
        <v>31</v>
      </c>
      <c r="D116" s="101" t="s">
        <v>228</v>
      </c>
      <c r="E116" s="1044" t="s">
        <v>224</v>
      </c>
      <c r="F116" s="1044" t="s">
        <v>224</v>
      </c>
      <c r="G116" s="102" t="s">
        <v>50</v>
      </c>
      <c r="H116" s="861" t="s">
        <v>149</v>
      </c>
      <c r="I116" s="732">
        <v>0</v>
      </c>
      <c r="J116" s="468"/>
      <c r="K116" s="269"/>
      <c r="L116" s="197"/>
      <c r="M116" s="269"/>
      <c r="N116" s="146"/>
      <c r="O116" s="242"/>
      <c r="P116" s="238"/>
      <c r="Q116" s="146"/>
      <c r="R116" s="156"/>
      <c r="S116" s="146"/>
      <c r="T116" s="146"/>
      <c r="U116" s="156"/>
      <c r="V116" s="156"/>
      <c r="W116" s="156"/>
      <c r="X116" s="156"/>
      <c r="Y116" s="155"/>
      <c r="Z116" s="155"/>
      <c r="AA116" s="1130"/>
      <c r="AB116" s="641">
        <f t="shared" si="39"/>
        <v>0</v>
      </c>
      <c r="AC116" s="371">
        <f t="shared" si="35"/>
        <v>0</v>
      </c>
      <c r="AE116" s="789"/>
      <c r="AF116" s="475"/>
      <c r="AG116" s="267"/>
      <c r="AH116" s="717">
        <f>O116</f>
        <v>0</v>
      </c>
      <c r="AI116" s="477">
        <f>6533333-6533333</f>
        <v>0</v>
      </c>
      <c r="AJ116" s="788">
        <f t="shared" si="37"/>
        <v>0</v>
      </c>
      <c r="AK116" s="738"/>
      <c r="AL116" s="300">
        <f t="shared" si="38"/>
        <v>0</v>
      </c>
    </row>
    <row r="117" spans="1:38" s="8" customFormat="1">
      <c r="A117" s="171" t="s">
        <v>24</v>
      </c>
      <c r="B117" s="264">
        <f>B89-SUM(B90:B116)</f>
        <v>397000000</v>
      </c>
      <c r="C117" s="87"/>
      <c r="D117" s="87"/>
      <c r="E117" s="87"/>
      <c r="F117" s="87"/>
      <c r="G117" s="88"/>
      <c r="H117" s="848"/>
      <c r="I117" s="209"/>
      <c r="J117" s="1210"/>
      <c r="K117" s="109"/>
      <c r="L117" s="145">
        <f>SUM(L90:L116)</f>
        <v>0</v>
      </c>
      <c r="M117" s="109"/>
      <c r="N117" s="145">
        <f>SUM(N90:N116)</f>
        <v>0</v>
      </c>
      <c r="O117" s="241"/>
      <c r="P117" s="145">
        <f t="shared" ref="P117:AC117" si="42">SUM(P90:P116)</f>
        <v>0</v>
      </c>
      <c r="Q117" s="145">
        <f t="shared" si="42"/>
        <v>0</v>
      </c>
      <c r="R117" s="145">
        <f t="shared" si="42"/>
        <v>0</v>
      </c>
      <c r="S117" s="145">
        <f t="shared" si="42"/>
        <v>0</v>
      </c>
      <c r="T117" s="145">
        <f t="shared" si="42"/>
        <v>0</v>
      </c>
      <c r="U117" s="145">
        <f t="shared" si="42"/>
        <v>0</v>
      </c>
      <c r="V117" s="145">
        <f t="shared" si="42"/>
        <v>0</v>
      </c>
      <c r="W117" s="145">
        <f t="shared" si="42"/>
        <v>0</v>
      </c>
      <c r="X117" s="145">
        <f t="shared" si="42"/>
        <v>0</v>
      </c>
      <c r="Y117" s="145">
        <f t="shared" si="42"/>
        <v>0</v>
      </c>
      <c r="Z117" s="145">
        <f t="shared" si="42"/>
        <v>0</v>
      </c>
      <c r="AA117" s="145">
        <f t="shared" si="42"/>
        <v>0</v>
      </c>
      <c r="AB117" s="1693">
        <f t="shared" si="42"/>
        <v>0</v>
      </c>
      <c r="AC117" s="145">
        <f t="shared" si="42"/>
        <v>0</v>
      </c>
      <c r="AE117" s="769"/>
      <c r="AF117" s="12"/>
      <c r="AG117" s="12"/>
      <c r="AH117" s="109"/>
      <c r="AI117" s="12">
        <f>SUM(AI90:AI116)</f>
        <v>397000000</v>
      </c>
      <c r="AJ117" s="185">
        <f>SUM(AJ90:AJ116)</f>
        <v>397000000</v>
      </c>
      <c r="AK117" s="738">
        <f>B89-AI117</f>
        <v>0</v>
      </c>
    </row>
    <row r="118" spans="1:38" s="6" customFormat="1" ht="23.25" customHeight="1">
      <c r="A118" s="560" t="s">
        <v>55</v>
      </c>
      <c r="B118" s="452">
        <v>2232336000</v>
      </c>
      <c r="C118" s="1081" t="s">
        <v>31</v>
      </c>
      <c r="D118" s="1081" t="s">
        <v>228</v>
      </c>
      <c r="E118" s="1081" t="s">
        <v>224</v>
      </c>
      <c r="F118" s="1081" t="s">
        <v>224</v>
      </c>
      <c r="G118" s="1082" t="s">
        <v>50</v>
      </c>
      <c r="H118" s="873"/>
      <c r="I118" s="872"/>
      <c r="J118" s="1215"/>
      <c r="K118" s="978"/>
      <c r="L118" s="979"/>
      <c r="M118" s="978"/>
      <c r="N118" s="980"/>
      <c r="O118" s="981"/>
      <c r="P118" s="977"/>
      <c r="Q118" s="980"/>
      <c r="R118" s="980"/>
      <c r="S118" s="980"/>
      <c r="T118" s="980"/>
      <c r="U118" s="976"/>
      <c r="V118" s="982"/>
      <c r="W118" s="982"/>
      <c r="X118" s="982"/>
      <c r="Y118" s="976"/>
      <c r="Z118" s="976"/>
      <c r="AA118" s="1731"/>
      <c r="AB118" s="1740">
        <f>SUM(P118:AA118)</f>
        <v>0</v>
      </c>
      <c r="AC118" s="983">
        <f t="shared" ref="AC118:AC149" si="43">N118-AB118</f>
        <v>0</v>
      </c>
      <c r="AE118" s="984"/>
      <c r="AF118" s="985"/>
      <c r="AG118" s="985"/>
      <c r="AH118" s="986"/>
      <c r="AI118" s="987"/>
      <c r="AJ118" s="988"/>
      <c r="AK118" s="738"/>
    </row>
    <row r="119" spans="1:38" s="6" customFormat="1">
      <c r="A119" s="735" t="s">
        <v>55</v>
      </c>
      <c r="B119" s="146">
        <f>J119</f>
        <v>0</v>
      </c>
      <c r="C119" s="103" t="s">
        <v>31</v>
      </c>
      <c r="D119" s="103" t="s">
        <v>228</v>
      </c>
      <c r="E119" s="103" t="s">
        <v>224</v>
      </c>
      <c r="F119" s="103" t="s">
        <v>224</v>
      </c>
      <c r="G119" s="104" t="s">
        <v>50</v>
      </c>
      <c r="H119" s="1554" t="s">
        <v>149</v>
      </c>
      <c r="I119" s="206"/>
      <c r="J119" s="468"/>
      <c r="K119" s="894"/>
      <c r="L119" s="565"/>
      <c r="M119" s="464"/>
      <c r="N119" s="166"/>
      <c r="O119" s="235"/>
      <c r="P119" s="238"/>
      <c r="Q119" s="156"/>
      <c r="R119" s="156"/>
      <c r="S119" s="156"/>
      <c r="T119" s="156"/>
      <c r="U119" s="156"/>
      <c r="V119" s="156"/>
      <c r="W119" s="156"/>
      <c r="X119" s="156"/>
      <c r="Y119" s="156"/>
      <c r="Z119" s="156"/>
      <c r="AA119" s="433"/>
      <c r="AB119" s="641">
        <f>SUM(P119:AA119)</f>
        <v>0</v>
      </c>
      <c r="AC119" s="371">
        <f t="shared" si="43"/>
        <v>0</v>
      </c>
      <c r="AE119" s="790">
        <v>90</v>
      </c>
      <c r="AF119" s="791" t="s">
        <v>417</v>
      </c>
      <c r="AG119" s="267"/>
      <c r="AH119" s="717">
        <f t="shared" ref="AH119:AH223" si="44">O119</f>
        <v>0</v>
      </c>
      <c r="AI119" s="792">
        <v>29000000</v>
      </c>
      <c r="AJ119" s="788">
        <f t="shared" ref="AJ119:AJ150" si="45">AI119-N119</f>
        <v>29000000</v>
      </c>
      <c r="AK119" s="738"/>
      <c r="AL119" s="300">
        <f t="shared" ref="AL119:AL150" si="46">AI119-L119</f>
        <v>29000000</v>
      </c>
    </row>
    <row r="120" spans="1:38" s="6" customFormat="1">
      <c r="A120" s="735" t="s">
        <v>55</v>
      </c>
      <c r="B120" s="146">
        <f t="shared" ref="B120:B171" si="47">J120</f>
        <v>0</v>
      </c>
      <c r="C120" s="103" t="s">
        <v>31</v>
      </c>
      <c r="D120" s="103" t="s">
        <v>228</v>
      </c>
      <c r="E120" s="103" t="s">
        <v>224</v>
      </c>
      <c r="F120" s="103" t="s">
        <v>224</v>
      </c>
      <c r="G120" s="104" t="s">
        <v>50</v>
      </c>
      <c r="H120" s="1554" t="s">
        <v>149</v>
      </c>
      <c r="I120" s="206"/>
      <c r="J120" s="468"/>
      <c r="K120" s="894"/>
      <c r="L120" s="565"/>
      <c r="M120" s="464"/>
      <c r="N120" s="166"/>
      <c r="O120" s="235"/>
      <c r="P120" s="238"/>
      <c r="Q120" s="156"/>
      <c r="R120" s="156"/>
      <c r="S120" s="156"/>
      <c r="T120" s="156"/>
      <c r="U120" s="156"/>
      <c r="V120" s="156"/>
      <c r="W120" s="156"/>
      <c r="X120" s="156"/>
      <c r="Y120" s="156"/>
      <c r="Z120" s="156"/>
      <c r="AA120" s="433"/>
      <c r="AB120" s="641">
        <f t="shared" ref="AB120:AB183" si="48">SUM(P120:AA120)</f>
        <v>0</v>
      </c>
      <c r="AC120" s="371">
        <f t="shared" si="43"/>
        <v>0</v>
      </c>
      <c r="AE120" s="1554">
        <v>91</v>
      </c>
      <c r="AF120" s="791" t="s">
        <v>418</v>
      </c>
      <c r="AG120" s="267"/>
      <c r="AH120" s="717">
        <f>O120</f>
        <v>0</v>
      </c>
      <c r="AI120" s="792">
        <v>16197500</v>
      </c>
      <c r="AJ120" s="788">
        <f t="shared" si="45"/>
        <v>16197500</v>
      </c>
      <c r="AK120" s="738"/>
      <c r="AL120" s="300">
        <f t="shared" si="46"/>
        <v>16197500</v>
      </c>
    </row>
    <row r="121" spans="1:38" s="6" customFormat="1">
      <c r="A121" s="735" t="s">
        <v>55</v>
      </c>
      <c r="B121" s="146">
        <f t="shared" si="47"/>
        <v>0</v>
      </c>
      <c r="C121" s="103" t="s">
        <v>31</v>
      </c>
      <c r="D121" s="103" t="s">
        <v>228</v>
      </c>
      <c r="E121" s="103" t="s">
        <v>224</v>
      </c>
      <c r="F121" s="103" t="s">
        <v>224</v>
      </c>
      <c r="G121" s="104" t="s">
        <v>50</v>
      </c>
      <c r="H121" s="1554" t="s">
        <v>149</v>
      </c>
      <c r="I121" s="206"/>
      <c r="J121" s="468"/>
      <c r="K121" s="894"/>
      <c r="L121" s="565"/>
      <c r="M121" s="464"/>
      <c r="N121" s="166"/>
      <c r="O121" s="235"/>
      <c r="P121" s="238"/>
      <c r="Q121" s="156"/>
      <c r="R121" s="156"/>
      <c r="S121" s="156"/>
      <c r="T121" s="156"/>
      <c r="U121" s="156"/>
      <c r="V121" s="156"/>
      <c r="W121" s="156"/>
      <c r="X121" s="156"/>
      <c r="Y121" s="156"/>
      <c r="Z121" s="156"/>
      <c r="AA121" s="433"/>
      <c r="AB121" s="641">
        <f t="shared" si="48"/>
        <v>0</v>
      </c>
      <c r="AC121" s="371">
        <f t="shared" si="43"/>
        <v>0</v>
      </c>
      <c r="AE121" s="790">
        <v>92</v>
      </c>
      <c r="AF121" s="791" t="s">
        <v>419</v>
      </c>
      <c r="AG121" s="267"/>
      <c r="AH121" s="717">
        <f t="shared" si="44"/>
        <v>0</v>
      </c>
      <c r="AI121" s="792">
        <v>42500000</v>
      </c>
      <c r="AJ121" s="788">
        <f t="shared" si="45"/>
        <v>42500000</v>
      </c>
      <c r="AK121" s="738"/>
      <c r="AL121" s="300">
        <f t="shared" si="46"/>
        <v>42500000</v>
      </c>
    </row>
    <row r="122" spans="1:38" s="6" customFormat="1">
      <c r="A122" s="735" t="s">
        <v>55</v>
      </c>
      <c r="B122" s="146">
        <f t="shared" si="47"/>
        <v>0</v>
      </c>
      <c r="C122" s="103" t="s">
        <v>31</v>
      </c>
      <c r="D122" s="103" t="s">
        <v>228</v>
      </c>
      <c r="E122" s="103" t="s">
        <v>224</v>
      </c>
      <c r="F122" s="103" t="s">
        <v>224</v>
      </c>
      <c r="G122" s="104" t="s">
        <v>50</v>
      </c>
      <c r="H122" s="1554" t="s">
        <v>149</v>
      </c>
      <c r="I122" s="206"/>
      <c r="J122" s="468"/>
      <c r="K122" s="894"/>
      <c r="L122" s="565"/>
      <c r="M122" s="269"/>
      <c r="N122" s="734"/>
      <c r="O122" s="242"/>
      <c r="P122" s="238"/>
      <c r="Q122" s="156"/>
      <c r="R122" s="156"/>
      <c r="S122" s="156"/>
      <c r="T122" s="156"/>
      <c r="U122" s="156"/>
      <c r="V122" s="156"/>
      <c r="W122" s="156"/>
      <c r="X122" s="156"/>
      <c r="Y122" s="156"/>
      <c r="Z122" s="156"/>
      <c r="AA122" s="433"/>
      <c r="AB122" s="641">
        <f t="shared" si="48"/>
        <v>0</v>
      </c>
      <c r="AC122" s="371">
        <f t="shared" si="43"/>
        <v>0</v>
      </c>
      <c r="AE122" s="790">
        <v>93</v>
      </c>
      <c r="AF122" s="791" t="s">
        <v>420</v>
      </c>
      <c r="AG122" s="791"/>
      <c r="AH122" s="717">
        <f t="shared" si="44"/>
        <v>0</v>
      </c>
      <c r="AI122" s="792">
        <v>32500000</v>
      </c>
      <c r="AJ122" s="788">
        <f t="shared" si="45"/>
        <v>32500000</v>
      </c>
      <c r="AK122" s="738"/>
      <c r="AL122" s="300">
        <f t="shared" si="46"/>
        <v>32500000</v>
      </c>
    </row>
    <row r="123" spans="1:38" s="6" customFormat="1">
      <c r="A123" s="735" t="s">
        <v>55</v>
      </c>
      <c r="B123" s="146">
        <f t="shared" si="47"/>
        <v>0</v>
      </c>
      <c r="C123" s="103" t="s">
        <v>31</v>
      </c>
      <c r="D123" s="103" t="s">
        <v>228</v>
      </c>
      <c r="E123" s="103" t="s">
        <v>224</v>
      </c>
      <c r="F123" s="103" t="s">
        <v>224</v>
      </c>
      <c r="G123" s="104" t="s">
        <v>50</v>
      </c>
      <c r="H123" s="1554" t="s">
        <v>149</v>
      </c>
      <c r="I123" s="206"/>
      <c r="J123" s="468"/>
      <c r="K123" s="894"/>
      <c r="L123" s="565"/>
      <c r="M123" s="269"/>
      <c r="N123" s="734"/>
      <c r="O123" s="242"/>
      <c r="P123" s="238"/>
      <c r="Q123" s="156"/>
      <c r="R123" s="156"/>
      <c r="S123" s="156"/>
      <c r="T123" s="156"/>
      <c r="U123" s="156"/>
      <c r="V123" s="156"/>
      <c r="W123" s="156"/>
      <c r="X123" s="156"/>
      <c r="Y123" s="156"/>
      <c r="Z123" s="156"/>
      <c r="AA123" s="433"/>
      <c r="AB123" s="641">
        <f t="shared" si="48"/>
        <v>0</v>
      </c>
      <c r="AC123" s="371">
        <f t="shared" si="43"/>
        <v>0</v>
      </c>
      <c r="AE123" s="790">
        <v>94</v>
      </c>
      <c r="AF123" s="791" t="s">
        <v>421</v>
      </c>
      <c r="AG123" s="791"/>
      <c r="AH123" s="717">
        <f t="shared" si="44"/>
        <v>0</v>
      </c>
      <c r="AI123" s="792">
        <v>25000000</v>
      </c>
      <c r="AJ123" s="788">
        <f t="shared" si="45"/>
        <v>25000000</v>
      </c>
      <c r="AK123" s="738"/>
      <c r="AL123" s="300">
        <f t="shared" si="46"/>
        <v>25000000</v>
      </c>
    </row>
    <row r="124" spans="1:38" s="6" customFormat="1" hidden="1">
      <c r="A124" s="735" t="s">
        <v>55</v>
      </c>
      <c r="B124" s="146">
        <f t="shared" si="47"/>
        <v>0</v>
      </c>
      <c r="C124" s="103" t="s">
        <v>31</v>
      </c>
      <c r="D124" s="103" t="s">
        <v>228</v>
      </c>
      <c r="E124" s="103" t="s">
        <v>224</v>
      </c>
      <c r="F124" s="103" t="s">
        <v>224</v>
      </c>
      <c r="G124" s="104" t="s">
        <v>50</v>
      </c>
      <c r="H124" s="1554" t="s">
        <v>149</v>
      </c>
      <c r="I124" s="206"/>
      <c r="J124" s="468"/>
      <c r="K124" s="894"/>
      <c r="L124" s="565"/>
      <c r="M124" s="269"/>
      <c r="N124" s="734"/>
      <c r="O124" s="242"/>
      <c r="P124" s="238"/>
      <c r="Q124" s="156"/>
      <c r="R124" s="156"/>
      <c r="S124" s="156"/>
      <c r="T124" s="156"/>
      <c r="U124" s="156"/>
      <c r="V124" s="156"/>
      <c r="W124" s="156"/>
      <c r="X124" s="156"/>
      <c r="Y124" s="156"/>
      <c r="Z124" s="156"/>
      <c r="AA124" s="433"/>
      <c r="AB124" s="641">
        <f t="shared" si="48"/>
        <v>0</v>
      </c>
      <c r="AC124" s="371">
        <f t="shared" si="43"/>
        <v>0</v>
      </c>
      <c r="AE124" s="790">
        <v>95</v>
      </c>
      <c r="AF124" s="791" t="s">
        <v>422</v>
      </c>
      <c r="AG124" s="791"/>
      <c r="AH124" s="717">
        <f t="shared" si="44"/>
        <v>0</v>
      </c>
      <c r="AI124" s="792">
        <v>20000000</v>
      </c>
      <c r="AJ124" s="788">
        <f t="shared" si="45"/>
        <v>20000000</v>
      </c>
      <c r="AK124" s="738"/>
      <c r="AL124" s="300">
        <f t="shared" si="46"/>
        <v>20000000</v>
      </c>
    </row>
    <row r="125" spans="1:38" s="6" customFormat="1" hidden="1">
      <c r="A125" s="735" t="s">
        <v>55</v>
      </c>
      <c r="B125" s="146">
        <f t="shared" si="47"/>
        <v>0</v>
      </c>
      <c r="C125" s="103" t="s">
        <v>31</v>
      </c>
      <c r="D125" s="103" t="s">
        <v>228</v>
      </c>
      <c r="E125" s="103" t="s">
        <v>224</v>
      </c>
      <c r="F125" s="103" t="s">
        <v>224</v>
      </c>
      <c r="G125" s="104" t="s">
        <v>50</v>
      </c>
      <c r="H125" s="1554" t="s">
        <v>149</v>
      </c>
      <c r="I125" s="206"/>
      <c r="J125" s="468"/>
      <c r="K125" s="894"/>
      <c r="L125" s="565"/>
      <c r="M125" s="464"/>
      <c r="N125" s="166"/>
      <c r="O125" s="235"/>
      <c r="P125" s="238"/>
      <c r="Q125" s="156"/>
      <c r="R125" s="156"/>
      <c r="S125" s="156"/>
      <c r="T125" s="156"/>
      <c r="U125" s="156"/>
      <c r="V125" s="156"/>
      <c r="W125" s="156"/>
      <c r="X125" s="156"/>
      <c r="Y125" s="156"/>
      <c r="Z125" s="156"/>
      <c r="AA125" s="433"/>
      <c r="AB125" s="641">
        <f t="shared" si="48"/>
        <v>0</v>
      </c>
      <c r="AC125" s="371">
        <f t="shared" si="43"/>
        <v>0</v>
      </c>
      <c r="AE125" s="790">
        <v>96</v>
      </c>
      <c r="AF125" s="791" t="s">
        <v>422</v>
      </c>
      <c r="AG125" s="267"/>
      <c r="AH125" s="717">
        <f t="shared" si="44"/>
        <v>0</v>
      </c>
      <c r="AI125" s="792">
        <v>20000000</v>
      </c>
      <c r="AJ125" s="788">
        <f t="shared" si="45"/>
        <v>20000000</v>
      </c>
      <c r="AK125" s="738"/>
      <c r="AL125" s="300">
        <f t="shared" si="46"/>
        <v>20000000</v>
      </c>
    </row>
    <row r="126" spans="1:38" s="6" customFormat="1" hidden="1">
      <c r="A126" s="735" t="s">
        <v>55</v>
      </c>
      <c r="B126" s="146">
        <f t="shared" si="47"/>
        <v>0</v>
      </c>
      <c r="C126" s="103" t="s">
        <v>31</v>
      </c>
      <c r="D126" s="103" t="s">
        <v>228</v>
      </c>
      <c r="E126" s="103" t="s">
        <v>224</v>
      </c>
      <c r="F126" s="103" t="s">
        <v>224</v>
      </c>
      <c r="G126" s="104" t="s">
        <v>50</v>
      </c>
      <c r="H126" s="1554" t="s">
        <v>149</v>
      </c>
      <c r="I126" s="206"/>
      <c r="J126" s="468"/>
      <c r="K126" s="894"/>
      <c r="L126" s="565"/>
      <c r="M126" s="464"/>
      <c r="N126" s="166"/>
      <c r="O126" s="235"/>
      <c r="P126" s="238"/>
      <c r="Q126" s="156"/>
      <c r="R126" s="156"/>
      <c r="S126" s="156"/>
      <c r="T126" s="156"/>
      <c r="U126" s="156"/>
      <c r="V126" s="156"/>
      <c r="W126" s="156"/>
      <c r="X126" s="156"/>
      <c r="Y126" s="156"/>
      <c r="Z126" s="156"/>
      <c r="AA126" s="433"/>
      <c r="AB126" s="641">
        <f t="shared" si="48"/>
        <v>0</v>
      </c>
      <c r="AC126" s="371">
        <f t="shared" si="43"/>
        <v>0</v>
      </c>
      <c r="AE126" s="1554">
        <v>97</v>
      </c>
      <c r="AF126" s="791" t="s">
        <v>200</v>
      </c>
      <c r="AG126" s="267"/>
      <c r="AH126" s="717">
        <f t="shared" si="44"/>
        <v>0</v>
      </c>
      <c r="AI126" s="792">
        <v>28528500</v>
      </c>
      <c r="AJ126" s="788">
        <f t="shared" si="45"/>
        <v>28528500</v>
      </c>
      <c r="AK126" s="738"/>
      <c r="AL126" s="300">
        <f t="shared" si="46"/>
        <v>28528500</v>
      </c>
    </row>
    <row r="127" spans="1:38" s="6" customFormat="1" hidden="1">
      <c r="A127" s="735" t="s">
        <v>55</v>
      </c>
      <c r="B127" s="146">
        <f t="shared" si="47"/>
        <v>0</v>
      </c>
      <c r="C127" s="103" t="s">
        <v>31</v>
      </c>
      <c r="D127" s="103" t="s">
        <v>228</v>
      </c>
      <c r="E127" s="103" t="s">
        <v>224</v>
      </c>
      <c r="F127" s="103" t="s">
        <v>224</v>
      </c>
      <c r="G127" s="104" t="s">
        <v>50</v>
      </c>
      <c r="H127" s="1554" t="s">
        <v>149</v>
      </c>
      <c r="I127" s="206"/>
      <c r="J127" s="468"/>
      <c r="K127" s="894"/>
      <c r="L127" s="565"/>
      <c r="M127" s="464"/>
      <c r="N127" s="166"/>
      <c r="O127" s="235"/>
      <c r="P127" s="238"/>
      <c r="Q127" s="156"/>
      <c r="R127" s="156"/>
      <c r="S127" s="156"/>
      <c r="T127" s="156"/>
      <c r="U127" s="156"/>
      <c r="V127" s="156"/>
      <c r="W127" s="156"/>
      <c r="X127" s="156"/>
      <c r="Y127" s="156"/>
      <c r="Z127" s="156"/>
      <c r="AA127" s="433"/>
      <c r="AB127" s="641">
        <f t="shared" si="48"/>
        <v>0</v>
      </c>
      <c r="AC127" s="371">
        <f t="shared" si="43"/>
        <v>0</v>
      </c>
      <c r="AE127" s="790">
        <v>98</v>
      </c>
      <c r="AF127" s="791" t="s">
        <v>423</v>
      </c>
      <c r="AG127" s="267"/>
      <c r="AH127" s="717">
        <f t="shared" si="44"/>
        <v>0</v>
      </c>
      <c r="AI127" s="792">
        <v>15936250</v>
      </c>
      <c r="AJ127" s="788">
        <f t="shared" si="45"/>
        <v>15936250</v>
      </c>
      <c r="AK127" s="738"/>
      <c r="AL127" s="300">
        <f t="shared" si="46"/>
        <v>15936250</v>
      </c>
    </row>
    <row r="128" spans="1:38" s="6" customFormat="1" hidden="1">
      <c r="A128" s="735" t="s">
        <v>55</v>
      </c>
      <c r="B128" s="146">
        <f t="shared" si="47"/>
        <v>0</v>
      </c>
      <c r="C128" s="103" t="s">
        <v>31</v>
      </c>
      <c r="D128" s="103" t="s">
        <v>228</v>
      </c>
      <c r="E128" s="103" t="s">
        <v>224</v>
      </c>
      <c r="F128" s="103" t="s">
        <v>224</v>
      </c>
      <c r="G128" s="104" t="s">
        <v>50</v>
      </c>
      <c r="H128" s="1554" t="s">
        <v>149</v>
      </c>
      <c r="I128" s="206"/>
      <c r="J128" s="468"/>
      <c r="K128" s="894"/>
      <c r="L128" s="468"/>
      <c r="M128" s="464"/>
      <c r="N128" s="166"/>
      <c r="O128" s="235"/>
      <c r="P128" s="238"/>
      <c r="Q128" s="156"/>
      <c r="R128" s="156"/>
      <c r="S128" s="156"/>
      <c r="T128" s="156"/>
      <c r="U128" s="156"/>
      <c r="V128" s="156"/>
      <c r="W128" s="156"/>
      <c r="X128" s="156"/>
      <c r="Y128" s="156"/>
      <c r="Z128" s="156"/>
      <c r="AA128" s="433"/>
      <c r="AB128" s="641">
        <f t="shared" si="48"/>
        <v>0</v>
      </c>
      <c r="AC128" s="371">
        <f t="shared" si="43"/>
        <v>0</v>
      </c>
      <c r="AE128" s="1554">
        <v>99</v>
      </c>
      <c r="AF128" s="791" t="s">
        <v>424</v>
      </c>
      <c r="AG128" s="267"/>
      <c r="AH128" s="717">
        <f t="shared" si="44"/>
        <v>0</v>
      </c>
      <c r="AI128" s="792">
        <v>35529999.999999993</v>
      </c>
      <c r="AJ128" s="788">
        <f t="shared" si="45"/>
        <v>35529999.999999993</v>
      </c>
      <c r="AK128" s="738"/>
      <c r="AL128" s="300">
        <f t="shared" si="46"/>
        <v>35529999.999999993</v>
      </c>
    </row>
    <row r="129" spans="1:38" s="6" customFormat="1" hidden="1">
      <c r="A129" s="735" t="s">
        <v>55</v>
      </c>
      <c r="B129" s="146">
        <f t="shared" si="47"/>
        <v>0</v>
      </c>
      <c r="C129" s="103" t="s">
        <v>31</v>
      </c>
      <c r="D129" s="103" t="s">
        <v>228</v>
      </c>
      <c r="E129" s="103" t="s">
        <v>224</v>
      </c>
      <c r="F129" s="103" t="s">
        <v>224</v>
      </c>
      <c r="G129" s="104" t="s">
        <v>50</v>
      </c>
      <c r="H129" s="1554" t="s">
        <v>149</v>
      </c>
      <c r="I129" s="206"/>
      <c r="J129" s="468"/>
      <c r="K129" s="894"/>
      <c r="L129" s="565"/>
      <c r="M129" s="464"/>
      <c r="N129" s="166"/>
      <c r="O129" s="235"/>
      <c r="P129" s="238"/>
      <c r="Q129" s="156"/>
      <c r="R129" s="156"/>
      <c r="S129" s="156"/>
      <c r="T129" s="156"/>
      <c r="U129" s="156"/>
      <c r="V129" s="156"/>
      <c r="W129" s="156"/>
      <c r="X129" s="156"/>
      <c r="Y129" s="156"/>
      <c r="Z129" s="156"/>
      <c r="AA129" s="433"/>
      <c r="AB129" s="641">
        <f t="shared" si="48"/>
        <v>0</v>
      </c>
      <c r="AC129" s="371">
        <f t="shared" si="43"/>
        <v>0</v>
      </c>
      <c r="AE129" s="790">
        <v>100</v>
      </c>
      <c r="AF129" s="791" t="s">
        <v>206</v>
      </c>
      <c r="AG129" s="267"/>
      <c r="AH129" s="717">
        <f t="shared" si="44"/>
        <v>0</v>
      </c>
      <c r="AI129" s="792">
        <v>18182999.999999996</v>
      </c>
      <c r="AJ129" s="788">
        <f t="shared" si="45"/>
        <v>18182999.999999996</v>
      </c>
      <c r="AK129" s="738"/>
      <c r="AL129" s="300">
        <f t="shared" si="46"/>
        <v>18182999.999999996</v>
      </c>
    </row>
    <row r="130" spans="1:38" s="6" customFormat="1" hidden="1">
      <c r="A130" s="735" t="s">
        <v>55</v>
      </c>
      <c r="B130" s="146">
        <f t="shared" si="47"/>
        <v>0</v>
      </c>
      <c r="C130" s="103" t="s">
        <v>31</v>
      </c>
      <c r="D130" s="103" t="s">
        <v>228</v>
      </c>
      <c r="E130" s="103" t="s">
        <v>224</v>
      </c>
      <c r="F130" s="103" t="s">
        <v>224</v>
      </c>
      <c r="G130" s="104" t="s">
        <v>50</v>
      </c>
      <c r="H130" s="1554" t="s">
        <v>149</v>
      </c>
      <c r="I130" s="1590"/>
      <c r="J130" s="468"/>
      <c r="K130" s="894"/>
      <c r="L130" s="565"/>
      <c r="M130" s="464"/>
      <c r="N130" s="166"/>
      <c r="O130" s="235"/>
      <c r="P130" s="238"/>
      <c r="Q130" s="156"/>
      <c r="R130" s="156"/>
      <c r="S130" s="156"/>
      <c r="T130" s="156"/>
      <c r="U130" s="156"/>
      <c r="V130" s="156"/>
      <c r="W130" s="156"/>
      <c r="X130" s="156"/>
      <c r="Y130" s="156"/>
      <c r="Z130" s="156"/>
      <c r="AA130" s="433"/>
      <c r="AB130" s="641">
        <f t="shared" si="48"/>
        <v>0</v>
      </c>
      <c r="AC130" s="371">
        <f t="shared" si="43"/>
        <v>0</v>
      </c>
      <c r="AE130" s="1554">
        <v>101</v>
      </c>
      <c r="AF130" s="791" t="s">
        <v>425</v>
      </c>
      <c r="AG130" s="267"/>
      <c r="AH130" s="717">
        <f t="shared" si="44"/>
        <v>0</v>
      </c>
      <c r="AI130" s="792">
        <v>14995750</v>
      </c>
      <c r="AJ130" s="788">
        <f t="shared" si="45"/>
        <v>14995750</v>
      </c>
      <c r="AK130" s="738"/>
      <c r="AL130" s="300">
        <f t="shared" si="46"/>
        <v>14995750</v>
      </c>
    </row>
    <row r="131" spans="1:38" s="6" customFormat="1" hidden="1">
      <c r="A131" s="735" t="s">
        <v>55</v>
      </c>
      <c r="B131" s="146">
        <f t="shared" si="47"/>
        <v>0</v>
      </c>
      <c r="C131" s="103" t="s">
        <v>31</v>
      </c>
      <c r="D131" s="103" t="s">
        <v>228</v>
      </c>
      <c r="E131" s="103" t="s">
        <v>224</v>
      </c>
      <c r="F131" s="103" t="s">
        <v>224</v>
      </c>
      <c r="G131" s="104" t="s">
        <v>50</v>
      </c>
      <c r="H131" s="1554" t="s">
        <v>149</v>
      </c>
      <c r="I131" s="206"/>
      <c r="J131" s="468"/>
      <c r="K131" s="894"/>
      <c r="L131" s="565"/>
      <c r="M131" s="464"/>
      <c r="N131" s="166"/>
      <c r="O131" s="235"/>
      <c r="P131" s="238"/>
      <c r="Q131" s="156"/>
      <c r="R131" s="156"/>
      <c r="S131" s="156"/>
      <c r="T131" s="156"/>
      <c r="U131" s="156"/>
      <c r="V131" s="156"/>
      <c r="W131" s="156"/>
      <c r="X131" s="156"/>
      <c r="Y131" s="156"/>
      <c r="Z131" s="156"/>
      <c r="AA131" s="433"/>
      <c r="AB131" s="641">
        <f t="shared" si="48"/>
        <v>0</v>
      </c>
      <c r="AC131" s="371">
        <f t="shared" si="43"/>
        <v>0</v>
      </c>
      <c r="AE131" s="790">
        <v>102</v>
      </c>
      <c r="AF131" s="791" t="s">
        <v>426</v>
      </c>
      <c r="AG131" s="267"/>
      <c r="AH131" s="717">
        <f t="shared" si="44"/>
        <v>0</v>
      </c>
      <c r="AI131" s="792">
        <v>35454545</v>
      </c>
      <c r="AJ131" s="788">
        <f t="shared" si="45"/>
        <v>35454545</v>
      </c>
      <c r="AK131" s="738"/>
      <c r="AL131" s="300">
        <f t="shared" si="46"/>
        <v>35454545</v>
      </c>
    </row>
    <row r="132" spans="1:38" s="6" customFormat="1" hidden="1">
      <c r="A132" s="735" t="s">
        <v>55</v>
      </c>
      <c r="B132" s="146">
        <f t="shared" si="47"/>
        <v>0</v>
      </c>
      <c r="C132" s="103" t="s">
        <v>31</v>
      </c>
      <c r="D132" s="103" t="s">
        <v>228</v>
      </c>
      <c r="E132" s="103" t="s">
        <v>224</v>
      </c>
      <c r="F132" s="103" t="s">
        <v>224</v>
      </c>
      <c r="G132" s="104" t="s">
        <v>50</v>
      </c>
      <c r="H132" s="1554" t="s">
        <v>149</v>
      </c>
      <c r="I132" s="206"/>
      <c r="J132" s="468"/>
      <c r="K132" s="894"/>
      <c r="L132" s="565"/>
      <c r="M132" s="464"/>
      <c r="N132" s="166"/>
      <c r="O132" s="235"/>
      <c r="P132" s="238"/>
      <c r="Q132" s="156"/>
      <c r="R132" s="156"/>
      <c r="S132" s="156"/>
      <c r="T132" s="156"/>
      <c r="U132" s="156"/>
      <c r="V132" s="156"/>
      <c r="W132" s="156"/>
      <c r="X132" s="156"/>
      <c r="Y132" s="156"/>
      <c r="Z132" s="156"/>
      <c r="AA132" s="433"/>
      <c r="AB132" s="641">
        <f t="shared" si="48"/>
        <v>0</v>
      </c>
      <c r="AC132" s="371">
        <f t="shared" si="43"/>
        <v>0</v>
      </c>
      <c r="AE132" s="1554">
        <v>103</v>
      </c>
      <c r="AF132" s="791" t="s">
        <v>427</v>
      </c>
      <c r="AG132" s="267"/>
      <c r="AH132" s="717">
        <f t="shared" si="44"/>
        <v>0</v>
      </c>
      <c r="AI132" s="792">
        <v>28737500</v>
      </c>
      <c r="AJ132" s="788">
        <f t="shared" si="45"/>
        <v>28737500</v>
      </c>
      <c r="AK132" s="738"/>
      <c r="AL132" s="300">
        <f t="shared" si="46"/>
        <v>28737500</v>
      </c>
    </row>
    <row r="133" spans="1:38" s="6" customFormat="1" hidden="1">
      <c r="A133" s="735" t="s">
        <v>55</v>
      </c>
      <c r="B133" s="146">
        <f t="shared" si="47"/>
        <v>0</v>
      </c>
      <c r="C133" s="103" t="s">
        <v>31</v>
      </c>
      <c r="D133" s="103" t="s">
        <v>228</v>
      </c>
      <c r="E133" s="103" t="s">
        <v>224</v>
      </c>
      <c r="F133" s="103" t="s">
        <v>224</v>
      </c>
      <c r="G133" s="104" t="s">
        <v>50</v>
      </c>
      <c r="H133" s="1554" t="s">
        <v>149</v>
      </c>
      <c r="I133" s="206"/>
      <c r="J133" s="468"/>
      <c r="K133" s="894"/>
      <c r="L133" s="565"/>
      <c r="M133" s="464"/>
      <c r="N133" s="166"/>
      <c r="O133" s="235"/>
      <c r="P133" s="238"/>
      <c r="Q133" s="156"/>
      <c r="R133" s="156"/>
      <c r="S133" s="156"/>
      <c r="T133" s="156"/>
      <c r="U133" s="156"/>
      <c r="V133" s="156"/>
      <c r="W133" s="156"/>
      <c r="X133" s="156"/>
      <c r="Y133" s="156"/>
      <c r="Z133" s="156"/>
      <c r="AA133" s="433"/>
      <c r="AB133" s="641">
        <f t="shared" si="48"/>
        <v>0</v>
      </c>
      <c r="AC133" s="371">
        <f t="shared" si="43"/>
        <v>0</v>
      </c>
      <c r="AE133" s="790">
        <v>104</v>
      </c>
      <c r="AF133" s="791" t="s">
        <v>428</v>
      </c>
      <c r="AG133" s="267"/>
      <c r="AH133" s="717">
        <f t="shared" si="44"/>
        <v>0</v>
      </c>
      <c r="AI133" s="792">
        <v>14995750</v>
      </c>
      <c r="AJ133" s="788">
        <f t="shared" si="45"/>
        <v>14995750</v>
      </c>
      <c r="AK133" s="738"/>
      <c r="AL133" s="300">
        <f t="shared" si="46"/>
        <v>14995750</v>
      </c>
    </row>
    <row r="134" spans="1:38" s="6" customFormat="1" hidden="1">
      <c r="A134" s="735" t="s">
        <v>55</v>
      </c>
      <c r="B134" s="146">
        <f t="shared" si="47"/>
        <v>0</v>
      </c>
      <c r="C134" s="103" t="s">
        <v>31</v>
      </c>
      <c r="D134" s="103" t="s">
        <v>228</v>
      </c>
      <c r="E134" s="103" t="s">
        <v>224</v>
      </c>
      <c r="F134" s="103" t="s">
        <v>224</v>
      </c>
      <c r="G134" s="104" t="s">
        <v>50</v>
      </c>
      <c r="H134" s="1554" t="s">
        <v>149</v>
      </c>
      <c r="I134" s="206"/>
      <c r="J134" s="468"/>
      <c r="K134" s="894"/>
      <c r="L134" s="565"/>
      <c r="M134" s="464"/>
      <c r="N134" s="166"/>
      <c r="O134" s="235"/>
      <c r="P134" s="238"/>
      <c r="Q134" s="156"/>
      <c r="R134" s="156"/>
      <c r="S134" s="156"/>
      <c r="T134" s="156"/>
      <c r="U134" s="156"/>
      <c r="V134" s="156"/>
      <c r="W134" s="156"/>
      <c r="X134" s="156"/>
      <c r="Y134" s="156"/>
      <c r="Z134" s="156"/>
      <c r="AA134" s="433"/>
      <c r="AB134" s="641">
        <f t="shared" si="48"/>
        <v>0</v>
      </c>
      <c r="AC134" s="371">
        <f t="shared" si="43"/>
        <v>0</v>
      </c>
      <c r="AE134" s="1554">
        <v>105</v>
      </c>
      <c r="AF134" s="791" t="s">
        <v>429</v>
      </c>
      <c r="AG134" s="267"/>
      <c r="AH134" s="717">
        <f t="shared" si="44"/>
        <v>0</v>
      </c>
      <c r="AI134" s="792">
        <v>20000000</v>
      </c>
      <c r="AJ134" s="788">
        <f t="shared" si="45"/>
        <v>20000000</v>
      </c>
      <c r="AK134" s="738"/>
      <c r="AL134" s="300">
        <f t="shared" si="46"/>
        <v>20000000</v>
      </c>
    </row>
    <row r="135" spans="1:38" s="6" customFormat="1" hidden="1">
      <c r="A135" s="735" t="s">
        <v>55</v>
      </c>
      <c r="B135" s="146">
        <f t="shared" si="47"/>
        <v>0</v>
      </c>
      <c r="C135" s="103" t="s">
        <v>31</v>
      </c>
      <c r="D135" s="103" t="s">
        <v>228</v>
      </c>
      <c r="E135" s="103" t="s">
        <v>224</v>
      </c>
      <c r="F135" s="103" t="s">
        <v>224</v>
      </c>
      <c r="G135" s="104" t="s">
        <v>50</v>
      </c>
      <c r="H135" s="1554" t="s">
        <v>149</v>
      </c>
      <c r="I135" s="206"/>
      <c r="J135" s="468"/>
      <c r="K135" s="894"/>
      <c r="L135" s="565"/>
      <c r="M135" s="464"/>
      <c r="N135" s="166"/>
      <c r="O135" s="235"/>
      <c r="P135" s="238"/>
      <c r="Q135" s="156"/>
      <c r="R135" s="156"/>
      <c r="S135" s="156"/>
      <c r="T135" s="156"/>
      <c r="U135" s="156"/>
      <c r="V135" s="156"/>
      <c r="W135" s="156"/>
      <c r="X135" s="156"/>
      <c r="Y135" s="156"/>
      <c r="Z135" s="156"/>
      <c r="AA135" s="433"/>
      <c r="AB135" s="641">
        <f t="shared" si="48"/>
        <v>0</v>
      </c>
      <c r="AC135" s="371">
        <f t="shared" si="43"/>
        <v>0</v>
      </c>
      <c r="AE135" s="790">
        <v>106</v>
      </c>
      <c r="AF135" s="791" t="s">
        <v>430</v>
      </c>
      <c r="AG135" s="267"/>
      <c r="AH135" s="717">
        <f t="shared" si="44"/>
        <v>0</v>
      </c>
      <c r="AI135" s="792">
        <v>18000000</v>
      </c>
      <c r="AJ135" s="788">
        <f t="shared" si="45"/>
        <v>18000000</v>
      </c>
      <c r="AK135" s="738"/>
      <c r="AL135" s="300">
        <f t="shared" si="46"/>
        <v>18000000</v>
      </c>
    </row>
    <row r="136" spans="1:38" s="6" customFormat="1" hidden="1">
      <c r="A136" s="735" t="s">
        <v>55</v>
      </c>
      <c r="B136" s="146">
        <f t="shared" si="47"/>
        <v>0</v>
      </c>
      <c r="C136" s="103" t="s">
        <v>31</v>
      </c>
      <c r="D136" s="103" t="s">
        <v>228</v>
      </c>
      <c r="E136" s="103" t="s">
        <v>224</v>
      </c>
      <c r="F136" s="103" t="s">
        <v>224</v>
      </c>
      <c r="G136" s="104" t="s">
        <v>50</v>
      </c>
      <c r="H136" s="1554" t="s">
        <v>149</v>
      </c>
      <c r="I136" s="206"/>
      <c r="J136" s="468"/>
      <c r="K136" s="894"/>
      <c r="L136" s="565"/>
      <c r="M136" s="464"/>
      <c r="N136" s="166"/>
      <c r="O136" s="235"/>
      <c r="P136" s="238"/>
      <c r="Q136" s="156"/>
      <c r="R136" s="156"/>
      <c r="S136" s="156"/>
      <c r="T136" s="156"/>
      <c r="U136" s="156"/>
      <c r="V136" s="156"/>
      <c r="W136" s="156"/>
      <c r="X136" s="156"/>
      <c r="Y136" s="156"/>
      <c r="Z136" s="156"/>
      <c r="AA136" s="433"/>
      <c r="AB136" s="641">
        <f t="shared" si="48"/>
        <v>0</v>
      </c>
      <c r="AC136" s="371">
        <f t="shared" si="43"/>
        <v>0</v>
      </c>
      <c r="AE136" s="1554">
        <v>107</v>
      </c>
      <c r="AF136" s="791" t="s">
        <v>431</v>
      </c>
      <c r="AG136" s="267"/>
      <c r="AH136" s="717">
        <f t="shared" si="44"/>
        <v>0</v>
      </c>
      <c r="AI136" s="792">
        <v>22500000</v>
      </c>
      <c r="AJ136" s="788">
        <f t="shared" si="45"/>
        <v>22500000</v>
      </c>
      <c r="AK136" s="738"/>
      <c r="AL136" s="300">
        <f t="shared" si="46"/>
        <v>22500000</v>
      </c>
    </row>
    <row r="137" spans="1:38" s="6" customFormat="1" hidden="1">
      <c r="A137" s="735" t="s">
        <v>55</v>
      </c>
      <c r="B137" s="146">
        <f t="shared" si="47"/>
        <v>0</v>
      </c>
      <c r="C137" s="103" t="s">
        <v>31</v>
      </c>
      <c r="D137" s="103" t="s">
        <v>228</v>
      </c>
      <c r="E137" s="103" t="s">
        <v>224</v>
      </c>
      <c r="F137" s="103" t="s">
        <v>224</v>
      </c>
      <c r="G137" s="104" t="s">
        <v>50</v>
      </c>
      <c r="H137" s="1554" t="s">
        <v>149</v>
      </c>
      <c r="I137" s="206"/>
      <c r="J137" s="468"/>
      <c r="K137" s="894"/>
      <c r="L137" s="565"/>
      <c r="M137" s="464"/>
      <c r="N137" s="166"/>
      <c r="O137" s="235"/>
      <c r="P137" s="238"/>
      <c r="Q137" s="156"/>
      <c r="R137" s="156"/>
      <c r="S137" s="156"/>
      <c r="T137" s="156"/>
      <c r="U137" s="156"/>
      <c r="V137" s="156"/>
      <c r="W137" s="156"/>
      <c r="X137" s="156"/>
      <c r="Y137" s="156"/>
      <c r="Z137" s="156"/>
      <c r="AA137" s="433"/>
      <c r="AB137" s="641">
        <f t="shared" si="48"/>
        <v>0</v>
      </c>
      <c r="AC137" s="371">
        <f t="shared" si="43"/>
        <v>0</v>
      </c>
      <c r="AE137" s="790">
        <v>108</v>
      </c>
      <c r="AF137" s="791" t="s">
        <v>202</v>
      </c>
      <c r="AG137" s="267"/>
      <c r="AH137" s="717">
        <f t="shared" si="44"/>
        <v>0</v>
      </c>
      <c r="AI137" s="792">
        <v>41956750</v>
      </c>
      <c r="AJ137" s="788">
        <f t="shared" si="45"/>
        <v>41956750</v>
      </c>
      <c r="AK137" s="738"/>
      <c r="AL137" s="300">
        <f t="shared" si="46"/>
        <v>41956750</v>
      </c>
    </row>
    <row r="138" spans="1:38" s="6" customFormat="1" hidden="1">
      <c r="A138" s="735" t="s">
        <v>55</v>
      </c>
      <c r="B138" s="146">
        <f t="shared" si="47"/>
        <v>0</v>
      </c>
      <c r="C138" s="103" t="s">
        <v>31</v>
      </c>
      <c r="D138" s="103" t="s">
        <v>228</v>
      </c>
      <c r="E138" s="103" t="s">
        <v>224</v>
      </c>
      <c r="F138" s="103" t="s">
        <v>224</v>
      </c>
      <c r="G138" s="104" t="s">
        <v>50</v>
      </c>
      <c r="H138" s="1554" t="s">
        <v>149</v>
      </c>
      <c r="I138" s="206"/>
      <c r="J138" s="468"/>
      <c r="K138" s="894"/>
      <c r="L138" s="565"/>
      <c r="M138" s="464"/>
      <c r="N138" s="166"/>
      <c r="O138" s="235"/>
      <c r="P138" s="238"/>
      <c r="Q138" s="156"/>
      <c r="R138" s="156"/>
      <c r="S138" s="156"/>
      <c r="T138" s="156"/>
      <c r="U138" s="156"/>
      <c r="V138" s="156"/>
      <c r="W138" s="156"/>
      <c r="X138" s="156"/>
      <c r="Y138" s="156"/>
      <c r="Z138" s="156"/>
      <c r="AA138" s="433"/>
      <c r="AB138" s="641">
        <f t="shared" si="48"/>
        <v>0</v>
      </c>
      <c r="AC138" s="371">
        <f t="shared" si="43"/>
        <v>0</v>
      </c>
      <c r="AE138" s="790">
        <v>109</v>
      </c>
      <c r="AF138" s="791" t="s">
        <v>201</v>
      </c>
      <c r="AG138" s="267"/>
      <c r="AH138" s="717">
        <f t="shared" si="44"/>
        <v>0</v>
      </c>
      <c r="AI138" s="792">
        <v>19332499.999999996</v>
      </c>
      <c r="AJ138" s="788">
        <f t="shared" si="45"/>
        <v>19332499.999999996</v>
      </c>
      <c r="AK138" s="738"/>
      <c r="AL138" s="300">
        <f t="shared" si="46"/>
        <v>19332499.999999996</v>
      </c>
    </row>
    <row r="139" spans="1:38" s="6" customFormat="1" hidden="1">
      <c r="A139" s="735" t="s">
        <v>55</v>
      </c>
      <c r="B139" s="146">
        <f t="shared" si="47"/>
        <v>0</v>
      </c>
      <c r="C139" s="103" t="s">
        <v>31</v>
      </c>
      <c r="D139" s="103" t="s">
        <v>228</v>
      </c>
      <c r="E139" s="103" t="s">
        <v>224</v>
      </c>
      <c r="F139" s="103" t="s">
        <v>224</v>
      </c>
      <c r="G139" s="104" t="s">
        <v>50</v>
      </c>
      <c r="H139" s="1554" t="s">
        <v>149</v>
      </c>
      <c r="I139" s="206"/>
      <c r="J139" s="468"/>
      <c r="K139" s="894"/>
      <c r="L139" s="565"/>
      <c r="M139" s="464"/>
      <c r="N139" s="166"/>
      <c r="O139" s="235"/>
      <c r="P139" s="238"/>
      <c r="Q139" s="156"/>
      <c r="R139" s="156"/>
      <c r="S139" s="156"/>
      <c r="T139" s="156"/>
      <c r="U139" s="156"/>
      <c r="V139" s="156"/>
      <c r="W139" s="156"/>
      <c r="X139" s="156"/>
      <c r="Y139" s="156"/>
      <c r="Z139" s="156"/>
      <c r="AA139" s="433"/>
      <c r="AB139" s="641">
        <f t="shared" si="48"/>
        <v>0</v>
      </c>
      <c r="AC139" s="371">
        <f t="shared" si="43"/>
        <v>0</v>
      </c>
      <c r="AE139" s="790">
        <v>110</v>
      </c>
      <c r="AF139" s="791" t="s">
        <v>204</v>
      </c>
      <c r="AG139" s="267"/>
      <c r="AH139" s="717">
        <f t="shared" si="44"/>
        <v>0</v>
      </c>
      <c r="AI139" s="792">
        <v>19332499.999999996</v>
      </c>
      <c r="AJ139" s="788">
        <f t="shared" si="45"/>
        <v>19332499.999999996</v>
      </c>
      <c r="AK139" s="738"/>
      <c r="AL139" s="300">
        <f t="shared" si="46"/>
        <v>19332499.999999996</v>
      </c>
    </row>
    <row r="140" spans="1:38" s="6" customFormat="1" hidden="1">
      <c r="A140" s="735" t="s">
        <v>55</v>
      </c>
      <c r="B140" s="146">
        <f t="shared" si="47"/>
        <v>0</v>
      </c>
      <c r="C140" s="103" t="s">
        <v>31</v>
      </c>
      <c r="D140" s="103" t="s">
        <v>228</v>
      </c>
      <c r="E140" s="103" t="s">
        <v>224</v>
      </c>
      <c r="F140" s="103" t="s">
        <v>224</v>
      </c>
      <c r="G140" s="104" t="s">
        <v>50</v>
      </c>
      <c r="H140" s="1554" t="s">
        <v>149</v>
      </c>
      <c r="I140" s="206"/>
      <c r="J140" s="468"/>
      <c r="K140" s="894"/>
      <c r="L140" s="565"/>
      <c r="M140" s="464"/>
      <c r="N140" s="166"/>
      <c r="O140" s="235"/>
      <c r="P140" s="238"/>
      <c r="Q140" s="156"/>
      <c r="R140" s="156"/>
      <c r="S140" s="156"/>
      <c r="T140" s="156"/>
      <c r="U140" s="156"/>
      <c r="V140" s="156"/>
      <c r="W140" s="156"/>
      <c r="X140" s="156"/>
      <c r="Y140" s="156"/>
      <c r="Z140" s="156"/>
      <c r="AA140" s="433"/>
      <c r="AB140" s="641">
        <f t="shared" si="48"/>
        <v>0</v>
      </c>
      <c r="AC140" s="371">
        <f t="shared" si="43"/>
        <v>0</v>
      </c>
      <c r="AE140" s="1554">
        <v>111</v>
      </c>
      <c r="AF140" s="791" t="s">
        <v>197</v>
      </c>
      <c r="AG140" s="267"/>
      <c r="AH140" s="717">
        <f t="shared" si="44"/>
        <v>0</v>
      </c>
      <c r="AI140" s="792">
        <v>19332499.999999996</v>
      </c>
      <c r="AJ140" s="788">
        <f t="shared" si="45"/>
        <v>19332499.999999996</v>
      </c>
      <c r="AK140" s="738"/>
      <c r="AL140" s="300">
        <f t="shared" si="46"/>
        <v>19332499.999999996</v>
      </c>
    </row>
    <row r="141" spans="1:38" s="6" customFormat="1" hidden="1">
      <c r="A141" s="735" t="s">
        <v>55</v>
      </c>
      <c r="B141" s="146">
        <f t="shared" si="47"/>
        <v>0</v>
      </c>
      <c r="C141" s="103" t="s">
        <v>31</v>
      </c>
      <c r="D141" s="103" t="s">
        <v>228</v>
      </c>
      <c r="E141" s="103" t="s">
        <v>224</v>
      </c>
      <c r="F141" s="103" t="s">
        <v>224</v>
      </c>
      <c r="G141" s="104" t="s">
        <v>50</v>
      </c>
      <c r="H141" s="1554" t="s">
        <v>149</v>
      </c>
      <c r="I141" s="206"/>
      <c r="J141" s="468"/>
      <c r="K141" s="894"/>
      <c r="L141" s="565"/>
      <c r="M141" s="464"/>
      <c r="N141" s="166"/>
      <c r="O141" s="235"/>
      <c r="P141" s="238"/>
      <c r="Q141" s="156"/>
      <c r="R141" s="156"/>
      <c r="S141" s="156"/>
      <c r="T141" s="156"/>
      <c r="U141" s="156"/>
      <c r="V141" s="156"/>
      <c r="W141" s="156"/>
      <c r="X141" s="156"/>
      <c r="Y141" s="156"/>
      <c r="Z141" s="156"/>
      <c r="AA141" s="433"/>
      <c r="AB141" s="641">
        <f t="shared" si="48"/>
        <v>0</v>
      </c>
      <c r="AC141" s="371">
        <f t="shared" si="43"/>
        <v>0</v>
      </c>
      <c r="AE141" s="790">
        <v>112</v>
      </c>
      <c r="AF141" s="791" t="s">
        <v>199</v>
      </c>
      <c r="AG141" s="267"/>
      <c r="AH141" s="717">
        <f t="shared" si="44"/>
        <v>0</v>
      </c>
      <c r="AI141" s="792">
        <v>12122000</v>
      </c>
      <c r="AJ141" s="788">
        <f t="shared" si="45"/>
        <v>12122000</v>
      </c>
      <c r="AK141" s="738"/>
      <c r="AL141" s="300">
        <f t="shared" si="46"/>
        <v>12122000</v>
      </c>
    </row>
    <row r="142" spans="1:38" s="6" customFormat="1" hidden="1">
      <c r="A142" s="735" t="s">
        <v>55</v>
      </c>
      <c r="B142" s="146">
        <f t="shared" si="47"/>
        <v>0</v>
      </c>
      <c r="C142" s="103" t="s">
        <v>31</v>
      </c>
      <c r="D142" s="103" t="s">
        <v>228</v>
      </c>
      <c r="E142" s="103" t="s">
        <v>224</v>
      </c>
      <c r="F142" s="103" t="s">
        <v>224</v>
      </c>
      <c r="G142" s="104" t="s">
        <v>50</v>
      </c>
      <c r="H142" s="1554" t="s">
        <v>149</v>
      </c>
      <c r="I142" s="206"/>
      <c r="J142" s="468"/>
      <c r="K142" s="894"/>
      <c r="L142" s="565"/>
      <c r="M142" s="464"/>
      <c r="N142" s="157"/>
      <c r="O142" s="898"/>
      <c r="P142" s="238"/>
      <c r="Q142" s="156"/>
      <c r="R142" s="156"/>
      <c r="S142" s="156"/>
      <c r="T142" s="156"/>
      <c r="U142" s="156"/>
      <c r="V142" s="156"/>
      <c r="W142" s="156"/>
      <c r="X142" s="156"/>
      <c r="Y142" s="156"/>
      <c r="Z142" s="156"/>
      <c r="AA142" s="433"/>
      <c r="AB142" s="641">
        <f t="shared" si="48"/>
        <v>0</v>
      </c>
      <c r="AC142" s="371">
        <f t="shared" si="43"/>
        <v>0</v>
      </c>
      <c r="AE142" s="790">
        <v>113</v>
      </c>
      <c r="AF142" s="791" t="s">
        <v>199</v>
      </c>
      <c r="AG142" s="750"/>
      <c r="AH142" s="717">
        <f t="shared" si="44"/>
        <v>0</v>
      </c>
      <c r="AI142" s="792">
        <v>12122000</v>
      </c>
      <c r="AJ142" s="788">
        <f t="shared" si="45"/>
        <v>12122000</v>
      </c>
      <c r="AK142" s="738"/>
      <c r="AL142" s="300">
        <f t="shared" si="46"/>
        <v>12122000</v>
      </c>
    </row>
    <row r="143" spans="1:38" s="6" customFormat="1" hidden="1">
      <c r="A143" s="735" t="s">
        <v>55</v>
      </c>
      <c r="B143" s="146">
        <f t="shared" si="47"/>
        <v>0</v>
      </c>
      <c r="C143" s="103" t="s">
        <v>31</v>
      </c>
      <c r="D143" s="103" t="s">
        <v>228</v>
      </c>
      <c r="E143" s="103" t="s">
        <v>224</v>
      </c>
      <c r="F143" s="103" t="s">
        <v>224</v>
      </c>
      <c r="G143" s="104" t="s">
        <v>50</v>
      </c>
      <c r="H143" s="1554" t="s">
        <v>149</v>
      </c>
      <c r="I143" s="206"/>
      <c r="J143" s="468"/>
      <c r="K143" s="894"/>
      <c r="L143" s="565"/>
      <c r="M143" s="464"/>
      <c r="N143" s="157"/>
      <c r="O143" s="898"/>
      <c r="P143" s="238"/>
      <c r="Q143" s="156"/>
      <c r="R143" s="156"/>
      <c r="S143" s="156"/>
      <c r="T143" s="156"/>
      <c r="U143" s="156"/>
      <c r="V143" s="156"/>
      <c r="W143" s="156"/>
      <c r="X143" s="156"/>
      <c r="Y143" s="156"/>
      <c r="Z143" s="156"/>
      <c r="AA143" s="433"/>
      <c r="AB143" s="641">
        <f t="shared" si="48"/>
        <v>0</v>
      </c>
      <c r="AC143" s="371">
        <f t="shared" si="43"/>
        <v>0</v>
      </c>
      <c r="AE143" s="1554">
        <v>114</v>
      </c>
      <c r="AF143" s="791" t="s">
        <v>198</v>
      </c>
      <c r="AG143" s="750"/>
      <c r="AH143" s="717">
        <f t="shared" si="44"/>
        <v>0</v>
      </c>
      <c r="AI143" s="792">
        <v>14734500</v>
      </c>
      <c r="AJ143" s="788">
        <f t="shared" si="45"/>
        <v>14734500</v>
      </c>
      <c r="AK143" s="738"/>
      <c r="AL143" s="300">
        <f t="shared" si="46"/>
        <v>14734500</v>
      </c>
    </row>
    <row r="144" spans="1:38" s="6" customFormat="1" hidden="1">
      <c r="A144" s="735" t="s">
        <v>55</v>
      </c>
      <c r="B144" s="146">
        <f t="shared" si="47"/>
        <v>0</v>
      </c>
      <c r="C144" s="103" t="s">
        <v>31</v>
      </c>
      <c r="D144" s="103" t="s">
        <v>228</v>
      </c>
      <c r="E144" s="103" t="s">
        <v>224</v>
      </c>
      <c r="F144" s="103" t="s">
        <v>224</v>
      </c>
      <c r="G144" s="104" t="s">
        <v>50</v>
      </c>
      <c r="H144" s="1554" t="s">
        <v>149</v>
      </c>
      <c r="I144" s="206"/>
      <c r="J144" s="468"/>
      <c r="K144" s="894"/>
      <c r="L144" s="565"/>
      <c r="M144" s="464"/>
      <c r="N144" s="166"/>
      <c r="O144" s="235"/>
      <c r="P144" s="238"/>
      <c r="Q144" s="156"/>
      <c r="R144" s="156"/>
      <c r="S144" s="156"/>
      <c r="T144" s="156"/>
      <c r="U144" s="156"/>
      <c r="V144" s="156"/>
      <c r="W144" s="156"/>
      <c r="X144" s="156"/>
      <c r="Y144" s="156"/>
      <c r="Z144" s="156"/>
      <c r="AA144" s="433"/>
      <c r="AB144" s="641">
        <f t="shared" si="48"/>
        <v>0</v>
      </c>
      <c r="AC144" s="371">
        <f t="shared" si="43"/>
        <v>0</v>
      </c>
      <c r="AE144" s="790">
        <v>115</v>
      </c>
      <c r="AF144" s="791" t="s">
        <v>432</v>
      </c>
      <c r="AG144" s="267"/>
      <c r="AH144" s="717">
        <f t="shared" si="44"/>
        <v>0</v>
      </c>
      <c r="AI144" s="792">
        <v>22500000</v>
      </c>
      <c r="AJ144" s="788">
        <f t="shared" si="45"/>
        <v>22500000</v>
      </c>
      <c r="AK144" s="738"/>
      <c r="AL144" s="300">
        <f t="shared" si="46"/>
        <v>22500000</v>
      </c>
    </row>
    <row r="145" spans="1:38" s="6" customFormat="1" hidden="1">
      <c r="A145" s="735" t="s">
        <v>55</v>
      </c>
      <c r="B145" s="146">
        <f t="shared" si="47"/>
        <v>0</v>
      </c>
      <c r="C145" s="103" t="s">
        <v>31</v>
      </c>
      <c r="D145" s="103" t="s">
        <v>228</v>
      </c>
      <c r="E145" s="103" t="s">
        <v>224</v>
      </c>
      <c r="F145" s="103" t="s">
        <v>224</v>
      </c>
      <c r="G145" s="104" t="s">
        <v>50</v>
      </c>
      <c r="H145" s="1554" t="s">
        <v>149</v>
      </c>
      <c r="I145" s="206"/>
      <c r="J145" s="468"/>
      <c r="K145" s="894"/>
      <c r="L145" s="565"/>
      <c r="M145" s="464"/>
      <c r="N145" s="166"/>
      <c r="O145" s="235"/>
      <c r="P145" s="238"/>
      <c r="Q145" s="156"/>
      <c r="R145" s="156"/>
      <c r="S145" s="156"/>
      <c r="T145" s="156"/>
      <c r="U145" s="156"/>
      <c r="V145" s="156"/>
      <c r="W145" s="156"/>
      <c r="X145" s="156"/>
      <c r="Y145" s="156"/>
      <c r="Z145" s="156"/>
      <c r="AA145" s="433"/>
      <c r="AB145" s="641">
        <f t="shared" si="48"/>
        <v>0</v>
      </c>
      <c r="AC145" s="371">
        <f t="shared" si="43"/>
        <v>0</v>
      </c>
      <c r="AE145" s="1554">
        <v>116</v>
      </c>
      <c r="AF145" s="791" t="s">
        <v>433</v>
      </c>
      <c r="AG145" s="267"/>
      <c r="AH145" s="717">
        <f t="shared" si="44"/>
        <v>0</v>
      </c>
      <c r="AI145" s="792">
        <v>22500000</v>
      </c>
      <c r="AJ145" s="788">
        <f t="shared" si="45"/>
        <v>22500000</v>
      </c>
      <c r="AK145" s="738"/>
      <c r="AL145" s="300">
        <f t="shared" si="46"/>
        <v>22500000</v>
      </c>
    </row>
    <row r="146" spans="1:38" s="6" customFormat="1" hidden="1">
      <c r="A146" s="735" t="s">
        <v>55</v>
      </c>
      <c r="B146" s="146">
        <f t="shared" si="47"/>
        <v>0</v>
      </c>
      <c r="C146" s="103" t="s">
        <v>31</v>
      </c>
      <c r="D146" s="103" t="s">
        <v>228</v>
      </c>
      <c r="E146" s="103" t="s">
        <v>224</v>
      </c>
      <c r="F146" s="103" t="s">
        <v>224</v>
      </c>
      <c r="G146" s="104" t="s">
        <v>50</v>
      </c>
      <c r="H146" s="1554" t="s">
        <v>149</v>
      </c>
      <c r="I146" s="206"/>
      <c r="J146" s="468"/>
      <c r="K146" s="894"/>
      <c r="L146" s="565"/>
      <c r="M146" s="464"/>
      <c r="N146" s="166"/>
      <c r="O146" s="235"/>
      <c r="P146" s="238"/>
      <c r="Q146" s="156"/>
      <c r="R146" s="156"/>
      <c r="S146" s="156"/>
      <c r="T146" s="156"/>
      <c r="U146" s="156"/>
      <c r="V146" s="156"/>
      <c r="W146" s="156"/>
      <c r="X146" s="156"/>
      <c r="Y146" s="156"/>
      <c r="Z146" s="156"/>
      <c r="AA146" s="433"/>
      <c r="AB146" s="641">
        <f t="shared" si="48"/>
        <v>0</v>
      </c>
      <c r="AC146" s="371">
        <f t="shared" si="43"/>
        <v>0</v>
      </c>
      <c r="AE146" s="790">
        <v>117</v>
      </c>
      <c r="AF146" s="791" t="s">
        <v>205</v>
      </c>
      <c r="AG146" s="267"/>
      <c r="AH146" s="717">
        <f t="shared" si="44"/>
        <v>0</v>
      </c>
      <c r="AI146" s="792">
        <v>33387750</v>
      </c>
      <c r="AJ146" s="788">
        <f t="shared" si="45"/>
        <v>33387750</v>
      </c>
      <c r="AK146" s="738"/>
      <c r="AL146" s="300">
        <f t="shared" si="46"/>
        <v>33387750</v>
      </c>
    </row>
    <row r="147" spans="1:38" s="6" customFormat="1" hidden="1">
      <c r="A147" s="735" t="s">
        <v>55</v>
      </c>
      <c r="B147" s="146">
        <f t="shared" si="47"/>
        <v>0</v>
      </c>
      <c r="C147" s="103" t="s">
        <v>31</v>
      </c>
      <c r="D147" s="103" t="s">
        <v>228</v>
      </c>
      <c r="E147" s="103" t="s">
        <v>224</v>
      </c>
      <c r="F147" s="103" t="s">
        <v>224</v>
      </c>
      <c r="G147" s="104" t="s">
        <v>50</v>
      </c>
      <c r="H147" s="1554" t="s">
        <v>149</v>
      </c>
      <c r="I147" s="206"/>
      <c r="J147" s="468"/>
      <c r="K147" s="894"/>
      <c r="L147" s="565"/>
      <c r="M147" s="464"/>
      <c r="N147" s="166"/>
      <c r="O147" s="235"/>
      <c r="P147" s="238"/>
      <c r="Q147" s="156"/>
      <c r="R147" s="156"/>
      <c r="S147" s="156"/>
      <c r="T147" s="156"/>
      <c r="U147" s="156"/>
      <c r="V147" s="156"/>
      <c r="W147" s="156"/>
      <c r="X147" s="156"/>
      <c r="Y147" s="156"/>
      <c r="Z147" s="156"/>
      <c r="AA147" s="433"/>
      <c r="AB147" s="641">
        <f t="shared" si="48"/>
        <v>0</v>
      </c>
      <c r="AC147" s="371">
        <f t="shared" si="43"/>
        <v>0</v>
      </c>
      <c r="AE147" s="1554">
        <v>118</v>
      </c>
      <c r="AF147" s="791" t="s">
        <v>203</v>
      </c>
      <c r="AG147" s="267"/>
      <c r="AH147" s="717">
        <f t="shared" si="44"/>
        <v>0</v>
      </c>
      <c r="AI147" s="792">
        <v>18182999.999999996</v>
      </c>
      <c r="AJ147" s="788">
        <f t="shared" si="45"/>
        <v>18182999.999999996</v>
      </c>
      <c r="AK147" s="738"/>
      <c r="AL147" s="300">
        <f t="shared" si="46"/>
        <v>18182999.999999996</v>
      </c>
    </row>
    <row r="148" spans="1:38" s="6" customFormat="1" hidden="1">
      <c r="A148" s="735" t="s">
        <v>55</v>
      </c>
      <c r="B148" s="146">
        <f t="shared" si="47"/>
        <v>0</v>
      </c>
      <c r="C148" s="103" t="s">
        <v>31</v>
      </c>
      <c r="D148" s="103" t="s">
        <v>228</v>
      </c>
      <c r="E148" s="103" t="s">
        <v>224</v>
      </c>
      <c r="F148" s="103" t="s">
        <v>224</v>
      </c>
      <c r="G148" s="104" t="s">
        <v>50</v>
      </c>
      <c r="H148" s="1554" t="s">
        <v>149</v>
      </c>
      <c r="I148" s="206"/>
      <c r="J148" s="468"/>
      <c r="K148" s="894"/>
      <c r="L148" s="565"/>
      <c r="M148" s="464"/>
      <c r="N148" s="166"/>
      <c r="O148" s="235"/>
      <c r="P148" s="238"/>
      <c r="Q148" s="156"/>
      <c r="R148" s="156"/>
      <c r="S148" s="156"/>
      <c r="T148" s="156"/>
      <c r="U148" s="156"/>
      <c r="V148" s="156"/>
      <c r="W148" s="156"/>
      <c r="X148" s="156"/>
      <c r="Y148" s="156"/>
      <c r="Z148" s="156"/>
      <c r="AA148" s="433"/>
      <c r="AB148" s="641">
        <f t="shared" si="48"/>
        <v>0</v>
      </c>
      <c r="AC148" s="371">
        <f t="shared" si="43"/>
        <v>0</v>
      </c>
      <c r="AE148" s="790">
        <v>119</v>
      </c>
      <c r="AF148" s="791" t="s">
        <v>434</v>
      </c>
      <c r="AG148" s="267"/>
      <c r="AH148" s="717">
        <f t="shared" si="44"/>
        <v>0</v>
      </c>
      <c r="AI148" s="792">
        <v>23512500</v>
      </c>
      <c r="AJ148" s="788">
        <f t="shared" si="45"/>
        <v>23512500</v>
      </c>
      <c r="AK148" s="738"/>
      <c r="AL148" s="300">
        <f t="shared" si="46"/>
        <v>23512500</v>
      </c>
    </row>
    <row r="149" spans="1:38" s="6" customFormat="1" hidden="1">
      <c r="A149" s="735" t="s">
        <v>55</v>
      </c>
      <c r="B149" s="146">
        <f t="shared" si="47"/>
        <v>0</v>
      </c>
      <c r="C149" s="103" t="s">
        <v>31</v>
      </c>
      <c r="D149" s="103" t="s">
        <v>228</v>
      </c>
      <c r="E149" s="103" t="s">
        <v>224</v>
      </c>
      <c r="F149" s="103" t="s">
        <v>224</v>
      </c>
      <c r="G149" s="104" t="s">
        <v>50</v>
      </c>
      <c r="H149" s="1554" t="s">
        <v>149</v>
      </c>
      <c r="I149" s="1590"/>
      <c r="J149" s="468"/>
      <c r="K149" s="894"/>
      <c r="L149" s="565"/>
      <c r="M149" s="1042"/>
      <c r="N149" s="166"/>
      <c r="O149" s="235"/>
      <c r="P149" s="238"/>
      <c r="Q149" s="156"/>
      <c r="R149" s="156"/>
      <c r="S149" s="156"/>
      <c r="T149" s="156"/>
      <c r="U149" s="156"/>
      <c r="V149" s="156"/>
      <c r="W149" s="156"/>
      <c r="X149" s="156"/>
      <c r="Y149" s="156"/>
      <c r="Z149" s="156"/>
      <c r="AA149" s="433"/>
      <c r="AB149" s="641">
        <f t="shared" si="48"/>
        <v>0</v>
      </c>
      <c r="AC149" s="371">
        <f t="shared" si="43"/>
        <v>0</v>
      </c>
      <c r="AE149" s="1554">
        <v>120</v>
      </c>
      <c r="AF149" s="791" t="s">
        <v>435</v>
      </c>
      <c r="AG149" s="267"/>
      <c r="AH149" s="717">
        <f t="shared" si="44"/>
        <v>0</v>
      </c>
      <c r="AI149" s="792">
        <v>26908750</v>
      </c>
      <c r="AJ149" s="788">
        <f t="shared" si="45"/>
        <v>26908750</v>
      </c>
      <c r="AK149" s="738"/>
      <c r="AL149" s="300">
        <f t="shared" si="46"/>
        <v>26908750</v>
      </c>
    </row>
    <row r="150" spans="1:38" s="6" customFormat="1" hidden="1">
      <c r="A150" s="735" t="s">
        <v>55</v>
      </c>
      <c r="B150" s="146">
        <f t="shared" si="47"/>
        <v>0</v>
      </c>
      <c r="C150" s="103" t="s">
        <v>31</v>
      </c>
      <c r="D150" s="103" t="s">
        <v>228</v>
      </c>
      <c r="E150" s="103" t="s">
        <v>224</v>
      </c>
      <c r="F150" s="103" t="s">
        <v>224</v>
      </c>
      <c r="G150" s="104" t="s">
        <v>50</v>
      </c>
      <c r="H150" s="1554" t="s">
        <v>149</v>
      </c>
      <c r="I150" s="206"/>
      <c r="J150" s="468"/>
      <c r="K150" s="894"/>
      <c r="L150" s="565"/>
      <c r="M150" s="464"/>
      <c r="N150" s="157"/>
      <c r="O150" s="898"/>
      <c r="P150" s="238"/>
      <c r="Q150" s="156"/>
      <c r="R150" s="156"/>
      <c r="S150" s="156"/>
      <c r="T150" s="156"/>
      <c r="U150" s="156"/>
      <c r="V150" s="156"/>
      <c r="W150" s="156"/>
      <c r="X150" s="156"/>
      <c r="Y150" s="156"/>
      <c r="Z150" s="156"/>
      <c r="AA150" s="433"/>
      <c r="AB150" s="641">
        <f t="shared" si="48"/>
        <v>0</v>
      </c>
      <c r="AC150" s="371">
        <f t="shared" ref="AC150:AC181" si="49">N150-AB150</f>
        <v>0</v>
      </c>
      <c r="AE150" s="790">
        <v>121</v>
      </c>
      <c r="AF150" s="791" t="s">
        <v>436</v>
      </c>
      <c r="AG150" s="750"/>
      <c r="AH150" s="717">
        <f t="shared" si="44"/>
        <v>0</v>
      </c>
      <c r="AI150" s="792">
        <v>19332499.999999996</v>
      </c>
      <c r="AJ150" s="788">
        <f t="shared" si="45"/>
        <v>19332499.999999996</v>
      </c>
      <c r="AK150" s="738"/>
      <c r="AL150" s="300">
        <f t="shared" si="46"/>
        <v>19332499.999999996</v>
      </c>
    </row>
    <row r="151" spans="1:38" s="6" customFormat="1" hidden="1">
      <c r="A151" s="735" t="s">
        <v>55</v>
      </c>
      <c r="B151" s="146">
        <f t="shared" si="47"/>
        <v>0</v>
      </c>
      <c r="C151" s="103" t="s">
        <v>31</v>
      </c>
      <c r="D151" s="103" t="s">
        <v>228</v>
      </c>
      <c r="E151" s="103" t="s">
        <v>224</v>
      </c>
      <c r="F151" s="103" t="s">
        <v>224</v>
      </c>
      <c r="G151" s="104" t="s">
        <v>50</v>
      </c>
      <c r="H151" s="1554" t="s">
        <v>149</v>
      </c>
      <c r="I151" s="206"/>
      <c r="J151" s="468"/>
      <c r="K151" s="894"/>
      <c r="L151" s="565"/>
      <c r="M151" s="464"/>
      <c r="N151" s="157"/>
      <c r="O151" s="898"/>
      <c r="P151" s="238"/>
      <c r="Q151" s="156"/>
      <c r="R151" s="156"/>
      <c r="S151" s="156"/>
      <c r="T151" s="156"/>
      <c r="U151" s="156"/>
      <c r="V151" s="156"/>
      <c r="W151" s="156"/>
      <c r="X151" s="156"/>
      <c r="Y151" s="156"/>
      <c r="Z151" s="156"/>
      <c r="AA151" s="433"/>
      <c r="AB151" s="641">
        <f t="shared" si="48"/>
        <v>0</v>
      </c>
      <c r="AC151" s="371">
        <f t="shared" si="49"/>
        <v>0</v>
      </c>
      <c r="AE151" s="1554">
        <v>122</v>
      </c>
      <c r="AF151" s="791" t="s">
        <v>437</v>
      </c>
      <c r="AG151" s="750"/>
      <c r="AH151" s="717">
        <f t="shared" si="44"/>
        <v>0</v>
      </c>
      <c r="AI151" s="792">
        <v>23000000</v>
      </c>
      <c r="AJ151" s="788">
        <f t="shared" ref="AJ151:AJ182" si="50">AI151-N151</f>
        <v>23000000</v>
      </c>
      <c r="AK151" s="738"/>
      <c r="AL151" s="300">
        <f t="shared" ref="AL151:AL182" si="51">AI151-L151</f>
        <v>23000000</v>
      </c>
    </row>
    <row r="152" spans="1:38" s="6" customFormat="1" hidden="1">
      <c r="A152" s="735" t="s">
        <v>55</v>
      </c>
      <c r="B152" s="146">
        <f t="shared" si="47"/>
        <v>0</v>
      </c>
      <c r="C152" s="103" t="s">
        <v>31</v>
      </c>
      <c r="D152" s="103" t="s">
        <v>228</v>
      </c>
      <c r="E152" s="103" t="s">
        <v>224</v>
      </c>
      <c r="F152" s="103" t="s">
        <v>224</v>
      </c>
      <c r="G152" s="104" t="s">
        <v>50</v>
      </c>
      <c r="H152" s="1554" t="s">
        <v>149</v>
      </c>
      <c r="I152" s="206"/>
      <c r="J152" s="468"/>
      <c r="K152" s="894"/>
      <c r="L152" s="565"/>
      <c r="M152" s="464"/>
      <c r="N152" s="157"/>
      <c r="O152" s="898"/>
      <c r="P152" s="238"/>
      <c r="Q152" s="156"/>
      <c r="R152" s="156"/>
      <c r="S152" s="156"/>
      <c r="T152" s="156"/>
      <c r="U152" s="156"/>
      <c r="V152" s="156"/>
      <c r="W152" s="156"/>
      <c r="X152" s="156"/>
      <c r="Y152" s="156"/>
      <c r="Z152" s="156"/>
      <c r="AA152" s="433"/>
      <c r="AB152" s="641">
        <f t="shared" si="48"/>
        <v>0</v>
      </c>
      <c r="AC152" s="371">
        <f t="shared" si="49"/>
        <v>0</v>
      </c>
      <c r="AE152" s="790">
        <v>123</v>
      </c>
      <c r="AF152" s="791" t="s">
        <v>438</v>
      </c>
      <c r="AG152" s="750"/>
      <c r="AH152" s="717">
        <f t="shared" si="44"/>
        <v>0</v>
      </c>
      <c r="AI152" s="792">
        <v>19332500</v>
      </c>
      <c r="AJ152" s="788">
        <f t="shared" si="50"/>
        <v>19332500</v>
      </c>
      <c r="AK152" s="738"/>
      <c r="AL152" s="300">
        <f t="shared" si="51"/>
        <v>19332500</v>
      </c>
    </row>
    <row r="153" spans="1:38" s="6" customFormat="1" hidden="1">
      <c r="A153" s="735" t="s">
        <v>55</v>
      </c>
      <c r="B153" s="146">
        <f t="shared" si="47"/>
        <v>0</v>
      </c>
      <c r="C153" s="103" t="s">
        <v>31</v>
      </c>
      <c r="D153" s="103" t="s">
        <v>228</v>
      </c>
      <c r="E153" s="103" t="s">
        <v>224</v>
      </c>
      <c r="F153" s="103" t="s">
        <v>224</v>
      </c>
      <c r="G153" s="104" t="s">
        <v>50</v>
      </c>
      <c r="H153" s="1554" t="s">
        <v>149</v>
      </c>
      <c r="I153" s="206"/>
      <c r="J153" s="468"/>
      <c r="K153" s="894"/>
      <c r="L153" s="565"/>
      <c r="M153" s="464"/>
      <c r="N153" s="157"/>
      <c r="O153" s="898"/>
      <c r="P153" s="238"/>
      <c r="Q153" s="156"/>
      <c r="R153" s="156"/>
      <c r="S153" s="156"/>
      <c r="T153" s="156"/>
      <c r="U153" s="156"/>
      <c r="V153" s="156"/>
      <c r="W153" s="156"/>
      <c r="X153" s="156"/>
      <c r="Y153" s="156"/>
      <c r="Z153" s="156"/>
      <c r="AA153" s="433"/>
      <c r="AB153" s="641">
        <f t="shared" si="48"/>
        <v>0</v>
      </c>
      <c r="AC153" s="371">
        <f t="shared" si="49"/>
        <v>0</v>
      </c>
      <c r="AE153" s="1554">
        <v>124</v>
      </c>
      <c r="AF153" s="791" t="s">
        <v>439</v>
      </c>
      <c r="AG153" s="750"/>
      <c r="AH153" s="717">
        <f t="shared" si="44"/>
        <v>0</v>
      </c>
      <c r="AI153" s="792">
        <v>45000000</v>
      </c>
      <c r="AJ153" s="788">
        <f t="shared" si="50"/>
        <v>45000000</v>
      </c>
      <c r="AK153" s="738"/>
      <c r="AL153" s="300">
        <f t="shared" si="51"/>
        <v>45000000</v>
      </c>
    </row>
    <row r="154" spans="1:38" s="6" customFormat="1" hidden="1">
      <c r="A154" s="735" t="s">
        <v>55</v>
      </c>
      <c r="B154" s="146">
        <f t="shared" si="47"/>
        <v>0</v>
      </c>
      <c r="C154" s="103" t="s">
        <v>31</v>
      </c>
      <c r="D154" s="103" t="s">
        <v>228</v>
      </c>
      <c r="E154" s="103" t="s">
        <v>224</v>
      </c>
      <c r="F154" s="103" t="s">
        <v>224</v>
      </c>
      <c r="G154" s="104" t="s">
        <v>50</v>
      </c>
      <c r="H154" s="1554" t="s">
        <v>149</v>
      </c>
      <c r="I154" s="206"/>
      <c r="J154" s="468"/>
      <c r="K154" s="894"/>
      <c r="L154" s="565"/>
      <c r="M154" s="464"/>
      <c r="N154" s="166"/>
      <c r="O154" s="235"/>
      <c r="P154" s="238"/>
      <c r="Q154" s="156"/>
      <c r="R154" s="156"/>
      <c r="S154" s="156"/>
      <c r="T154" s="156"/>
      <c r="U154" s="156"/>
      <c r="V154" s="156"/>
      <c r="W154" s="156"/>
      <c r="X154" s="156"/>
      <c r="Y154" s="156"/>
      <c r="Z154" s="156"/>
      <c r="AA154" s="433"/>
      <c r="AB154" s="641">
        <f t="shared" si="48"/>
        <v>0</v>
      </c>
      <c r="AC154" s="371">
        <f t="shared" si="49"/>
        <v>0</v>
      </c>
      <c r="AE154" s="790">
        <v>125</v>
      </c>
      <c r="AF154" s="791" t="s">
        <v>440</v>
      </c>
      <c r="AG154" s="267"/>
      <c r="AH154" s="717">
        <f t="shared" si="44"/>
        <v>0</v>
      </c>
      <c r="AI154" s="792">
        <v>26229500</v>
      </c>
      <c r="AJ154" s="788">
        <f t="shared" si="50"/>
        <v>26229500</v>
      </c>
      <c r="AK154" s="738"/>
      <c r="AL154" s="300">
        <f t="shared" si="51"/>
        <v>26229500</v>
      </c>
    </row>
    <row r="155" spans="1:38" s="6" customFormat="1" hidden="1">
      <c r="A155" s="735" t="s">
        <v>55</v>
      </c>
      <c r="B155" s="146">
        <f t="shared" si="47"/>
        <v>0</v>
      </c>
      <c r="C155" s="103" t="s">
        <v>31</v>
      </c>
      <c r="D155" s="103" t="s">
        <v>228</v>
      </c>
      <c r="E155" s="103" t="s">
        <v>224</v>
      </c>
      <c r="F155" s="103" t="s">
        <v>224</v>
      </c>
      <c r="G155" s="104" t="s">
        <v>50</v>
      </c>
      <c r="H155" s="1554" t="s">
        <v>149</v>
      </c>
      <c r="I155" s="206"/>
      <c r="J155" s="468"/>
      <c r="K155" s="894"/>
      <c r="L155" s="565"/>
      <c r="M155" s="464"/>
      <c r="N155" s="166"/>
      <c r="O155" s="235"/>
      <c r="P155" s="238"/>
      <c r="Q155" s="156"/>
      <c r="R155" s="156"/>
      <c r="S155" s="156"/>
      <c r="T155" s="156"/>
      <c r="U155" s="156"/>
      <c r="V155" s="156"/>
      <c r="W155" s="156"/>
      <c r="X155" s="156"/>
      <c r="Y155" s="156"/>
      <c r="Z155" s="156"/>
      <c r="AA155" s="433"/>
      <c r="AB155" s="641">
        <f t="shared" si="48"/>
        <v>0</v>
      </c>
      <c r="AC155" s="371">
        <f t="shared" si="49"/>
        <v>0</v>
      </c>
      <c r="AE155" s="1554">
        <v>126</v>
      </c>
      <c r="AF155" s="791" t="s">
        <v>441</v>
      </c>
      <c r="AG155" s="267"/>
      <c r="AH155" s="717">
        <f t="shared" si="44"/>
        <v>0</v>
      </c>
      <c r="AI155" s="792">
        <v>36574999.999999993</v>
      </c>
      <c r="AJ155" s="788">
        <f t="shared" si="50"/>
        <v>36574999.999999993</v>
      </c>
      <c r="AK155" s="738"/>
      <c r="AL155" s="300">
        <f t="shared" si="51"/>
        <v>36574999.999999993</v>
      </c>
    </row>
    <row r="156" spans="1:38" s="6" customFormat="1" hidden="1">
      <c r="A156" s="735" t="s">
        <v>55</v>
      </c>
      <c r="B156" s="146">
        <f t="shared" si="47"/>
        <v>0</v>
      </c>
      <c r="C156" s="103" t="s">
        <v>31</v>
      </c>
      <c r="D156" s="103" t="s">
        <v>228</v>
      </c>
      <c r="E156" s="103" t="s">
        <v>224</v>
      </c>
      <c r="F156" s="103" t="s">
        <v>224</v>
      </c>
      <c r="G156" s="104" t="s">
        <v>50</v>
      </c>
      <c r="H156" s="1554" t="s">
        <v>149</v>
      </c>
      <c r="I156" s="206"/>
      <c r="J156" s="468"/>
      <c r="K156" s="894"/>
      <c r="L156" s="565"/>
      <c r="M156" s="464"/>
      <c r="N156" s="166"/>
      <c r="O156" s="235"/>
      <c r="P156" s="238"/>
      <c r="Q156" s="156"/>
      <c r="R156" s="156"/>
      <c r="S156" s="156"/>
      <c r="T156" s="156"/>
      <c r="U156" s="156"/>
      <c r="V156" s="156"/>
      <c r="W156" s="156"/>
      <c r="X156" s="156"/>
      <c r="Y156" s="156"/>
      <c r="Z156" s="156"/>
      <c r="AA156" s="433"/>
      <c r="AB156" s="641">
        <f t="shared" si="48"/>
        <v>0</v>
      </c>
      <c r="AC156" s="371">
        <f t="shared" si="49"/>
        <v>0</v>
      </c>
      <c r="AE156" s="1554">
        <v>127</v>
      </c>
      <c r="AF156" s="791" t="s">
        <v>442</v>
      </c>
      <c r="AG156" s="267"/>
      <c r="AH156" s="717">
        <f t="shared" si="44"/>
        <v>0</v>
      </c>
      <c r="AI156" s="792">
        <v>16145250</v>
      </c>
      <c r="AJ156" s="788">
        <f t="shared" si="50"/>
        <v>16145250</v>
      </c>
      <c r="AK156" s="738"/>
      <c r="AL156" s="300">
        <f t="shared" si="51"/>
        <v>16145250</v>
      </c>
    </row>
    <row r="157" spans="1:38" s="6" customFormat="1" hidden="1">
      <c r="A157" s="735" t="s">
        <v>55</v>
      </c>
      <c r="B157" s="146">
        <f t="shared" si="47"/>
        <v>0</v>
      </c>
      <c r="C157" s="103" t="s">
        <v>31</v>
      </c>
      <c r="D157" s="103" t="s">
        <v>228</v>
      </c>
      <c r="E157" s="103" t="s">
        <v>224</v>
      </c>
      <c r="F157" s="103" t="s">
        <v>224</v>
      </c>
      <c r="G157" s="104" t="s">
        <v>50</v>
      </c>
      <c r="H157" s="1554" t="s">
        <v>149</v>
      </c>
      <c r="I157" s="206"/>
      <c r="J157" s="468"/>
      <c r="K157" s="894"/>
      <c r="L157" s="565"/>
      <c r="M157" s="464"/>
      <c r="N157" s="166"/>
      <c r="O157" s="235"/>
      <c r="P157" s="238"/>
      <c r="Q157" s="156"/>
      <c r="R157" s="156"/>
      <c r="S157" s="156"/>
      <c r="T157" s="156"/>
      <c r="U157" s="156"/>
      <c r="V157" s="156"/>
      <c r="W157" s="156"/>
      <c r="X157" s="156"/>
      <c r="Y157" s="156"/>
      <c r="Z157" s="156"/>
      <c r="AA157" s="433"/>
      <c r="AB157" s="641">
        <f t="shared" si="48"/>
        <v>0</v>
      </c>
      <c r="AC157" s="371">
        <f t="shared" si="49"/>
        <v>0</v>
      </c>
      <c r="AE157" s="790">
        <v>128</v>
      </c>
      <c r="AF157" s="791" t="s">
        <v>443</v>
      </c>
      <c r="AG157" s="267"/>
      <c r="AH157" s="717">
        <f t="shared" si="44"/>
        <v>0</v>
      </c>
      <c r="AI157" s="792">
        <v>12122000</v>
      </c>
      <c r="AJ157" s="788">
        <f t="shared" si="50"/>
        <v>12122000</v>
      </c>
      <c r="AK157" s="738"/>
      <c r="AL157" s="300">
        <f t="shared" si="51"/>
        <v>12122000</v>
      </c>
    </row>
    <row r="158" spans="1:38" s="6" customFormat="1" hidden="1">
      <c r="A158" s="735" t="s">
        <v>55</v>
      </c>
      <c r="B158" s="146">
        <f t="shared" si="47"/>
        <v>0</v>
      </c>
      <c r="C158" s="103" t="s">
        <v>31</v>
      </c>
      <c r="D158" s="103" t="s">
        <v>228</v>
      </c>
      <c r="E158" s="103" t="s">
        <v>224</v>
      </c>
      <c r="F158" s="103" t="s">
        <v>224</v>
      </c>
      <c r="G158" s="104" t="s">
        <v>50</v>
      </c>
      <c r="H158" s="1554" t="s">
        <v>149</v>
      </c>
      <c r="I158" s="206"/>
      <c r="J158" s="468"/>
      <c r="K158" s="894"/>
      <c r="L158" s="565"/>
      <c r="M158" s="464"/>
      <c r="N158" s="418"/>
      <c r="O158" s="235"/>
      <c r="P158" s="238"/>
      <c r="Q158" s="156"/>
      <c r="R158" s="156"/>
      <c r="S158" s="156"/>
      <c r="T158" s="156"/>
      <c r="U158" s="156"/>
      <c r="V158" s="156"/>
      <c r="W158" s="156"/>
      <c r="X158" s="156"/>
      <c r="Y158" s="156"/>
      <c r="Z158" s="156"/>
      <c r="AA158" s="433"/>
      <c r="AB158" s="641">
        <f t="shared" si="48"/>
        <v>0</v>
      </c>
      <c r="AC158" s="371">
        <f t="shared" si="49"/>
        <v>0</v>
      </c>
      <c r="AE158" s="1554">
        <v>129</v>
      </c>
      <c r="AF158" s="791" t="s">
        <v>444</v>
      </c>
      <c r="AG158" s="267"/>
      <c r="AH158" s="717">
        <f t="shared" si="44"/>
        <v>0</v>
      </c>
      <c r="AI158" s="792">
        <v>19332499.999999996</v>
      </c>
      <c r="AJ158" s="788">
        <f t="shared" si="50"/>
        <v>19332499.999999996</v>
      </c>
      <c r="AK158" s="738"/>
      <c r="AL158" s="300">
        <f t="shared" si="51"/>
        <v>19332499.999999996</v>
      </c>
    </row>
    <row r="159" spans="1:38" s="6" customFormat="1" hidden="1">
      <c r="A159" s="735" t="s">
        <v>55</v>
      </c>
      <c r="B159" s="146">
        <f t="shared" si="47"/>
        <v>0</v>
      </c>
      <c r="C159" s="103" t="s">
        <v>31</v>
      </c>
      <c r="D159" s="103" t="s">
        <v>228</v>
      </c>
      <c r="E159" s="103" t="s">
        <v>224</v>
      </c>
      <c r="F159" s="103" t="s">
        <v>224</v>
      </c>
      <c r="G159" s="104" t="s">
        <v>50</v>
      </c>
      <c r="H159" s="1554" t="s">
        <v>149</v>
      </c>
      <c r="I159" s="206"/>
      <c r="J159" s="468"/>
      <c r="K159" s="894"/>
      <c r="L159" s="565"/>
      <c r="M159" s="464"/>
      <c r="N159" s="734"/>
      <c r="O159" s="242"/>
      <c r="P159" s="238"/>
      <c r="Q159" s="156"/>
      <c r="R159" s="156"/>
      <c r="S159" s="156"/>
      <c r="T159" s="156"/>
      <c r="U159" s="156"/>
      <c r="V159" s="156"/>
      <c r="W159" s="156"/>
      <c r="X159" s="156"/>
      <c r="Y159" s="156"/>
      <c r="Z159" s="156"/>
      <c r="AA159" s="433"/>
      <c r="AB159" s="641">
        <f t="shared" si="48"/>
        <v>0</v>
      </c>
      <c r="AC159" s="371">
        <f t="shared" si="49"/>
        <v>0</v>
      </c>
      <c r="AE159" s="790">
        <v>130</v>
      </c>
      <c r="AF159" s="791" t="s">
        <v>445</v>
      </c>
      <c r="AG159" s="791"/>
      <c r="AH159" s="717">
        <f t="shared" si="44"/>
        <v>0</v>
      </c>
      <c r="AI159" s="792">
        <v>16145250</v>
      </c>
      <c r="AJ159" s="788">
        <f t="shared" si="50"/>
        <v>16145250</v>
      </c>
      <c r="AK159" s="738"/>
      <c r="AL159" s="300">
        <f t="shared" si="51"/>
        <v>16145250</v>
      </c>
    </row>
    <row r="160" spans="1:38" s="6" customFormat="1" hidden="1">
      <c r="A160" s="735" t="s">
        <v>55</v>
      </c>
      <c r="B160" s="146">
        <f t="shared" si="47"/>
        <v>0</v>
      </c>
      <c r="C160" s="103" t="s">
        <v>31</v>
      </c>
      <c r="D160" s="103" t="s">
        <v>228</v>
      </c>
      <c r="E160" s="103" t="s">
        <v>224</v>
      </c>
      <c r="F160" s="103" t="s">
        <v>224</v>
      </c>
      <c r="G160" s="104" t="s">
        <v>50</v>
      </c>
      <c r="H160" s="1554" t="s">
        <v>149</v>
      </c>
      <c r="I160" s="206"/>
      <c r="J160" s="468"/>
      <c r="K160" s="894"/>
      <c r="L160" s="565"/>
      <c r="M160" s="464"/>
      <c r="N160" s="166"/>
      <c r="O160" s="235"/>
      <c r="P160" s="238"/>
      <c r="Q160" s="156"/>
      <c r="R160" s="156"/>
      <c r="S160" s="156"/>
      <c r="T160" s="156"/>
      <c r="U160" s="156"/>
      <c r="V160" s="156"/>
      <c r="W160" s="156"/>
      <c r="X160" s="156"/>
      <c r="Y160" s="156"/>
      <c r="Z160" s="156"/>
      <c r="AA160" s="433"/>
      <c r="AB160" s="641">
        <f t="shared" si="48"/>
        <v>0</v>
      </c>
      <c r="AC160" s="371">
        <f t="shared" si="49"/>
        <v>0</v>
      </c>
      <c r="AE160" s="790">
        <v>131</v>
      </c>
      <c r="AF160" s="791" t="s">
        <v>445</v>
      </c>
      <c r="AG160" s="267"/>
      <c r="AH160" s="717">
        <f t="shared" si="44"/>
        <v>0</v>
      </c>
      <c r="AI160" s="792">
        <v>16145250</v>
      </c>
      <c r="AJ160" s="788">
        <f t="shared" si="50"/>
        <v>16145250</v>
      </c>
      <c r="AK160" s="738"/>
      <c r="AL160" s="300">
        <f t="shared" si="51"/>
        <v>16145250</v>
      </c>
    </row>
    <row r="161" spans="1:38" s="6" customFormat="1" hidden="1">
      <c r="A161" s="735" t="s">
        <v>55</v>
      </c>
      <c r="B161" s="146">
        <f t="shared" si="47"/>
        <v>0</v>
      </c>
      <c r="C161" s="103" t="s">
        <v>31</v>
      </c>
      <c r="D161" s="103" t="s">
        <v>228</v>
      </c>
      <c r="E161" s="103" t="s">
        <v>224</v>
      </c>
      <c r="F161" s="103" t="s">
        <v>224</v>
      </c>
      <c r="G161" s="104" t="s">
        <v>50</v>
      </c>
      <c r="H161" s="1554" t="s">
        <v>149</v>
      </c>
      <c r="I161" s="206"/>
      <c r="J161" s="468"/>
      <c r="K161" s="894"/>
      <c r="L161" s="565"/>
      <c r="M161" s="464"/>
      <c r="N161" s="166"/>
      <c r="O161" s="235"/>
      <c r="P161" s="238"/>
      <c r="Q161" s="156"/>
      <c r="R161" s="156"/>
      <c r="S161" s="156"/>
      <c r="T161" s="156"/>
      <c r="U161" s="156"/>
      <c r="V161" s="156"/>
      <c r="W161" s="156"/>
      <c r="X161" s="156"/>
      <c r="Y161" s="156"/>
      <c r="Z161" s="156"/>
      <c r="AA161" s="433"/>
      <c r="AB161" s="641">
        <f t="shared" si="48"/>
        <v>0</v>
      </c>
      <c r="AC161" s="371">
        <f t="shared" si="49"/>
        <v>0</v>
      </c>
      <c r="AE161" s="1554">
        <v>132</v>
      </c>
      <c r="AF161" s="791" t="s">
        <v>445</v>
      </c>
      <c r="AG161" s="267"/>
      <c r="AH161" s="717">
        <f t="shared" si="44"/>
        <v>0</v>
      </c>
      <c r="AI161" s="792">
        <v>16145250</v>
      </c>
      <c r="AJ161" s="788">
        <f t="shared" si="50"/>
        <v>16145250</v>
      </c>
      <c r="AK161" s="738"/>
      <c r="AL161" s="300">
        <f t="shared" si="51"/>
        <v>16145250</v>
      </c>
    </row>
    <row r="162" spans="1:38" s="6" customFormat="1" hidden="1">
      <c r="A162" s="735" t="s">
        <v>55</v>
      </c>
      <c r="B162" s="146">
        <f t="shared" si="47"/>
        <v>0</v>
      </c>
      <c r="C162" s="103" t="s">
        <v>31</v>
      </c>
      <c r="D162" s="103" t="s">
        <v>228</v>
      </c>
      <c r="E162" s="103" t="s">
        <v>224</v>
      </c>
      <c r="F162" s="103" t="s">
        <v>224</v>
      </c>
      <c r="G162" s="104" t="s">
        <v>50</v>
      </c>
      <c r="H162" s="1554" t="s">
        <v>149</v>
      </c>
      <c r="I162" s="206"/>
      <c r="J162" s="468"/>
      <c r="K162" s="894"/>
      <c r="L162" s="565"/>
      <c r="M162" s="464"/>
      <c r="N162" s="166"/>
      <c r="O162" s="235"/>
      <c r="P162" s="238"/>
      <c r="Q162" s="156"/>
      <c r="R162" s="156"/>
      <c r="S162" s="156"/>
      <c r="T162" s="156"/>
      <c r="U162" s="156"/>
      <c r="V162" s="156"/>
      <c r="W162" s="156"/>
      <c r="X162" s="156"/>
      <c r="Y162" s="156"/>
      <c r="Z162" s="156"/>
      <c r="AA162" s="433"/>
      <c r="AB162" s="641">
        <f t="shared" si="48"/>
        <v>0</v>
      </c>
      <c r="AC162" s="371">
        <f t="shared" si="49"/>
        <v>0</v>
      </c>
      <c r="AE162" s="790">
        <v>133</v>
      </c>
      <c r="AF162" s="791" t="s">
        <v>446</v>
      </c>
      <c r="AG162" s="267"/>
      <c r="AH162" s="717">
        <f t="shared" si="44"/>
        <v>0</v>
      </c>
      <c r="AI162" s="792">
        <v>19332499.999999996</v>
      </c>
      <c r="AJ162" s="788">
        <f t="shared" si="50"/>
        <v>19332499.999999996</v>
      </c>
      <c r="AK162" s="738"/>
      <c r="AL162" s="300">
        <f t="shared" si="51"/>
        <v>19332499.999999996</v>
      </c>
    </row>
    <row r="163" spans="1:38" s="6" customFormat="1" hidden="1">
      <c r="A163" s="735" t="s">
        <v>55</v>
      </c>
      <c r="B163" s="146">
        <f t="shared" si="47"/>
        <v>0</v>
      </c>
      <c r="C163" s="103" t="s">
        <v>31</v>
      </c>
      <c r="D163" s="103" t="s">
        <v>228</v>
      </c>
      <c r="E163" s="103" t="s">
        <v>224</v>
      </c>
      <c r="F163" s="103" t="s">
        <v>224</v>
      </c>
      <c r="G163" s="104" t="s">
        <v>50</v>
      </c>
      <c r="H163" s="1554" t="s">
        <v>149</v>
      </c>
      <c r="I163" s="206"/>
      <c r="J163" s="468"/>
      <c r="K163" s="894"/>
      <c r="L163" s="565"/>
      <c r="M163" s="464"/>
      <c r="N163" s="166"/>
      <c r="O163" s="235"/>
      <c r="P163" s="238"/>
      <c r="Q163" s="156"/>
      <c r="R163" s="156"/>
      <c r="S163" s="156"/>
      <c r="T163" s="156"/>
      <c r="U163" s="156"/>
      <c r="V163" s="156"/>
      <c r="W163" s="156"/>
      <c r="X163" s="156"/>
      <c r="Y163" s="156"/>
      <c r="Z163" s="156"/>
      <c r="AA163" s="433"/>
      <c r="AB163" s="641">
        <f t="shared" si="48"/>
        <v>0</v>
      </c>
      <c r="AC163" s="371">
        <f t="shared" si="49"/>
        <v>0</v>
      </c>
      <c r="AE163" s="790">
        <v>134</v>
      </c>
      <c r="AF163" s="791" t="s">
        <v>447</v>
      </c>
      <c r="AG163" s="267"/>
      <c r="AH163" s="717">
        <f t="shared" si="44"/>
        <v>0</v>
      </c>
      <c r="AI163" s="792">
        <v>23000000</v>
      </c>
      <c r="AJ163" s="788">
        <f t="shared" si="50"/>
        <v>23000000</v>
      </c>
      <c r="AK163" s="738"/>
      <c r="AL163" s="300">
        <f t="shared" si="51"/>
        <v>23000000</v>
      </c>
    </row>
    <row r="164" spans="1:38" s="6" customFormat="1" hidden="1">
      <c r="A164" s="735" t="s">
        <v>55</v>
      </c>
      <c r="B164" s="146">
        <f t="shared" si="47"/>
        <v>0</v>
      </c>
      <c r="C164" s="103" t="s">
        <v>31</v>
      </c>
      <c r="D164" s="103" t="s">
        <v>228</v>
      </c>
      <c r="E164" s="103" t="s">
        <v>224</v>
      </c>
      <c r="F164" s="103" t="s">
        <v>224</v>
      </c>
      <c r="G164" s="104" t="s">
        <v>50</v>
      </c>
      <c r="H164" s="1554" t="s">
        <v>149</v>
      </c>
      <c r="I164" s="206"/>
      <c r="J164" s="468"/>
      <c r="K164" s="894"/>
      <c r="L164" s="565"/>
      <c r="M164" s="464"/>
      <c r="N164" s="166"/>
      <c r="O164" s="235"/>
      <c r="P164" s="238"/>
      <c r="Q164" s="156"/>
      <c r="R164" s="156"/>
      <c r="S164" s="156"/>
      <c r="T164" s="156"/>
      <c r="U164" s="156"/>
      <c r="V164" s="156"/>
      <c r="W164" s="156"/>
      <c r="X164" s="156"/>
      <c r="Y164" s="156"/>
      <c r="Z164" s="156"/>
      <c r="AA164" s="433"/>
      <c r="AB164" s="641">
        <f t="shared" si="48"/>
        <v>0</v>
      </c>
      <c r="AC164" s="371">
        <f t="shared" si="49"/>
        <v>0</v>
      </c>
      <c r="AE164" s="790">
        <v>141</v>
      </c>
      <c r="AF164" s="791" t="s">
        <v>454</v>
      </c>
      <c r="AG164" s="267"/>
      <c r="AH164" s="717">
        <f t="shared" ref="AH164" si="52">O164</f>
        <v>0</v>
      </c>
      <c r="AI164" s="792">
        <v>28737500</v>
      </c>
      <c r="AJ164" s="788">
        <f t="shared" si="50"/>
        <v>28737500</v>
      </c>
      <c r="AK164" s="738"/>
      <c r="AL164" s="300">
        <f t="shared" si="51"/>
        <v>28737500</v>
      </c>
    </row>
    <row r="165" spans="1:38" s="6" customFormat="1" hidden="1">
      <c r="A165" s="735" t="s">
        <v>55</v>
      </c>
      <c r="B165" s="146">
        <f t="shared" si="47"/>
        <v>0</v>
      </c>
      <c r="C165" s="103" t="s">
        <v>31</v>
      </c>
      <c r="D165" s="103" t="s">
        <v>228</v>
      </c>
      <c r="E165" s="103" t="s">
        <v>224</v>
      </c>
      <c r="F165" s="103" t="s">
        <v>224</v>
      </c>
      <c r="G165" s="104" t="s">
        <v>50</v>
      </c>
      <c r="H165" s="1554" t="s">
        <v>149</v>
      </c>
      <c r="I165" s="206"/>
      <c r="J165" s="468"/>
      <c r="K165" s="894"/>
      <c r="L165" s="565"/>
      <c r="M165" s="464"/>
      <c r="N165" s="166"/>
      <c r="O165" s="235"/>
      <c r="P165" s="238"/>
      <c r="Q165" s="156"/>
      <c r="R165" s="156"/>
      <c r="S165" s="156"/>
      <c r="T165" s="156"/>
      <c r="U165" s="156"/>
      <c r="V165" s="156"/>
      <c r="W165" s="156"/>
      <c r="X165" s="156"/>
      <c r="Y165" s="156"/>
      <c r="Z165" s="156"/>
      <c r="AA165" s="433"/>
      <c r="AB165" s="641">
        <f t="shared" si="48"/>
        <v>0</v>
      </c>
      <c r="AC165" s="371">
        <f t="shared" si="49"/>
        <v>0</v>
      </c>
      <c r="AE165" s="790">
        <v>135</v>
      </c>
      <c r="AF165" s="791" t="s">
        <v>449</v>
      </c>
      <c r="AG165" s="267"/>
      <c r="AH165" s="717">
        <f t="shared" si="44"/>
        <v>0</v>
      </c>
      <c r="AI165" s="792">
        <v>30000000</v>
      </c>
      <c r="AJ165" s="788">
        <f t="shared" si="50"/>
        <v>30000000</v>
      </c>
      <c r="AK165" s="738"/>
      <c r="AL165" s="300">
        <f t="shared" si="51"/>
        <v>30000000</v>
      </c>
    </row>
    <row r="166" spans="1:38" s="6" customFormat="1" hidden="1">
      <c r="A166" s="735" t="s">
        <v>55</v>
      </c>
      <c r="B166" s="146">
        <f t="shared" si="47"/>
        <v>0</v>
      </c>
      <c r="C166" s="103" t="s">
        <v>31</v>
      </c>
      <c r="D166" s="103" t="s">
        <v>228</v>
      </c>
      <c r="E166" s="103" t="s">
        <v>224</v>
      </c>
      <c r="F166" s="103" t="s">
        <v>224</v>
      </c>
      <c r="G166" s="104" t="s">
        <v>50</v>
      </c>
      <c r="H166" s="1554" t="s">
        <v>149</v>
      </c>
      <c r="I166" s="206"/>
      <c r="J166" s="468"/>
      <c r="K166" s="894"/>
      <c r="L166" s="565"/>
      <c r="M166" s="464"/>
      <c r="N166" s="418"/>
      <c r="O166" s="235"/>
      <c r="P166" s="238"/>
      <c r="Q166" s="156"/>
      <c r="R166" s="156"/>
      <c r="S166" s="156"/>
      <c r="T166" s="156"/>
      <c r="U166" s="156"/>
      <c r="V166" s="156"/>
      <c r="W166" s="156"/>
      <c r="X166" s="156"/>
      <c r="Y166" s="156"/>
      <c r="Z166" s="156"/>
      <c r="AA166" s="433"/>
      <c r="AB166" s="641">
        <f t="shared" si="48"/>
        <v>0</v>
      </c>
      <c r="AC166" s="371">
        <f t="shared" si="49"/>
        <v>0</v>
      </c>
      <c r="AE166" s="1554">
        <v>136</v>
      </c>
      <c r="AF166" s="791" t="s">
        <v>449</v>
      </c>
      <c r="AG166" s="267"/>
      <c r="AH166" s="717">
        <f t="shared" si="44"/>
        <v>0</v>
      </c>
      <c r="AI166" s="792">
        <v>30000000</v>
      </c>
      <c r="AJ166" s="788">
        <f t="shared" si="50"/>
        <v>30000000</v>
      </c>
      <c r="AK166" s="738"/>
      <c r="AL166" s="300">
        <f t="shared" si="51"/>
        <v>30000000</v>
      </c>
    </row>
    <row r="167" spans="1:38" s="6" customFormat="1" hidden="1">
      <c r="A167" s="735" t="s">
        <v>55</v>
      </c>
      <c r="B167" s="146">
        <f t="shared" si="47"/>
        <v>0</v>
      </c>
      <c r="C167" s="103" t="s">
        <v>31</v>
      </c>
      <c r="D167" s="103" t="s">
        <v>228</v>
      </c>
      <c r="E167" s="103" t="s">
        <v>224</v>
      </c>
      <c r="F167" s="103" t="s">
        <v>224</v>
      </c>
      <c r="G167" s="104" t="s">
        <v>50</v>
      </c>
      <c r="H167" s="1554" t="s">
        <v>149</v>
      </c>
      <c r="I167" s="206"/>
      <c r="J167" s="468"/>
      <c r="K167" s="894"/>
      <c r="L167" s="565"/>
      <c r="M167" s="269"/>
      <c r="N167" s="734"/>
      <c r="O167" s="242"/>
      <c r="P167" s="238"/>
      <c r="Q167" s="156"/>
      <c r="R167" s="156"/>
      <c r="S167" s="156"/>
      <c r="T167" s="156"/>
      <c r="U167" s="156"/>
      <c r="V167" s="156"/>
      <c r="W167" s="156"/>
      <c r="X167" s="156"/>
      <c r="Y167" s="156"/>
      <c r="Z167" s="156"/>
      <c r="AA167" s="433"/>
      <c r="AB167" s="641">
        <f t="shared" si="48"/>
        <v>0</v>
      </c>
      <c r="AC167" s="371">
        <f t="shared" si="49"/>
        <v>0</v>
      </c>
      <c r="AE167" s="790">
        <v>137</v>
      </c>
      <c r="AF167" s="791" t="s">
        <v>450</v>
      </c>
      <c r="AG167" s="791"/>
      <c r="AH167" s="717">
        <f t="shared" si="44"/>
        <v>0</v>
      </c>
      <c r="AI167" s="792">
        <v>36574999.999999993</v>
      </c>
      <c r="AJ167" s="788">
        <f t="shared" si="50"/>
        <v>36574999.999999993</v>
      </c>
      <c r="AK167" s="738"/>
      <c r="AL167" s="300">
        <f t="shared" si="51"/>
        <v>36574999.999999993</v>
      </c>
    </row>
    <row r="168" spans="1:38" s="6" customFormat="1" hidden="1">
      <c r="A168" s="735" t="s">
        <v>55</v>
      </c>
      <c r="B168" s="146">
        <f t="shared" si="47"/>
        <v>0</v>
      </c>
      <c r="C168" s="103" t="s">
        <v>31</v>
      </c>
      <c r="D168" s="103" t="s">
        <v>228</v>
      </c>
      <c r="E168" s="103" t="s">
        <v>224</v>
      </c>
      <c r="F168" s="103" t="s">
        <v>224</v>
      </c>
      <c r="G168" s="104" t="s">
        <v>50</v>
      </c>
      <c r="H168" s="1554" t="s">
        <v>149</v>
      </c>
      <c r="I168" s="206"/>
      <c r="J168" s="468"/>
      <c r="K168" s="894"/>
      <c r="L168" s="565"/>
      <c r="M168" s="464"/>
      <c r="N168" s="166"/>
      <c r="O168" s="235"/>
      <c r="P168" s="238"/>
      <c r="Q168" s="156"/>
      <c r="R168" s="156"/>
      <c r="S168" s="156"/>
      <c r="T168" s="156"/>
      <c r="U168" s="156"/>
      <c r="V168" s="156"/>
      <c r="W168" s="156"/>
      <c r="X168" s="156"/>
      <c r="Y168" s="156"/>
      <c r="Z168" s="156"/>
      <c r="AA168" s="433"/>
      <c r="AB168" s="641">
        <f t="shared" si="48"/>
        <v>0</v>
      </c>
      <c r="AC168" s="371">
        <f t="shared" si="49"/>
        <v>0</v>
      </c>
      <c r="AE168" s="790">
        <v>138</v>
      </c>
      <c r="AF168" s="791" t="s">
        <v>451</v>
      </c>
      <c r="AG168" s="267"/>
      <c r="AH168" s="717">
        <f t="shared" si="44"/>
        <v>0</v>
      </c>
      <c r="AI168" s="792">
        <v>45000000</v>
      </c>
      <c r="AJ168" s="788">
        <f t="shared" si="50"/>
        <v>45000000</v>
      </c>
      <c r="AK168" s="738"/>
      <c r="AL168" s="300">
        <f t="shared" si="51"/>
        <v>45000000</v>
      </c>
    </row>
    <row r="169" spans="1:38" s="6" customFormat="1" hidden="1">
      <c r="A169" s="735" t="s">
        <v>55</v>
      </c>
      <c r="B169" s="146">
        <f t="shared" si="47"/>
        <v>0</v>
      </c>
      <c r="C169" s="103" t="s">
        <v>31</v>
      </c>
      <c r="D169" s="103" t="s">
        <v>228</v>
      </c>
      <c r="E169" s="103" t="s">
        <v>224</v>
      </c>
      <c r="F169" s="103" t="s">
        <v>224</v>
      </c>
      <c r="G169" s="104" t="s">
        <v>50</v>
      </c>
      <c r="H169" s="1554" t="s">
        <v>149</v>
      </c>
      <c r="I169" s="206"/>
      <c r="J169" s="468"/>
      <c r="K169" s="894"/>
      <c r="L169" s="565"/>
      <c r="M169" s="464"/>
      <c r="N169" s="418"/>
      <c r="O169" s="235"/>
      <c r="P169" s="238"/>
      <c r="Q169" s="156"/>
      <c r="R169" s="156"/>
      <c r="S169" s="156"/>
      <c r="T169" s="156"/>
      <c r="U169" s="156"/>
      <c r="V169" s="156"/>
      <c r="W169" s="156"/>
      <c r="X169" s="156"/>
      <c r="Y169" s="156"/>
      <c r="Z169" s="156"/>
      <c r="AA169" s="433"/>
      <c r="AB169" s="641">
        <f t="shared" si="48"/>
        <v>0</v>
      </c>
      <c r="AC169" s="371">
        <f t="shared" si="49"/>
        <v>0</v>
      </c>
      <c r="AE169" s="1554">
        <v>139</v>
      </c>
      <c r="AF169" s="1557" t="s">
        <v>452</v>
      </c>
      <c r="AG169" s="267"/>
      <c r="AH169" s="717">
        <f t="shared" si="44"/>
        <v>0</v>
      </c>
      <c r="AI169" s="792">
        <v>19332500</v>
      </c>
      <c r="AJ169" s="788">
        <f t="shared" si="50"/>
        <v>19332500</v>
      </c>
      <c r="AK169" s="738"/>
      <c r="AL169" s="300">
        <f t="shared" si="51"/>
        <v>19332500</v>
      </c>
    </row>
    <row r="170" spans="1:38" s="6" customFormat="1" hidden="1">
      <c r="A170" s="735" t="s">
        <v>55</v>
      </c>
      <c r="B170" s="146">
        <f t="shared" si="47"/>
        <v>0</v>
      </c>
      <c r="C170" s="103" t="s">
        <v>31</v>
      </c>
      <c r="D170" s="103" t="s">
        <v>228</v>
      </c>
      <c r="E170" s="103" t="s">
        <v>224</v>
      </c>
      <c r="F170" s="103" t="s">
        <v>224</v>
      </c>
      <c r="G170" s="104" t="s">
        <v>50</v>
      </c>
      <c r="H170" s="1554" t="s">
        <v>149</v>
      </c>
      <c r="I170" s="206"/>
      <c r="J170" s="468"/>
      <c r="K170" s="894"/>
      <c r="L170" s="565"/>
      <c r="M170" s="269"/>
      <c r="N170" s="734"/>
      <c r="O170" s="242"/>
      <c r="P170" s="238"/>
      <c r="Q170" s="156"/>
      <c r="R170" s="156"/>
      <c r="S170" s="156"/>
      <c r="T170" s="156"/>
      <c r="U170" s="156"/>
      <c r="V170" s="156"/>
      <c r="W170" s="156"/>
      <c r="X170" s="156"/>
      <c r="Y170" s="156"/>
      <c r="Z170" s="156"/>
      <c r="AA170" s="433"/>
      <c r="AB170" s="641">
        <f t="shared" si="48"/>
        <v>0</v>
      </c>
      <c r="AC170" s="371">
        <f t="shared" si="49"/>
        <v>0</v>
      </c>
      <c r="AE170" s="790">
        <v>140</v>
      </c>
      <c r="AF170" s="791" t="s">
        <v>453</v>
      </c>
      <c r="AG170" s="791"/>
      <c r="AH170" s="717">
        <f t="shared" si="44"/>
        <v>0</v>
      </c>
      <c r="AI170" s="792">
        <v>17242500</v>
      </c>
      <c r="AJ170" s="788">
        <f t="shared" si="50"/>
        <v>17242500</v>
      </c>
      <c r="AK170" s="738"/>
      <c r="AL170" s="300">
        <f t="shared" si="51"/>
        <v>17242500</v>
      </c>
    </row>
    <row r="171" spans="1:38" s="6" customFormat="1" hidden="1">
      <c r="A171" s="735" t="s">
        <v>55</v>
      </c>
      <c r="B171" s="146">
        <f t="shared" si="47"/>
        <v>0</v>
      </c>
      <c r="C171" s="103" t="s">
        <v>31</v>
      </c>
      <c r="D171" s="103" t="s">
        <v>228</v>
      </c>
      <c r="E171" s="103" t="s">
        <v>224</v>
      </c>
      <c r="F171" s="103" t="s">
        <v>224</v>
      </c>
      <c r="G171" s="104" t="s">
        <v>50</v>
      </c>
      <c r="H171" s="1554" t="s">
        <v>149</v>
      </c>
      <c r="I171" s="206"/>
      <c r="J171" s="468"/>
      <c r="K171" s="894"/>
      <c r="L171" s="565"/>
      <c r="M171" s="464"/>
      <c r="N171" s="166"/>
      <c r="O171" s="235"/>
      <c r="P171" s="238"/>
      <c r="Q171" s="156"/>
      <c r="R171" s="156"/>
      <c r="S171" s="156"/>
      <c r="T171" s="156"/>
      <c r="U171" s="156"/>
      <c r="V171" s="156"/>
      <c r="W171" s="156"/>
      <c r="X171" s="156"/>
      <c r="Y171" s="156"/>
      <c r="Z171" s="156"/>
      <c r="AA171" s="433"/>
      <c r="AB171" s="641">
        <f t="shared" si="48"/>
        <v>0</v>
      </c>
      <c r="AC171" s="371">
        <f t="shared" si="49"/>
        <v>0</v>
      </c>
      <c r="AE171" s="1554" t="s">
        <v>189</v>
      </c>
      <c r="AF171" s="791" t="s">
        <v>448</v>
      </c>
      <c r="AG171" s="267"/>
      <c r="AH171" s="717">
        <f t="shared" si="44"/>
        <v>0</v>
      </c>
      <c r="AI171" s="792">
        <v>993627455</v>
      </c>
      <c r="AJ171" s="788">
        <f t="shared" si="50"/>
        <v>993627455</v>
      </c>
      <c r="AK171" s="738"/>
      <c r="AL171" s="300">
        <f t="shared" si="51"/>
        <v>993627455</v>
      </c>
    </row>
    <row r="172" spans="1:38" s="6" customFormat="1" hidden="1">
      <c r="A172" s="735" t="s">
        <v>55</v>
      </c>
      <c r="B172" s="146">
        <f>J172</f>
        <v>0</v>
      </c>
      <c r="C172" s="103" t="s">
        <v>31</v>
      </c>
      <c r="D172" s="103" t="s">
        <v>228</v>
      </c>
      <c r="E172" s="103" t="s">
        <v>224</v>
      </c>
      <c r="F172" s="103" t="s">
        <v>224</v>
      </c>
      <c r="G172" s="104" t="s">
        <v>50</v>
      </c>
      <c r="H172" s="1554" t="s">
        <v>149</v>
      </c>
      <c r="I172" s="206"/>
      <c r="J172" s="468"/>
      <c r="K172" s="894"/>
      <c r="L172" s="565"/>
      <c r="M172" s="464"/>
      <c r="N172" s="166"/>
      <c r="O172" s="235"/>
      <c r="P172" s="238"/>
      <c r="Q172" s="156"/>
      <c r="R172" s="156"/>
      <c r="S172" s="156"/>
      <c r="T172" s="156"/>
      <c r="U172" s="156"/>
      <c r="V172" s="156"/>
      <c r="W172" s="156"/>
      <c r="X172" s="156"/>
      <c r="Y172" s="156"/>
      <c r="Z172" s="156"/>
      <c r="AA172" s="433"/>
      <c r="AB172" s="641">
        <f t="shared" si="48"/>
        <v>0</v>
      </c>
      <c r="AC172" s="371">
        <f t="shared" si="49"/>
        <v>0</v>
      </c>
      <c r="AE172" s="1554" t="s">
        <v>149</v>
      </c>
      <c r="AF172" s="791"/>
      <c r="AG172" s="267"/>
      <c r="AH172" s="717">
        <f>O172</f>
        <v>0</v>
      </c>
      <c r="AI172" s="792"/>
      <c r="AJ172" s="788">
        <f t="shared" si="50"/>
        <v>0</v>
      </c>
      <c r="AK172" s="738"/>
      <c r="AL172" s="300">
        <f t="shared" si="51"/>
        <v>0</v>
      </c>
    </row>
    <row r="173" spans="1:38" s="6" customFormat="1" hidden="1">
      <c r="A173" s="735" t="s">
        <v>55</v>
      </c>
      <c r="B173" s="146">
        <f t="shared" ref="B173:B223" si="53">L173</f>
        <v>0</v>
      </c>
      <c r="C173" s="103" t="s">
        <v>31</v>
      </c>
      <c r="D173" s="103" t="s">
        <v>228</v>
      </c>
      <c r="E173" s="103" t="s">
        <v>224</v>
      </c>
      <c r="F173" s="103" t="s">
        <v>224</v>
      </c>
      <c r="G173" s="104" t="s">
        <v>50</v>
      </c>
      <c r="H173" s="790"/>
      <c r="I173" s="206"/>
      <c r="J173" s="468"/>
      <c r="K173" s="894"/>
      <c r="L173" s="565"/>
      <c r="M173" s="464"/>
      <c r="N173" s="157"/>
      <c r="O173" s="898"/>
      <c r="P173" s="238"/>
      <c r="Q173" s="156"/>
      <c r="R173" s="156"/>
      <c r="S173" s="156"/>
      <c r="T173" s="156"/>
      <c r="U173" s="156"/>
      <c r="V173" s="156"/>
      <c r="W173" s="156"/>
      <c r="X173" s="156"/>
      <c r="Y173" s="156"/>
      <c r="Z173" s="156"/>
      <c r="AA173" s="433"/>
      <c r="AB173" s="641">
        <f t="shared" si="48"/>
        <v>0</v>
      </c>
      <c r="AC173" s="371">
        <f t="shared" si="49"/>
        <v>0</v>
      </c>
      <c r="AE173" s="790"/>
      <c r="AF173" s="791"/>
      <c r="AG173" s="750"/>
      <c r="AH173" s="717">
        <f t="shared" si="44"/>
        <v>0</v>
      </c>
      <c r="AI173" s="792"/>
      <c r="AJ173" s="788">
        <f t="shared" si="50"/>
        <v>0</v>
      </c>
      <c r="AK173" s="738"/>
      <c r="AL173" s="300">
        <f t="shared" si="51"/>
        <v>0</v>
      </c>
    </row>
    <row r="174" spans="1:38" s="6" customFormat="1" hidden="1">
      <c r="A174" s="735" t="s">
        <v>55</v>
      </c>
      <c r="B174" s="146">
        <f t="shared" si="53"/>
        <v>0</v>
      </c>
      <c r="C174" s="103" t="s">
        <v>31</v>
      </c>
      <c r="D174" s="103" t="s">
        <v>228</v>
      </c>
      <c r="E174" s="103" t="s">
        <v>224</v>
      </c>
      <c r="F174" s="103" t="s">
        <v>224</v>
      </c>
      <c r="G174" s="104" t="s">
        <v>50</v>
      </c>
      <c r="H174" s="790"/>
      <c r="I174" s="206"/>
      <c r="J174" s="468"/>
      <c r="K174" s="894"/>
      <c r="L174" s="565"/>
      <c r="M174" s="269"/>
      <c r="N174" s="734"/>
      <c r="O174" s="242"/>
      <c r="P174" s="238"/>
      <c r="Q174" s="156"/>
      <c r="R174" s="156"/>
      <c r="S174" s="156"/>
      <c r="T174" s="156"/>
      <c r="U174" s="156"/>
      <c r="V174" s="156"/>
      <c r="W174" s="156"/>
      <c r="X174" s="156"/>
      <c r="Y174" s="156"/>
      <c r="Z174" s="156"/>
      <c r="AA174" s="433"/>
      <c r="AB174" s="641">
        <f t="shared" si="48"/>
        <v>0</v>
      </c>
      <c r="AC174" s="371">
        <f t="shared" si="49"/>
        <v>0</v>
      </c>
      <c r="AE174" s="790"/>
      <c r="AF174" s="791"/>
      <c r="AG174" s="791"/>
      <c r="AH174" s="717">
        <f t="shared" si="44"/>
        <v>0</v>
      </c>
      <c r="AI174" s="792"/>
      <c r="AJ174" s="788">
        <f t="shared" si="50"/>
        <v>0</v>
      </c>
      <c r="AK174" s="738"/>
      <c r="AL174" s="300">
        <f t="shared" si="51"/>
        <v>0</v>
      </c>
    </row>
    <row r="175" spans="1:38" s="6" customFormat="1" hidden="1">
      <c r="A175" s="735" t="s">
        <v>55</v>
      </c>
      <c r="B175" s="146">
        <f t="shared" si="53"/>
        <v>0</v>
      </c>
      <c r="C175" s="103" t="s">
        <v>31</v>
      </c>
      <c r="D175" s="103" t="s">
        <v>228</v>
      </c>
      <c r="E175" s="103" t="s">
        <v>224</v>
      </c>
      <c r="F175" s="103" t="s">
        <v>224</v>
      </c>
      <c r="G175" s="104" t="s">
        <v>50</v>
      </c>
      <c r="H175" s="790"/>
      <c r="I175" s="206"/>
      <c r="J175" s="468"/>
      <c r="K175" s="894"/>
      <c r="L175" s="565"/>
      <c r="M175" s="269"/>
      <c r="N175" s="734"/>
      <c r="O175" s="242"/>
      <c r="P175" s="238"/>
      <c r="Q175" s="156"/>
      <c r="R175" s="156"/>
      <c r="S175" s="156"/>
      <c r="T175" s="156"/>
      <c r="U175" s="156"/>
      <c r="V175" s="156"/>
      <c r="W175" s="156"/>
      <c r="X175" s="156"/>
      <c r="Y175" s="156"/>
      <c r="Z175" s="156"/>
      <c r="AA175" s="433"/>
      <c r="AB175" s="641">
        <f t="shared" si="48"/>
        <v>0</v>
      </c>
      <c r="AC175" s="371">
        <f t="shared" si="49"/>
        <v>0</v>
      </c>
      <c r="AE175" s="790"/>
      <c r="AF175" s="791"/>
      <c r="AG175" s="791"/>
      <c r="AH175" s="717">
        <f t="shared" si="44"/>
        <v>0</v>
      </c>
      <c r="AI175" s="792"/>
      <c r="AJ175" s="788">
        <f t="shared" si="50"/>
        <v>0</v>
      </c>
      <c r="AK175" s="738"/>
      <c r="AL175" s="300">
        <f t="shared" si="51"/>
        <v>0</v>
      </c>
    </row>
    <row r="176" spans="1:38" s="6" customFormat="1" hidden="1">
      <c r="A176" s="735" t="s">
        <v>55</v>
      </c>
      <c r="B176" s="146">
        <f t="shared" si="53"/>
        <v>0</v>
      </c>
      <c r="C176" s="103" t="s">
        <v>31</v>
      </c>
      <c r="D176" s="103" t="s">
        <v>228</v>
      </c>
      <c r="E176" s="103" t="s">
        <v>224</v>
      </c>
      <c r="F176" s="103" t="s">
        <v>224</v>
      </c>
      <c r="G176" s="104" t="s">
        <v>50</v>
      </c>
      <c r="H176" s="790"/>
      <c r="I176" s="206"/>
      <c r="J176" s="468"/>
      <c r="K176" s="894"/>
      <c r="L176" s="565"/>
      <c r="M176" s="464"/>
      <c r="N176" s="166"/>
      <c r="O176" s="235"/>
      <c r="P176" s="238"/>
      <c r="Q176" s="156"/>
      <c r="R176" s="156"/>
      <c r="S176" s="156"/>
      <c r="T176" s="156"/>
      <c r="U176" s="156"/>
      <c r="V176" s="156"/>
      <c r="W176" s="156"/>
      <c r="X176" s="156"/>
      <c r="Y176" s="156"/>
      <c r="Z176" s="156"/>
      <c r="AA176" s="433"/>
      <c r="AB176" s="641">
        <f t="shared" si="48"/>
        <v>0</v>
      </c>
      <c r="AC176" s="371">
        <f t="shared" si="49"/>
        <v>0</v>
      </c>
      <c r="AE176" s="790"/>
      <c r="AF176" s="791"/>
      <c r="AG176" s="267"/>
      <c r="AH176" s="717">
        <f t="shared" si="44"/>
        <v>0</v>
      </c>
      <c r="AI176" s="792"/>
      <c r="AJ176" s="788">
        <f t="shared" si="50"/>
        <v>0</v>
      </c>
      <c r="AK176" s="738"/>
      <c r="AL176" s="300">
        <f t="shared" si="51"/>
        <v>0</v>
      </c>
    </row>
    <row r="177" spans="1:38" s="6" customFormat="1" hidden="1">
      <c r="A177" s="735" t="s">
        <v>55</v>
      </c>
      <c r="B177" s="146">
        <f t="shared" si="53"/>
        <v>0</v>
      </c>
      <c r="C177" s="103" t="s">
        <v>31</v>
      </c>
      <c r="D177" s="103" t="s">
        <v>228</v>
      </c>
      <c r="E177" s="103" t="s">
        <v>224</v>
      </c>
      <c r="F177" s="103" t="s">
        <v>224</v>
      </c>
      <c r="G177" s="104" t="s">
        <v>50</v>
      </c>
      <c r="H177" s="1554"/>
      <c r="I177" s="206"/>
      <c r="J177" s="468"/>
      <c r="K177" s="894"/>
      <c r="L177" s="565"/>
      <c r="M177" s="464"/>
      <c r="N177" s="166"/>
      <c r="O177" s="235"/>
      <c r="P177" s="238"/>
      <c r="Q177" s="156"/>
      <c r="R177" s="156"/>
      <c r="S177" s="156"/>
      <c r="T177" s="156"/>
      <c r="U177" s="156"/>
      <c r="V177" s="156"/>
      <c r="W177" s="156"/>
      <c r="X177" s="156"/>
      <c r="Y177" s="156"/>
      <c r="Z177" s="156"/>
      <c r="AA177" s="433"/>
      <c r="AB177" s="641">
        <f t="shared" si="48"/>
        <v>0</v>
      </c>
      <c r="AC177" s="371">
        <f t="shared" si="49"/>
        <v>0</v>
      </c>
      <c r="AE177" s="1554"/>
      <c r="AF177" s="791"/>
      <c r="AG177" s="267"/>
      <c r="AH177" s="717">
        <f t="shared" si="44"/>
        <v>0</v>
      </c>
      <c r="AI177" s="792"/>
      <c r="AJ177" s="788">
        <f t="shared" si="50"/>
        <v>0</v>
      </c>
      <c r="AK177" s="738"/>
      <c r="AL177" s="300">
        <f t="shared" si="51"/>
        <v>0</v>
      </c>
    </row>
    <row r="178" spans="1:38" s="6" customFormat="1" hidden="1">
      <c r="A178" s="735" t="s">
        <v>55</v>
      </c>
      <c r="B178" s="146">
        <f t="shared" si="53"/>
        <v>0</v>
      </c>
      <c r="C178" s="103" t="s">
        <v>31</v>
      </c>
      <c r="D178" s="103" t="s">
        <v>228</v>
      </c>
      <c r="E178" s="103" t="s">
        <v>224</v>
      </c>
      <c r="F178" s="103" t="s">
        <v>224</v>
      </c>
      <c r="G178" s="104" t="s">
        <v>50</v>
      </c>
      <c r="H178" s="790"/>
      <c r="I178" s="206"/>
      <c r="J178" s="468"/>
      <c r="K178" s="894"/>
      <c r="L178" s="565"/>
      <c r="M178" s="464"/>
      <c r="N178" s="166"/>
      <c r="O178" s="235"/>
      <c r="P178" s="238"/>
      <c r="Q178" s="156"/>
      <c r="R178" s="156"/>
      <c r="S178" s="156"/>
      <c r="T178" s="156"/>
      <c r="U178" s="156"/>
      <c r="V178" s="156"/>
      <c r="W178" s="156"/>
      <c r="X178" s="156"/>
      <c r="Y178" s="156"/>
      <c r="Z178" s="156"/>
      <c r="AA178" s="433"/>
      <c r="AB178" s="641">
        <f t="shared" si="48"/>
        <v>0</v>
      </c>
      <c r="AC178" s="371">
        <f t="shared" si="49"/>
        <v>0</v>
      </c>
      <c r="AE178" s="790"/>
      <c r="AF178" s="791"/>
      <c r="AG178" s="267"/>
      <c r="AH178" s="717">
        <f t="shared" si="44"/>
        <v>0</v>
      </c>
      <c r="AI178" s="792"/>
      <c r="AJ178" s="788">
        <f t="shared" si="50"/>
        <v>0</v>
      </c>
      <c r="AK178" s="738"/>
      <c r="AL178" s="300">
        <f t="shared" si="51"/>
        <v>0</v>
      </c>
    </row>
    <row r="179" spans="1:38" s="6" customFormat="1" hidden="1">
      <c r="A179" s="735" t="s">
        <v>55</v>
      </c>
      <c r="B179" s="146">
        <f t="shared" ref="B179" si="54">L179</f>
        <v>0</v>
      </c>
      <c r="C179" s="103" t="s">
        <v>31</v>
      </c>
      <c r="D179" s="103" t="s">
        <v>228</v>
      </c>
      <c r="E179" s="103" t="s">
        <v>224</v>
      </c>
      <c r="F179" s="103" t="s">
        <v>224</v>
      </c>
      <c r="G179" s="104" t="s">
        <v>50</v>
      </c>
      <c r="H179" s="1554"/>
      <c r="I179" s="206"/>
      <c r="J179" s="468"/>
      <c r="K179" s="894"/>
      <c r="L179" s="565"/>
      <c r="M179" s="464"/>
      <c r="N179" s="166"/>
      <c r="O179" s="235"/>
      <c r="P179" s="238"/>
      <c r="Q179" s="156"/>
      <c r="R179" s="156"/>
      <c r="S179" s="156"/>
      <c r="T179" s="156"/>
      <c r="U179" s="156"/>
      <c r="V179" s="156"/>
      <c r="W179" s="156"/>
      <c r="X179" s="156"/>
      <c r="Y179" s="156"/>
      <c r="Z179" s="156"/>
      <c r="AA179" s="433"/>
      <c r="AB179" s="641">
        <f t="shared" si="48"/>
        <v>0</v>
      </c>
      <c r="AC179" s="371">
        <f t="shared" si="49"/>
        <v>0</v>
      </c>
      <c r="AE179" s="1554"/>
      <c r="AF179" s="791"/>
      <c r="AG179" s="267"/>
      <c r="AH179" s="717">
        <f t="shared" si="44"/>
        <v>0</v>
      </c>
      <c r="AI179" s="792"/>
      <c r="AJ179" s="788">
        <f t="shared" si="50"/>
        <v>0</v>
      </c>
      <c r="AK179" s="738"/>
      <c r="AL179" s="300">
        <f t="shared" si="51"/>
        <v>0</v>
      </c>
    </row>
    <row r="180" spans="1:38" s="6" customFormat="1" hidden="1">
      <c r="A180" s="735" t="s">
        <v>55</v>
      </c>
      <c r="B180" s="146">
        <f t="shared" si="53"/>
        <v>0</v>
      </c>
      <c r="C180" s="103" t="s">
        <v>31</v>
      </c>
      <c r="D180" s="103" t="s">
        <v>228</v>
      </c>
      <c r="E180" s="103" t="s">
        <v>224</v>
      </c>
      <c r="F180" s="103" t="s">
        <v>224</v>
      </c>
      <c r="G180" s="104" t="s">
        <v>50</v>
      </c>
      <c r="H180" s="790"/>
      <c r="I180" s="206"/>
      <c r="J180" s="468"/>
      <c r="K180" s="894"/>
      <c r="L180" s="565"/>
      <c r="M180" s="464"/>
      <c r="N180" s="166"/>
      <c r="O180" s="235"/>
      <c r="P180" s="238"/>
      <c r="Q180" s="156"/>
      <c r="R180" s="156"/>
      <c r="S180" s="156"/>
      <c r="T180" s="156"/>
      <c r="U180" s="156"/>
      <c r="V180" s="156"/>
      <c r="W180" s="156"/>
      <c r="X180" s="156"/>
      <c r="Y180" s="156"/>
      <c r="Z180" s="156"/>
      <c r="AA180" s="433"/>
      <c r="AB180" s="641">
        <f t="shared" si="48"/>
        <v>0</v>
      </c>
      <c r="AC180" s="371">
        <f t="shared" si="49"/>
        <v>0</v>
      </c>
      <c r="AE180" s="790"/>
      <c r="AF180" s="791"/>
      <c r="AG180" s="267"/>
      <c r="AH180" s="717">
        <f t="shared" si="44"/>
        <v>0</v>
      </c>
      <c r="AI180" s="792"/>
      <c r="AJ180" s="788">
        <f t="shared" si="50"/>
        <v>0</v>
      </c>
      <c r="AK180" s="738"/>
      <c r="AL180" s="300">
        <f t="shared" si="51"/>
        <v>0</v>
      </c>
    </row>
    <row r="181" spans="1:38" s="6" customFormat="1" hidden="1">
      <c r="A181" s="735" t="s">
        <v>55</v>
      </c>
      <c r="B181" s="146">
        <f t="shared" si="53"/>
        <v>0</v>
      </c>
      <c r="C181" s="103" t="s">
        <v>31</v>
      </c>
      <c r="D181" s="103" t="s">
        <v>228</v>
      </c>
      <c r="E181" s="103" t="s">
        <v>224</v>
      </c>
      <c r="F181" s="103" t="s">
        <v>224</v>
      </c>
      <c r="G181" s="104" t="s">
        <v>50</v>
      </c>
      <c r="H181" s="1554"/>
      <c r="I181" s="206"/>
      <c r="J181" s="468"/>
      <c r="K181" s="894"/>
      <c r="L181" s="565"/>
      <c r="M181" s="464"/>
      <c r="N181" s="166"/>
      <c r="O181" s="235"/>
      <c r="P181" s="238"/>
      <c r="Q181" s="156"/>
      <c r="R181" s="156"/>
      <c r="S181" s="156"/>
      <c r="T181" s="156"/>
      <c r="U181" s="156"/>
      <c r="V181" s="156"/>
      <c r="W181" s="156"/>
      <c r="X181" s="156"/>
      <c r="Y181" s="156"/>
      <c r="Z181" s="156"/>
      <c r="AA181" s="433"/>
      <c r="AB181" s="641">
        <f t="shared" si="48"/>
        <v>0</v>
      </c>
      <c r="AC181" s="371">
        <f t="shared" si="49"/>
        <v>0</v>
      </c>
      <c r="AE181" s="1554"/>
      <c r="AF181" s="791"/>
      <c r="AG181" s="267"/>
      <c r="AH181" s="717">
        <f t="shared" si="44"/>
        <v>0</v>
      </c>
      <c r="AI181" s="792"/>
      <c r="AJ181" s="788">
        <f t="shared" si="50"/>
        <v>0</v>
      </c>
      <c r="AK181" s="738"/>
      <c r="AL181" s="300">
        <f t="shared" si="51"/>
        <v>0</v>
      </c>
    </row>
    <row r="182" spans="1:38" s="6" customFormat="1" hidden="1">
      <c r="A182" s="735" t="s">
        <v>55</v>
      </c>
      <c r="B182" s="146">
        <f t="shared" si="53"/>
        <v>0</v>
      </c>
      <c r="C182" s="103" t="s">
        <v>31</v>
      </c>
      <c r="D182" s="103" t="s">
        <v>228</v>
      </c>
      <c r="E182" s="103" t="s">
        <v>224</v>
      </c>
      <c r="F182" s="103" t="s">
        <v>224</v>
      </c>
      <c r="G182" s="104" t="s">
        <v>50</v>
      </c>
      <c r="H182" s="790"/>
      <c r="I182" s="206"/>
      <c r="J182" s="468"/>
      <c r="K182" s="894"/>
      <c r="L182" s="565"/>
      <c r="M182" s="464"/>
      <c r="N182" s="166"/>
      <c r="O182" s="235"/>
      <c r="P182" s="238"/>
      <c r="Q182" s="156"/>
      <c r="R182" s="156"/>
      <c r="S182" s="156"/>
      <c r="T182" s="156"/>
      <c r="U182" s="156"/>
      <c r="V182" s="156"/>
      <c r="W182" s="156"/>
      <c r="X182" s="156"/>
      <c r="Y182" s="156"/>
      <c r="Z182" s="156"/>
      <c r="AA182" s="433"/>
      <c r="AB182" s="641">
        <f t="shared" si="48"/>
        <v>0</v>
      </c>
      <c r="AC182" s="371">
        <f t="shared" ref="AC182:AC213" si="55">N182-AB182</f>
        <v>0</v>
      </c>
      <c r="AE182" s="790"/>
      <c r="AF182" s="791"/>
      <c r="AG182" s="267"/>
      <c r="AH182" s="717">
        <f t="shared" si="44"/>
        <v>0</v>
      </c>
      <c r="AI182" s="792"/>
      <c r="AJ182" s="788">
        <f t="shared" si="50"/>
        <v>0</v>
      </c>
      <c r="AK182" s="738"/>
      <c r="AL182" s="300">
        <f t="shared" si="51"/>
        <v>0</v>
      </c>
    </row>
    <row r="183" spans="1:38" s="6" customFormat="1" hidden="1">
      <c r="A183" s="735" t="s">
        <v>55</v>
      </c>
      <c r="B183" s="146">
        <f t="shared" si="53"/>
        <v>0</v>
      </c>
      <c r="C183" s="103" t="s">
        <v>31</v>
      </c>
      <c r="D183" s="103" t="s">
        <v>228</v>
      </c>
      <c r="E183" s="103" t="s">
        <v>224</v>
      </c>
      <c r="F183" s="103" t="s">
        <v>224</v>
      </c>
      <c r="G183" s="104" t="s">
        <v>50</v>
      </c>
      <c r="H183" s="1554"/>
      <c r="I183" s="206"/>
      <c r="J183" s="468"/>
      <c r="K183" s="894"/>
      <c r="L183" s="565"/>
      <c r="M183" s="464"/>
      <c r="N183" s="166"/>
      <c r="O183" s="235"/>
      <c r="P183" s="238"/>
      <c r="Q183" s="156"/>
      <c r="R183" s="156"/>
      <c r="S183" s="156"/>
      <c r="T183" s="156"/>
      <c r="U183" s="156"/>
      <c r="V183" s="156"/>
      <c r="W183" s="156"/>
      <c r="X183" s="156"/>
      <c r="Y183" s="156"/>
      <c r="Z183" s="156"/>
      <c r="AA183" s="433"/>
      <c r="AB183" s="641">
        <f t="shared" si="48"/>
        <v>0</v>
      </c>
      <c r="AC183" s="371">
        <f t="shared" si="55"/>
        <v>0</v>
      </c>
      <c r="AE183" s="1554"/>
      <c r="AF183" s="791"/>
      <c r="AG183" s="267"/>
      <c r="AH183" s="717">
        <f t="shared" si="44"/>
        <v>0</v>
      </c>
      <c r="AI183" s="792"/>
      <c r="AJ183" s="788">
        <f t="shared" ref="AJ183:AJ214" si="56">AI183-N183</f>
        <v>0</v>
      </c>
      <c r="AK183" s="738"/>
      <c r="AL183" s="300">
        <f t="shared" ref="AL183:AL214" si="57">AI183-L183</f>
        <v>0</v>
      </c>
    </row>
    <row r="184" spans="1:38" s="6" customFormat="1" hidden="1">
      <c r="A184" s="735" t="s">
        <v>55</v>
      </c>
      <c r="B184" s="146">
        <f t="shared" si="53"/>
        <v>0</v>
      </c>
      <c r="C184" s="103" t="s">
        <v>31</v>
      </c>
      <c r="D184" s="103" t="s">
        <v>228</v>
      </c>
      <c r="E184" s="103" t="s">
        <v>224</v>
      </c>
      <c r="F184" s="103" t="s">
        <v>224</v>
      </c>
      <c r="G184" s="104" t="s">
        <v>50</v>
      </c>
      <c r="H184" s="790"/>
      <c r="I184" s="206"/>
      <c r="J184" s="468"/>
      <c r="K184" s="894"/>
      <c r="L184" s="565"/>
      <c r="M184" s="464"/>
      <c r="N184" s="166"/>
      <c r="O184" s="235"/>
      <c r="P184" s="238"/>
      <c r="Q184" s="156"/>
      <c r="R184" s="156"/>
      <c r="S184" s="156"/>
      <c r="T184" s="156"/>
      <c r="U184" s="156"/>
      <c r="V184" s="156"/>
      <c r="W184" s="156"/>
      <c r="X184" s="156"/>
      <c r="Y184" s="156"/>
      <c r="Z184" s="156"/>
      <c r="AA184" s="433"/>
      <c r="AB184" s="641">
        <f t="shared" ref="AB184:AB223" si="58">SUM(P184:AA184)</f>
        <v>0</v>
      </c>
      <c r="AC184" s="371">
        <f t="shared" si="55"/>
        <v>0</v>
      </c>
      <c r="AE184" s="790"/>
      <c r="AF184" s="791"/>
      <c r="AG184" s="267"/>
      <c r="AH184" s="717">
        <f t="shared" si="44"/>
        <v>0</v>
      </c>
      <c r="AI184" s="792"/>
      <c r="AJ184" s="788">
        <f t="shared" si="56"/>
        <v>0</v>
      </c>
      <c r="AK184" s="738"/>
      <c r="AL184" s="300">
        <f t="shared" si="57"/>
        <v>0</v>
      </c>
    </row>
    <row r="185" spans="1:38" s="6" customFormat="1" hidden="1">
      <c r="A185" s="735" t="s">
        <v>55</v>
      </c>
      <c r="B185" s="146">
        <f t="shared" si="53"/>
        <v>0</v>
      </c>
      <c r="C185" s="103" t="s">
        <v>31</v>
      </c>
      <c r="D185" s="103" t="s">
        <v>228</v>
      </c>
      <c r="E185" s="103" t="s">
        <v>224</v>
      </c>
      <c r="F185" s="103" t="s">
        <v>224</v>
      </c>
      <c r="G185" s="104" t="s">
        <v>50</v>
      </c>
      <c r="H185" s="1554"/>
      <c r="I185" s="206"/>
      <c r="J185" s="468"/>
      <c r="K185" s="894"/>
      <c r="L185" s="565"/>
      <c r="M185" s="464"/>
      <c r="N185" s="166"/>
      <c r="O185" s="235"/>
      <c r="P185" s="238"/>
      <c r="Q185" s="156"/>
      <c r="R185" s="156"/>
      <c r="S185" s="156"/>
      <c r="T185" s="156"/>
      <c r="U185" s="156"/>
      <c r="V185" s="156"/>
      <c r="W185" s="156"/>
      <c r="X185" s="156"/>
      <c r="Y185" s="156"/>
      <c r="Z185" s="156"/>
      <c r="AA185" s="433"/>
      <c r="AB185" s="641">
        <f t="shared" si="58"/>
        <v>0</v>
      </c>
      <c r="AC185" s="371">
        <f t="shared" si="55"/>
        <v>0</v>
      </c>
      <c r="AE185" s="1554"/>
      <c r="AF185" s="791"/>
      <c r="AG185" s="267"/>
      <c r="AH185" s="717">
        <f t="shared" si="44"/>
        <v>0</v>
      </c>
      <c r="AI185" s="792"/>
      <c r="AJ185" s="788">
        <f t="shared" si="56"/>
        <v>0</v>
      </c>
      <c r="AK185" s="738"/>
      <c r="AL185" s="300">
        <f t="shared" si="57"/>
        <v>0</v>
      </c>
    </row>
    <row r="186" spans="1:38" s="6" customFormat="1" hidden="1">
      <c r="A186" s="735" t="s">
        <v>55</v>
      </c>
      <c r="B186" s="146">
        <f t="shared" si="53"/>
        <v>0</v>
      </c>
      <c r="C186" s="103" t="s">
        <v>31</v>
      </c>
      <c r="D186" s="103" t="s">
        <v>228</v>
      </c>
      <c r="E186" s="103" t="s">
        <v>224</v>
      </c>
      <c r="F186" s="103" t="s">
        <v>224</v>
      </c>
      <c r="G186" s="104" t="s">
        <v>50</v>
      </c>
      <c r="H186" s="790"/>
      <c r="I186" s="206"/>
      <c r="J186" s="468"/>
      <c r="K186" s="894"/>
      <c r="L186" s="565"/>
      <c r="M186" s="464"/>
      <c r="N186" s="166"/>
      <c r="O186" s="235"/>
      <c r="P186" s="238"/>
      <c r="Q186" s="156"/>
      <c r="R186" s="156"/>
      <c r="S186" s="156"/>
      <c r="T186" s="156"/>
      <c r="U186" s="156"/>
      <c r="V186" s="156"/>
      <c r="W186" s="156"/>
      <c r="X186" s="156"/>
      <c r="Y186" s="156"/>
      <c r="Z186" s="156"/>
      <c r="AA186" s="433"/>
      <c r="AB186" s="641">
        <f t="shared" si="58"/>
        <v>0</v>
      </c>
      <c r="AC186" s="371">
        <f t="shared" si="55"/>
        <v>0</v>
      </c>
      <c r="AE186" s="790"/>
      <c r="AF186" s="791"/>
      <c r="AG186" s="267"/>
      <c r="AH186" s="717">
        <f t="shared" si="44"/>
        <v>0</v>
      </c>
      <c r="AI186" s="792"/>
      <c r="AJ186" s="788">
        <f t="shared" si="56"/>
        <v>0</v>
      </c>
      <c r="AK186" s="738"/>
      <c r="AL186" s="300">
        <f t="shared" si="57"/>
        <v>0</v>
      </c>
    </row>
    <row r="187" spans="1:38" s="6" customFormat="1" hidden="1">
      <c r="A187" s="735" t="s">
        <v>55</v>
      </c>
      <c r="B187" s="146">
        <f t="shared" si="53"/>
        <v>0</v>
      </c>
      <c r="C187" s="103" t="s">
        <v>31</v>
      </c>
      <c r="D187" s="103" t="s">
        <v>228</v>
      </c>
      <c r="E187" s="103" t="s">
        <v>224</v>
      </c>
      <c r="F187" s="103" t="s">
        <v>224</v>
      </c>
      <c r="G187" s="104" t="s">
        <v>50</v>
      </c>
      <c r="H187" s="1554"/>
      <c r="I187" s="206"/>
      <c r="J187" s="468"/>
      <c r="K187" s="894"/>
      <c r="L187" s="565"/>
      <c r="M187" s="464"/>
      <c r="N187" s="166"/>
      <c r="O187" s="235"/>
      <c r="P187" s="238"/>
      <c r="Q187" s="156"/>
      <c r="R187" s="156"/>
      <c r="S187" s="156"/>
      <c r="T187" s="156"/>
      <c r="U187" s="156"/>
      <c r="V187" s="156"/>
      <c r="W187" s="156"/>
      <c r="X187" s="156"/>
      <c r="Y187" s="156"/>
      <c r="Z187" s="156"/>
      <c r="AA187" s="433"/>
      <c r="AB187" s="641">
        <f t="shared" si="58"/>
        <v>0</v>
      </c>
      <c r="AC187" s="371">
        <f t="shared" si="55"/>
        <v>0</v>
      </c>
      <c r="AE187" s="1554"/>
      <c r="AF187" s="791"/>
      <c r="AG187" s="267"/>
      <c r="AH187" s="717">
        <f>O187</f>
        <v>0</v>
      </c>
      <c r="AI187" s="792"/>
      <c r="AJ187" s="788">
        <f t="shared" si="56"/>
        <v>0</v>
      </c>
      <c r="AK187" s="738"/>
      <c r="AL187" s="300">
        <f t="shared" si="57"/>
        <v>0</v>
      </c>
    </row>
    <row r="188" spans="1:38" s="6" customFormat="1" hidden="1">
      <c r="A188" s="735" t="s">
        <v>55</v>
      </c>
      <c r="B188" s="146">
        <f t="shared" si="53"/>
        <v>0</v>
      </c>
      <c r="C188" s="103" t="s">
        <v>31</v>
      </c>
      <c r="D188" s="103" t="s">
        <v>228</v>
      </c>
      <c r="E188" s="103" t="s">
        <v>224</v>
      </c>
      <c r="F188" s="103" t="s">
        <v>224</v>
      </c>
      <c r="G188" s="104" t="s">
        <v>50</v>
      </c>
      <c r="H188" s="790"/>
      <c r="I188" s="206"/>
      <c r="J188" s="468"/>
      <c r="K188" s="894"/>
      <c r="L188" s="565"/>
      <c r="M188" s="464"/>
      <c r="N188" s="166"/>
      <c r="O188" s="235"/>
      <c r="P188" s="238"/>
      <c r="Q188" s="156"/>
      <c r="R188" s="156"/>
      <c r="S188" s="156"/>
      <c r="T188" s="156"/>
      <c r="U188" s="156"/>
      <c r="V188" s="156"/>
      <c r="W188" s="156"/>
      <c r="X188" s="156"/>
      <c r="Y188" s="156"/>
      <c r="Z188" s="156"/>
      <c r="AA188" s="433"/>
      <c r="AB188" s="641">
        <f t="shared" si="58"/>
        <v>0</v>
      </c>
      <c r="AC188" s="371">
        <f t="shared" si="55"/>
        <v>0</v>
      </c>
      <c r="AE188" s="790"/>
      <c r="AF188" s="791"/>
      <c r="AG188" s="267"/>
      <c r="AH188" s="717">
        <f t="shared" si="44"/>
        <v>0</v>
      </c>
      <c r="AI188" s="792"/>
      <c r="AJ188" s="788">
        <f t="shared" si="56"/>
        <v>0</v>
      </c>
      <c r="AK188" s="738"/>
      <c r="AL188" s="300">
        <f t="shared" si="57"/>
        <v>0</v>
      </c>
    </row>
    <row r="189" spans="1:38" s="6" customFormat="1" hidden="1">
      <c r="A189" s="735" t="s">
        <v>55</v>
      </c>
      <c r="B189" s="146">
        <f t="shared" si="53"/>
        <v>0</v>
      </c>
      <c r="C189" s="103" t="s">
        <v>31</v>
      </c>
      <c r="D189" s="103" t="s">
        <v>228</v>
      </c>
      <c r="E189" s="103" t="s">
        <v>224</v>
      </c>
      <c r="F189" s="103" t="s">
        <v>224</v>
      </c>
      <c r="G189" s="104" t="s">
        <v>50</v>
      </c>
      <c r="H189" s="1554"/>
      <c r="I189" s="206"/>
      <c r="J189" s="468"/>
      <c r="K189" s="894"/>
      <c r="L189" s="565"/>
      <c r="M189" s="464"/>
      <c r="N189" s="166"/>
      <c r="O189" s="235"/>
      <c r="P189" s="238"/>
      <c r="Q189" s="156"/>
      <c r="R189" s="156"/>
      <c r="S189" s="156"/>
      <c r="T189" s="156"/>
      <c r="U189" s="156"/>
      <c r="V189" s="156"/>
      <c r="W189" s="156"/>
      <c r="X189" s="156"/>
      <c r="Y189" s="156"/>
      <c r="Z189" s="156"/>
      <c r="AA189" s="433"/>
      <c r="AB189" s="641">
        <f t="shared" si="58"/>
        <v>0</v>
      </c>
      <c r="AC189" s="371">
        <f t="shared" si="55"/>
        <v>0</v>
      </c>
      <c r="AE189" s="1554"/>
      <c r="AF189" s="1557"/>
      <c r="AG189" s="267"/>
      <c r="AH189" s="717">
        <f t="shared" si="44"/>
        <v>0</v>
      </c>
      <c r="AI189" s="792"/>
      <c r="AJ189" s="788">
        <f t="shared" si="56"/>
        <v>0</v>
      </c>
      <c r="AK189" s="738"/>
      <c r="AL189" s="300">
        <f t="shared" si="57"/>
        <v>0</v>
      </c>
    </row>
    <row r="190" spans="1:38" s="6" customFormat="1" hidden="1">
      <c r="A190" s="735" t="s">
        <v>55</v>
      </c>
      <c r="B190" s="146">
        <f t="shared" si="53"/>
        <v>0</v>
      </c>
      <c r="C190" s="103" t="s">
        <v>31</v>
      </c>
      <c r="D190" s="103" t="s">
        <v>228</v>
      </c>
      <c r="E190" s="103" t="s">
        <v>224</v>
      </c>
      <c r="F190" s="103" t="s">
        <v>224</v>
      </c>
      <c r="G190" s="104" t="s">
        <v>50</v>
      </c>
      <c r="H190" s="790"/>
      <c r="I190" s="206"/>
      <c r="J190" s="468"/>
      <c r="K190" s="563"/>
      <c r="L190" s="197"/>
      <c r="M190" s="464"/>
      <c r="N190" s="157"/>
      <c r="O190" s="898"/>
      <c r="P190" s="238"/>
      <c r="Q190" s="156"/>
      <c r="R190" s="156"/>
      <c r="S190" s="156"/>
      <c r="T190" s="156"/>
      <c r="U190" s="156"/>
      <c r="V190" s="156"/>
      <c r="W190" s="156"/>
      <c r="X190" s="156"/>
      <c r="Y190" s="156"/>
      <c r="Z190" s="156"/>
      <c r="AA190" s="433"/>
      <c r="AB190" s="641">
        <f t="shared" si="58"/>
        <v>0</v>
      </c>
      <c r="AC190" s="371">
        <f t="shared" si="55"/>
        <v>0</v>
      </c>
      <c r="AE190" s="790"/>
      <c r="AF190" s="791"/>
      <c r="AG190" s="750"/>
      <c r="AH190" s="717">
        <f t="shared" si="44"/>
        <v>0</v>
      </c>
      <c r="AI190" s="792"/>
      <c r="AJ190" s="788">
        <f t="shared" si="56"/>
        <v>0</v>
      </c>
      <c r="AK190" s="738"/>
      <c r="AL190" s="300">
        <f t="shared" si="57"/>
        <v>0</v>
      </c>
    </row>
    <row r="191" spans="1:38" s="6" customFormat="1" hidden="1">
      <c r="A191" s="735" t="s">
        <v>55</v>
      </c>
      <c r="B191" s="146">
        <f t="shared" si="53"/>
        <v>0</v>
      </c>
      <c r="C191" s="103" t="s">
        <v>31</v>
      </c>
      <c r="D191" s="103" t="s">
        <v>228</v>
      </c>
      <c r="E191" s="103" t="s">
        <v>224</v>
      </c>
      <c r="F191" s="103" t="s">
        <v>224</v>
      </c>
      <c r="G191" s="104" t="s">
        <v>50</v>
      </c>
      <c r="H191" s="790"/>
      <c r="I191" s="206"/>
      <c r="J191" s="468"/>
      <c r="K191" s="894"/>
      <c r="L191" s="197"/>
      <c r="M191" s="269"/>
      <c r="N191" s="734"/>
      <c r="O191" s="242"/>
      <c r="P191" s="238"/>
      <c r="Q191" s="156"/>
      <c r="R191" s="156"/>
      <c r="S191" s="156"/>
      <c r="T191" s="156"/>
      <c r="U191" s="156"/>
      <c r="V191" s="156"/>
      <c r="W191" s="156"/>
      <c r="X191" s="156"/>
      <c r="Y191" s="156"/>
      <c r="Z191" s="156"/>
      <c r="AA191" s="433"/>
      <c r="AB191" s="641">
        <f t="shared" si="58"/>
        <v>0</v>
      </c>
      <c r="AC191" s="371">
        <f t="shared" si="55"/>
        <v>0</v>
      </c>
      <c r="AE191" s="790"/>
      <c r="AF191" s="791"/>
      <c r="AG191" s="791"/>
      <c r="AH191" s="717">
        <f t="shared" si="44"/>
        <v>0</v>
      </c>
      <c r="AI191" s="792"/>
      <c r="AJ191" s="788">
        <f t="shared" si="56"/>
        <v>0</v>
      </c>
      <c r="AK191" s="738"/>
      <c r="AL191" s="300">
        <f t="shared" si="57"/>
        <v>0</v>
      </c>
    </row>
    <row r="192" spans="1:38" s="6" customFormat="1" hidden="1">
      <c r="A192" s="735" t="s">
        <v>55</v>
      </c>
      <c r="B192" s="146">
        <f t="shared" si="53"/>
        <v>0</v>
      </c>
      <c r="C192" s="103" t="s">
        <v>31</v>
      </c>
      <c r="D192" s="103" t="s">
        <v>228</v>
      </c>
      <c r="E192" s="103" t="s">
        <v>224</v>
      </c>
      <c r="F192" s="103" t="s">
        <v>224</v>
      </c>
      <c r="G192" s="104" t="s">
        <v>50</v>
      </c>
      <c r="H192" s="790"/>
      <c r="I192" s="206"/>
      <c r="J192" s="468"/>
      <c r="K192" s="894"/>
      <c r="L192" s="197"/>
      <c r="M192" s="269"/>
      <c r="N192" s="734"/>
      <c r="O192" s="242"/>
      <c r="P192" s="238"/>
      <c r="Q192" s="156"/>
      <c r="R192" s="156"/>
      <c r="S192" s="156"/>
      <c r="T192" s="156"/>
      <c r="U192" s="156"/>
      <c r="V192" s="156"/>
      <c r="W192" s="156"/>
      <c r="X192" s="156"/>
      <c r="Y192" s="156"/>
      <c r="Z192" s="156"/>
      <c r="AA192" s="433"/>
      <c r="AB192" s="641">
        <f t="shared" si="58"/>
        <v>0</v>
      </c>
      <c r="AC192" s="371">
        <f t="shared" si="55"/>
        <v>0</v>
      </c>
      <c r="AE192" s="790"/>
      <c r="AF192" s="791"/>
      <c r="AG192" s="791"/>
      <c r="AH192" s="717">
        <f t="shared" si="44"/>
        <v>0</v>
      </c>
      <c r="AI192" s="792"/>
      <c r="AJ192" s="788">
        <f t="shared" si="56"/>
        <v>0</v>
      </c>
      <c r="AK192" s="738"/>
      <c r="AL192" s="300">
        <f t="shared" si="57"/>
        <v>0</v>
      </c>
    </row>
    <row r="193" spans="1:38" s="6" customFormat="1" hidden="1">
      <c r="A193" s="735" t="s">
        <v>55</v>
      </c>
      <c r="B193" s="146">
        <f t="shared" si="53"/>
        <v>0</v>
      </c>
      <c r="C193" s="103" t="s">
        <v>31</v>
      </c>
      <c r="D193" s="103" t="s">
        <v>228</v>
      </c>
      <c r="E193" s="103" t="s">
        <v>224</v>
      </c>
      <c r="F193" s="103" t="s">
        <v>224</v>
      </c>
      <c r="G193" s="104" t="s">
        <v>50</v>
      </c>
      <c r="H193" s="790"/>
      <c r="I193" s="206"/>
      <c r="J193" s="468"/>
      <c r="K193" s="894"/>
      <c r="L193" s="565"/>
      <c r="M193" s="464"/>
      <c r="N193" s="166"/>
      <c r="O193" s="235"/>
      <c r="P193" s="238"/>
      <c r="Q193" s="156"/>
      <c r="R193" s="156"/>
      <c r="S193" s="156"/>
      <c r="T193" s="156"/>
      <c r="U193" s="156"/>
      <c r="V193" s="156"/>
      <c r="W193" s="156"/>
      <c r="X193" s="156"/>
      <c r="Y193" s="156"/>
      <c r="Z193" s="156"/>
      <c r="AA193" s="433"/>
      <c r="AB193" s="641">
        <f t="shared" si="58"/>
        <v>0</v>
      </c>
      <c r="AC193" s="371">
        <f t="shared" si="55"/>
        <v>0</v>
      </c>
      <c r="AE193" s="790"/>
      <c r="AF193" s="791"/>
      <c r="AG193" s="267"/>
      <c r="AH193" s="717">
        <f t="shared" si="44"/>
        <v>0</v>
      </c>
      <c r="AI193" s="792"/>
      <c r="AJ193" s="788">
        <f t="shared" si="56"/>
        <v>0</v>
      </c>
      <c r="AK193" s="738"/>
      <c r="AL193" s="300">
        <f t="shared" si="57"/>
        <v>0</v>
      </c>
    </row>
    <row r="194" spans="1:38" s="6" customFormat="1" hidden="1">
      <c r="A194" s="735" t="s">
        <v>55</v>
      </c>
      <c r="B194" s="146">
        <f t="shared" si="53"/>
        <v>0</v>
      </c>
      <c r="C194" s="103" t="s">
        <v>31</v>
      </c>
      <c r="D194" s="103" t="s">
        <v>228</v>
      </c>
      <c r="E194" s="103" t="s">
        <v>224</v>
      </c>
      <c r="F194" s="103" t="s">
        <v>224</v>
      </c>
      <c r="G194" s="104" t="s">
        <v>50</v>
      </c>
      <c r="H194" s="1554"/>
      <c r="I194" s="206"/>
      <c r="J194" s="468"/>
      <c r="K194" s="894"/>
      <c r="L194" s="565"/>
      <c r="M194" s="464"/>
      <c r="N194" s="418"/>
      <c r="O194" s="235"/>
      <c r="P194" s="238"/>
      <c r="Q194" s="156"/>
      <c r="R194" s="156"/>
      <c r="S194" s="156"/>
      <c r="T194" s="156"/>
      <c r="U194" s="156"/>
      <c r="V194" s="156"/>
      <c r="W194" s="156"/>
      <c r="X194" s="156"/>
      <c r="Y194" s="156"/>
      <c r="Z194" s="156"/>
      <c r="AA194" s="433"/>
      <c r="AB194" s="641">
        <f t="shared" si="58"/>
        <v>0</v>
      </c>
      <c r="AC194" s="371">
        <f t="shared" si="55"/>
        <v>0</v>
      </c>
      <c r="AE194" s="1554"/>
      <c r="AF194" s="791"/>
      <c r="AG194" s="267"/>
      <c r="AH194" s="717">
        <f t="shared" si="44"/>
        <v>0</v>
      </c>
      <c r="AI194" s="792"/>
      <c r="AJ194" s="788">
        <f t="shared" si="56"/>
        <v>0</v>
      </c>
      <c r="AK194" s="738"/>
      <c r="AL194" s="300">
        <f t="shared" si="57"/>
        <v>0</v>
      </c>
    </row>
    <row r="195" spans="1:38" s="6" customFormat="1" hidden="1">
      <c r="A195" s="735" t="s">
        <v>55</v>
      </c>
      <c r="B195" s="146">
        <f t="shared" si="53"/>
        <v>0</v>
      </c>
      <c r="C195" s="103" t="s">
        <v>31</v>
      </c>
      <c r="D195" s="103" t="s">
        <v>228</v>
      </c>
      <c r="E195" s="103" t="s">
        <v>224</v>
      </c>
      <c r="F195" s="103" t="s">
        <v>224</v>
      </c>
      <c r="G195" s="104" t="s">
        <v>50</v>
      </c>
      <c r="H195" s="790"/>
      <c r="I195" s="206"/>
      <c r="J195" s="468"/>
      <c r="K195" s="894"/>
      <c r="L195" s="197"/>
      <c r="M195" s="269"/>
      <c r="N195" s="734"/>
      <c r="O195" s="242"/>
      <c r="P195" s="238"/>
      <c r="Q195" s="156"/>
      <c r="R195" s="156"/>
      <c r="S195" s="156"/>
      <c r="T195" s="156"/>
      <c r="U195" s="156"/>
      <c r="V195" s="156"/>
      <c r="W195" s="156"/>
      <c r="X195" s="156"/>
      <c r="Y195" s="156"/>
      <c r="Z195" s="156"/>
      <c r="AA195" s="433"/>
      <c r="AB195" s="641">
        <f t="shared" si="58"/>
        <v>0</v>
      </c>
      <c r="AC195" s="371">
        <f t="shared" si="55"/>
        <v>0</v>
      </c>
      <c r="AE195" s="790"/>
      <c r="AF195" s="791"/>
      <c r="AG195" s="791"/>
      <c r="AH195" s="717">
        <f t="shared" si="44"/>
        <v>0</v>
      </c>
      <c r="AI195" s="792"/>
      <c r="AJ195" s="788">
        <f t="shared" si="56"/>
        <v>0</v>
      </c>
      <c r="AK195" s="738"/>
      <c r="AL195" s="300">
        <f t="shared" si="57"/>
        <v>0</v>
      </c>
    </row>
    <row r="196" spans="1:38" s="6" customFormat="1" hidden="1">
      <c r="A196" s="735" t="s">
        <v>55</v>
      </c>
      <c r="B196" s="146">
        <f t="shared" si="53"/>
        <v>0</v>
      </c>
      <c r="C196" s="103" t="s">
        <v>31</v>
      </c>
      <c r="D196" s="103" t="s">
        <v>228</v>
      </c>
      <c r="E196" s="103" t="s">
        <v>224</v>
      </c>
      <c r="F196" s="103" t="s">
        <v>224</v>
      </c>
      <c r="G196" s="104" t="s">
        <v>50</v>
      </c>
      <c r="H196" s="790"/>
      <c r="I196" s="206"/>
      <c r="J196" s="468"/>
      <c r="K196" s="894"/>
      <c r="L196" s="197"/>
      <c r="M196" s="464"/>
      <c r="N196" s="734"/>
      <c r="O196" s="242"/>
      <c r="P196" s="238"/>
      <c r="Q196" s="156"/>
      <c r="R196" s="156"/>
      <c r="S196" s="156"/>
      <c r="T196" s="156"/>
      <c r="U196" s="156"/>
      <c r="V196" s="156"/>
      <c r="W196" s="156"/>
      <c r="X196" s="156"/>
      <c r="Y196" s="156"/>
      <c r="Z196" s="156"/>
      <c r="AA196" s="433"/>
      <c r="AB196" s="641">
        <f t="shared" si="58"/>
        <v>0</v>
      </c>
      <c r="AC196" s="371">
        <f t="shared" si="55"/>
        <v>0</v>
      </c>
      <c r="AE196" s="790"/>
      <c r="AF196" s="791"/>
      <c r="AG196" s="791"/>
      <c r="AH196" s="717">
        <f t="shared" si="44"/>
        <v>0</v>
      </c>
      <c r="AI196" s="792"/>
      <c r="AJ196" s="788">
        <f t="shared" si="56"/>
        <v>0</v>
      </c>
      <c r="AK196" s="738"/>
      <c r="AL196" s="300">
        <f t="shared" si="57"/>
        <v>0</v>
      </c>
    </row>
    <row r="197" spans="1:38" s="6" customFormat="1" hidden="1">
      <c r="A197" s="735" t="s">
        <v>55</v>
      </c>
      <c r="B197" s="146">
        <f t="shared" si="53"/>
        <v>0</v>
      </c>
      <c r="C197" s="103" t="s">
        <v>31</v>
      </c>
      <c r="D197" s="103" t="s">
        <v>228</v>
      </c>
      <c r="E197" s="103" t="s">
        <v>224</v>
      </c>
      <c r="F197" s="103" t="s">
        <v>224</v>
      </c>
      <c r="G197" s="104" t="s">
        <v>50</v>
      </c>
      <c r="H197" s="790"/>
      <c r="I197" s="206"/>
      <c r="J197" s="468"/>
      <c r="K197" s="894"/>
      <c r="L197" s="197"/>
      <c r="M197" s="464"/>
      <c r="N197" s="691"/>
      <c r="O197" s="235"/>
      <c r="P197" s="238"/>
      <c r="Q197" s="156"/>
      <c r="R197" s="156"/>
      <c r="S197" s="156"/>
      <c r="T197" s="156"/>
      <c r="U197" s="156"/>
      <c r="V197" s="156"/>
      <c r="W197" s="156"/>
      <c r="X197" s="156"/>
      <c r="Y197" s="156"/>
      <c r="Z197" s="156"/>
      <c r="AA197" s="433"/>
      <c r="AB197" s="641">
        <f t="shared" si="58"/>
        <v>0</v>
      </c>
      <c r="AC197" s="371">
        <f t="shared" si="55"/>
        <v>0</v>
      </c>
      <c r="AE197" s="790"/>
      <c r="AF197" s="791"/>
      <c r="AG197" s="267"/>
      <c r="AH197" s="717">
        <f t="shared" si="44"/>
        <v>0</v>
      </c>
      <c r="AI197" s="792"/>
      <c r="AJ197" s="788">
        <f t="shared" si="56"/>
        <v>0</v>
      </c>
      <c r="AK197" s="738"/>
      <c r="AL197" s="300">
        <f t="shared" si="57"/>
        <v>0</v>
      </c>
    </row>
    <row r="198" spans="1:38" s="6" customFormat="1" hidden="1">
      <c r="A198" s="735" t="s">
        <v>55</v>
      </c>
      <c r="B198" s="146">
        <f t="shared" si="53"/>
        <v>0</v>
      </c>
      <c r="C198" s="103" t="s">
        <v>31</v>
      </c>
      <c r="D198" s="103" t="s">
        <v>228</v>
      </c>
      <c r="E198" s="103" t="s">
        <v>224</v>
      </c>
      <c r="F198" s="103" t="s">
        <v>224</v>
      </c>
      <c r="G198" s="104" t="s">
        <v>50</v>
      </c>
      <c r="H198" s="1554"/>
      <c r="I198" s="206"/>
      <c r="J198" s="468"/>
      <c r="K198" s="894"/>
      <c r="L198" s="197"/>
      <c r="M198" s="464"/>
      <c r="N198" s="691"/>
      <c r="O198" s="235"/>
      <c r="P198" s="238"/>
      <c r="Q198" s="156"/>
      <c r="R198" s="156"/>
      <c r="S198" s="156"/>
      <c r="T198" s="156"/>
      <c r="U198" s="156"/>
      <c r="V198" s="156"/>
      <c r="W198" s="156"/>
      <c r="X198" s="156"/>
      <c r="Y198" s="156"/>
      <c r="Z198" s="156"/>
      <c r="AA198" s="433"/>
      <c r="AB198" s="641">
        <f t="shared" si="58"/>
        <v>0</v>
      </c>
      <c r="AC198" s="371">
        <f t="shared" si="55"/>
        <v>0</v>
      </c>
      <c r="AE198" s="1554"/>
      <c r="AF198" s="791"/>
      <c r="AG198" s="267"/>
      <c r="AH198" s="717">
        <f t="shared" si="44"/>
        <v>0</v>
      </c>
      <c r="AI198" s="792"/>
      <c r="AJ198" s="788">
        <f t="shared" si="56"/>
        <v>0</v>
      </c>
      <c r="AK198" s="738"/>
      <c r="AL198" s="300">
        <f t="shared" si="57"/>
        <v>0</v>
      </c>
    </row>
    <row r="199" spans="1:38" s="6" customFormat="1" hidden="1">
      <c r="A199" s="735" t="s">
        <v>55</v>
      </c>
      <c r="B199" s="146">
        <f t="shared" si="53"/>
        <v>0</v>
      </c>
      <c r="C199" s="103" t="s">
        <v>31</v>
      </c>
      <c r="D199" s="103" t="s">
        <v>228</v>
      </c>
      <c r="E199" s="103" t="s">
        <v>224</v>
      </c>
      <c r="F199" s="103" t="s">
        <v>224</v>
      </c>
      <c r="G199" s="104" t="s">
        <v>50</v>
      </c>
      <c r="H199" s="790"/>
      <c r="I199" s="206"/>
      <c r="J199" s="468"/>
      <c r="K199" s="894"/>
      <c r="L199" s="565"/>
      <c r="M199" s="464"/>
      <c r="N199" s="166"/>
      <c r="O199" s="235"/>
      <c r="P199" s="238"/>
      <c r="Q199" s="156"/>
      <c r="R199" s="156"/>
      <c r="S199" s="156"/>
      <c r="T199" s="156"/>
      <c r="U199" s="156"/>
      <c r="V199" s="156"/>
      <c r="W199" s="156"/>
      <c r="X199" s="156"/>
      <c r="Y199" s="156"/>
      <c r="Z199" s="156"/>
      <c r="AA199" s="433"/>
      <c r="AB199" s="641">
        <f t="shared" si="58"/>
        <v>0</v>
      </c>
      <c r="AC199" s="371">
        <f t="shared" si="55"/>
        <v>0</v>
      </c>
      <c r="AE199" s="790"/>
      <c r="AF199" s="791"/>
      <c r="AG199" s="267"/>
      <c r="AH199" s="717">
        <f t="shared" si="44"/>
        <v>0</v>
      </c>
      <c r="AI199" s="792"/>
      <c r="AJ199" s="788">
        <f t="shared" si="56"/>
        <v>0</v>
      </c>
      <c r="AK199" s="738"/>
      <c r="AL199" s="300">
        <f t="shared" si="57"/>
        <v>0</v>
      </c>
    </row>
    <row r="200" spans="1:38" s="6" customFormat="1" hidden="1">
      <c r="A200" s="735" t="s">
        <v>55</v>
      </c>
      <c r="B200" s="146">
        <f t="shared" si="53"/>
        <v>0</v>
      </c>
      <c r="C200" s="103" t="s">
        <v>31</v>
      </c>
      <c r="D200" s="103" t="s">
        <v>228</v>
      </c>
      <c r="E200" s="103" t="s">
        <v>224</v>
      </c>
      <c r="F200" s="103" t="s">
        <v>224</v>
      </c>
      <c r="G200" s="104" t="s">
        <v>50</v>
      </c>
      <c r="H200" s="1554"/>
      <c r="I200" s="206"/>
      <c r="J200" s="468"/>
      <c r="K200" s="894"/>
      <c r="L200" s="565"/>
      <c r="M200" s="464"/>
      <c r="N200" s="166"/>
      <c r="O200" s="235"/>
      <c r="P200" s="238"/>
      <c r="Q200" s="156"/>
      <c r="R200" s="156"/>
      <c r="S200" s="156"/>
      <c r="T200" s="156"/>
      <c r="U200" s="156"/>
      <c r="V200" s="156"/>
      <c r="W200" s="156"/>
      <c r="X200" s="156"/>
      <c r="Y200" s="156"/>
      <c r="Z200" s="156"/>
      <c r="AA200" s="433"/>
      <c r="AB200" s="641">
        <f t="shared" si="58"/>
        <v>0</v>
      </c>
      <c r="AC200" s="371">
        <f t="shared" si="55"/>
        <v>0</v>
      </c>
      <c r="AE200" s="1554"/>
      <c r="AF200" s="791"/>
      <c r="AG200" s="267"/>
      <c r="AH200" s="717">
        <f t="shared" si="44"/>
        <v>0</v>
      </c>
      <c r="AI200" s="792"/>
      <c r="AJ200" s="788">
        <f t="shared" si="56"/>
        <v>0</v>
      </c>
      <c r="AK200" s="738"/>
      <c r="AL200" s="300">
        <f t="shared" si="57"/>
        <v>0</v>
      </c>
    </row>
    <row r="201" spans="1:38" s="6" customFormat="1" hidden="1">
      <c r="A201" s="735" t="s">
        <v>55</v>
      </c>
      <c r="B201" s="146">
        <f t="shared" si="53"/>
        <v>0</v>
      </c>
      <c r="C201" s="103" t="s">
        <v>31</v>
      </c>
      <c r="D201" s="103" t="s">
        <v>228</v>
      </c>
      <c r="E201" s="103" t="s">
        <v>224</v>
      </c>
      <c r="F201" s="103" t="s">
        <v>224</v>
      </c>
      <c r="G201" s="104" t="s">
        <v>50</v>
      </c>
      <c r="H201" s="790"/>
      <c r="I201" s="206"/>
      <c r="J201" s="468"/>
      <c r="K201" s="894"/>
      <c r="L201" s="565"/>
      <c r="M201" s="464"/>
      <c r="N201" s="166"/>
      <c r="O201" s="235"/>
      <c r="P201" s="238"/>
      <c r="Q201" s="156"/>
      <c r="R201" s="156"/>
      <c r="S201" s="156"/>
      <c r="T201" s="156"/>
      <c r="U201" s="156"/>
      <c r="V201" s="156"/>
      <c r="W201" s="156"/>
      <c r="X201" s="156"/>
      <c r="Y201" s="156"/>
      <c r="Z201" s="156"/>
      <c r="AA201" s="433"/>
      <c r="AB201" s="641">
        <f t="shared" si="58"/>
        <v>0</v>
      </c>
      <c r="AC201" s="371">
        <f t="shared" si="55"/>
        <v>0</v>
      </c>
      <c r="AE201" s="790"/>
      <c r="AF201" s="791"/>
      <c r="AG201" s="267"/>
      <c r="AH201" s="717">
        <f t="shared" si="44"/>
        <v>0</v>
      </c>
      <c r="AI201" s="792"/>
      <c r="AJ201" s="788">
        <f t="shared" si="56"/>
        <v>0</v>
      </c>
      <c r="AK201" s="738"/>
      <c r="AL201" s="300">
        <f t="shared" si="57"/>
        <v>0</v>
      </c>
    </row>
    <row r="202" spans="1:38" s="6" customFormat="1" hidden="1">
      <c r="A202" s="735" t="s">
        <v>55</v>
      </c>
      <c r="B202" s="146">
        <f t="shared" si="53"/>
        <v>0</v>
      </c>
      <c r="C202" s="103" t="s">
        <v>31</v>
      </c>
      <c r="D202" s="103" t="s">
        <v>228</v>
      </c>
      <c r="E202" s="103" t="s">
        <v>224</v>
      </c>
      <c r="F202" s="103" t="s">
        <v>224</v>
      </c>
      <c r="G202" s="104" t="s">
        <v>50</v>
      </c>
      <c r="H202" s="1554"/>
      <c r="I202" s="206"/>
      <c r="J202" s="468"/>
      <c r="K202" s="894"/>
      <c r="L202" s="565"/>
      <c r="M202" s="464"/>
      <c r="N202" s="166"/>
      <c r="O202" s="235"/>
      <c r="P202" s="238"/>
      <c r="Q202" s="156"/>
      <c r="R202" s="156"/>
      <c r="S202" s="156"/>
      <c r="T202" s="156"/>
      <c r="U202" s="156"/>
      <c r="V202" s="156"/>
      <c r="W202" s="156"/>
      <c r="X202" s="156"/>
      <c r="Y202" s="156"/>
      <c r="Z202" s="156"/>
      <c r="AA202" s="433"/>
      <c r="AB202" s="641">
        <f t="shared" si="58"/>
        <v>0</v>
      </c>
      <c r="AC202" s="371">
        <f t="shared" si="55"/>
        <v>0</v>
      </c>
      <c r="AE202" s="1554"/>
      <c r="AF202" s="791"/>
      <c r="AG202" s="267"/>
      <c r="AH202" s="717">
        <f t="shared" si="44"/>
        <v>0</v>
      </c>
      <c r="AI202" s="792"/>
      <c r="AJ202" s="788">
        <f t="shared" si="56"/>
        <v>0</v>
      </c>
      <c r="AK202" s="738"/>
      <c r="AL202" s="300">
        <f t="shared" si="57"/>
        <v>0</v>
      </c>
    </row>
    <row r="203" spans="1:38" s="6" customFormat="1" hidden="1">
      <c r="A203" s="735" t="s">
        <v>55</v>
      </c>
      <c r="B203" s="146">
        <f t="shared" si="53"/>
        <v>0</v>
      </c>
      <c r="C203" s="103" t="s">
        <v>31</v>
      </c>
      <c r="D203" s="103" t="s">
        <v>228</v>
      </c>
      <c r="E203" s="103" t="s">
        <v>224</v>
      </c>
      <c r="F203" s="103" t="s">
        <v>224</v>
      </c>
      <c r="G203" s="104" t="s">
        <v>50</v>
      </c>
      <c r="H203" s="790"/>
      <c r="I203" s="206"/>
      <c r="J203" s="468"/>
      <c r="K203" s="894"/>
      <c r="L203" s="565"/>
      <c r="M203" s="464"/>
      <c r="N203" s="166"/>
      <c r="O203" s="235"/>
      <c r="P203" s="238"/>
      <c r="Q203" s="156"/>
      <c r="R203" s="156"/>
      <c r="S203" s="156"/>
      <c r="T203" s="156"/>
      <c r="U203" s="156"/>
      <c r="V203" s="156"/>
      <c r="W203" s="156"/>
      <c r="X203" s="156"/>
      <c r="Y203" s="156"/>
      <c r="Z203" s="156"/>
      <c r="AA203" s="433"/>
      <c r="AB203" s="641">
        <f t="shared" si="58"/>
        <v>0</v>
      </c>
      <c r="AC203" s="371">
        <f t="shared" si="55"/>
        <v>0</v>
      </c>
      <c r="AE203" s="790"/>
      <c r="AF203" s="791"/>
      <c r="AG203" s="267"/>
      <c r="AH203" s="717">
        <f t="shared" si="44"/>
        <v>0</v>
      </c>
      <c r="AI203" s="792"/>
      <c r="AJ203" s="788">
        <f t="shared" si="56"/>
        <v>0</v>
      </c>
      <c r="AK203" s="738"/>
      <c r="AL203" s="300">
        <f t="shared" si="57"/>
        <v>0</v>
      </c>
    </row>
    <row r="204" spans="1:38" s="6" customFormat="1" hidden="1">
      <c r="A204" s="735" t="s">
        <v>55</v>
      </c>
      <c r="B204" s="146">
        <f t="shared" si="53"/>
        <v>0</v>
      </c>
      <c r="C204" s="103" t="s">
        <v>31</v>
      </c>
      <c r="D204" s="103" t="s">
        <v>228</v>
      </c>
      <c r="E204" s="103" t="s">
        <v>224</v>
      </c>
      <c r="F204" s="103" t="s">
        <v>224</v>
      </c>
      <c r="G204" s="104" t="s">
        <v>50</v>
      </c>
      <c r="H204" s="1554"/>
      <c r="I204" s="206"/>
      <c r="J204" s="468"/>
      <c r="K204" s="894"/>
      <c r="L204" s="1558"/>
      <c r="M204" s="464"/>
      <c r="N204" s="418"/>
      <c r="O204" s="235"/>
      <c r="P204" s="238"/>
      <c r="Q204" s="156"/>
      <c r="R204" s="156"/>
      <c r="S204" s="156"/>
      <c r="T204" s="156"/>
      <c r="U204" s="156"/>
      <c r="V204" s="156"/>
      <c r="W204" s="156"/>
      <c r="X204" s="156"/>
      <c r="Y204" s="156"/>
      <c r="Z204" s="156"/>
      <c r="AA204" s="433"/>
      <c r="AB204" s="641">
        <f t="shared" si="58"/>
        <v>0</v>
      </c>
      <c r="AC204" s="371">
        <f t="shared" si="55"/>
        <v>0</v>
      </c>
      <c r="AE204" s="1554"/>
      <c r="AF204" s="791"/>
      <c r="AG204" s="267"/>
      <c r="AH204" s="717">
        <f t="shared" si="44"/>
        <v>0</v>
      </c>
      <c r="AI204" s="792"/>
      <c r="AJ204" s="788">
        <f t="shared" si="56"/>
        <v>0</v>
      </c>
      <c r="AK204" s="738"/>
      <c r="AL204" s="300">
        <f t="shared" si="57"/>
        <v>0</v>
      </c>
    </row>
    <row r="205" spans="1:38" s="6" customFormat="1" hidden="1">
      <c r="A205" s="735" t="s">
        <v>55</v>
      </c>
      <c r="B205" s="146">
        <f t="shared" si="53"/>
        <v>0</v>
      </c>
      <c r="C205" s="103" t="s">
        <v>31</v>
      </c>
      <c r="D205" s="103" t="s">
        <v>228</v>
      </c>
      <c r="E205" s="103" t="s">
        <v>224</v>
      </c>
      <c r="F205" s="103" t="s">
        <v>224</v>
      </c>
      <c r="G205" s="104" t="s">
        <v>50</v>
      </c>
      <c r="H205" s="790"/>
      <c r="I205" s="1590"/>
      <c r="J205" s="468"/>
      <c r="K205" s="563"/>
      <c r="L205" s="468"/>
      <c r="M205" s="727"/>
      <c r="N205" s="734"/>
      <c r="O205" s="1541"/>
      <c r="P205" s="238"/>
      <c r="Q205" s="156"/>
      <c r="R205" s="156"/>
      <c r="S205" s="156"/>
      <c r="T205" s="156"/>
      <c r="U205" s="156"/>
      <c r="V205" s="156"/>
      <c r="W205" s="156"/>
      <c r="X205" s="156"/>
      <c r="Y205" s="156"/>
      <c r="Z205" s="156"/>
      <c r="AA205" s="433"/>
      <c r="AB205" s="641">
        <f t="shared" si="58"/>
        <v>0</v>
      </c>
      <c r="AC205" s="371">
        <f t="shared" si="55"/>
        <v>0</v>
      </c>
      <c r="AE205" s="790"/>
      <c r="AF205" s="791"/>
      <c r="AG205" s="791"/>
      <c r="AH205" s="1542">
        <f t="shared" si="44"/>
        <v>0</v>
      </c>
      <c r="AI205" s="792"/>
      <c r="AJ205" s="788">
        <f t="shared" si="56"/>
        <v>0</v>
      </c>
      <c r="AK205" s="738"/>
      <c r="AL205" s="300">
        <f t="shared" si="57"/>
        <v>0</v>
      </c>
    </row>
    <row r="206" spans="1:38" s="6" customFormat="1" hidden="1">
      <c r="A206" s="735" t="s">
        <v>55</v>
      </c>
      <c r="B206" s="146">
        <f t="shared" si="53"/>
        <v>0</v>
      </c>
      <c r="C206" s="103" t="s">
        <v>31</v>
      </c>
      <c r="D206" s="103" t="s">
        <v>228</v>
      </c>
      <c r="E206" s="103" t="s">
        <v>224</v>
      </c>
      <c r="F206" s="103" t="s">
        <v>224</v>
      </c>
      <c r="G206" s="104" t="s">
        <v>50</v>
      </c>
      <c r="H206" s="790"/>
      <c r="I206" s="206"/>
      <c r="J206" s="468"/>
      <c r="K206" s="894"/>
      <c r="L206" s="565"/>
      <c r="M206" s="464"/>
      <c r="N206" s="166"/>
      <c r="O206" s="235"/>
      <c r="P206" s="238"/>
      <c r="Q206" s="156"/>
      <c r="R206" s="156"/>
      <c r="S206" s="156"/>
      <c r="T206" s="156"/>
      <c r="U206" s="156"/>
      <c r="V206" s="156"/>
      <c r="W206" s="156"/>
      <c r="X206" s="156"/>
      <c r="Y206" s="156"/>
      <c r="Z206" s="156"/>
      <c r="AA206" s="433"/>
      <c r="AB206" s="641">
        <f t="shared" si="58"/>
        <v>0</v>
      </c>
      <c r="AC206" s="371">
        <f t="shared" si="55"/>
        <v>0</v>
      </c>
      <c r="AE206" s="790"/>
      <c r="AF206" s="791"/>
      <c r="AG206" s="267"/>
      <c r="AH206" s="717">
        <f t="shared" si="44"/>
        <v>0</v>
      </c>
      <c r="AI206" s="792"/>
      <c r="AJ206" s="788">
        <f t="shared" si="56"/>
        <v>0</v>
      </c>
      <c r="AK206" s="738"/>
      <c r="AL206" s="300">
        <f t="shared" si="57"/>
        <v>0</v>
      </c>
    </row>
    <row r="207" spans="1:38" s="6" customFormat="1" hidden="1">
      <c r="A207" s="735" t="s">
        <v>55</v>
      </c>
      <c r="B207" s="146">
        <f t="shared" si="53"/>
        <v>0</v>
      </c>
      <c r="C207" s="103" t="s">
        <v>31</v>
      </c>
      <c r="D207" s="103" t="s">
        <v>228</v>
      </c>
      <c r="E207" s="103" t="s">
        <v>224</v>
      </c>
      <c r="F207" s="103" t="s">
        <v>224</v>
      </c>
      <c r="G207" s="104" t="s">
        <v>50</v>
      </c>
      <c r="H207" s="781"/>
      <c r="I207" s="206"/>
      <c r="J207" s="468"/>
      <c r="K207" s="269"/>
      <c r="L207" s="197"/>
      <c r="M207" s="464"/>
      <c r="N207" s="157"/>
      <c r="O207" s="898"/>
      <c r="P207" s="238"/>
      <c r="Q207" s="156"/>
      <c r="R207" s="156"/>
      <c r="S207" s="156"/>
      <c r="T207" s="156"/>
      <c r="U207" s="156"/>
      <c r="V207" s="156"/>
      <c r="W207" s="156"/>
      <c r="X207" s="156"/>
      <c r="Y207" s="156"/>
      <c r="Z207" s="156"/>
      <c r="AA207" s="433"/>
      <c r="AB207" s="641">
        <f t="shared" si="58"/>
        <v>0</v>
      </c>
      <c r="AC207" s="371">
        <f t="shared" si="55"/>
        <v>0</v>
      </c>
      <c r="AE207" s="781"/>
      <c r="AF207" s="267"/>
      <c r="AG207" s="750"/>
      <c r="AH207" s="717">
        <f t="shared" si="44"/>
        <v>0</v>
      </c>
      <c r="AI207" s="301"/>
      <c r="AJ207" s="788">
        <f t="shared" si="56"/>
        <v>0</v>
      </c>
      <c r="AK207" s="738"/>
      <c r="AL207" s="300">
        <f t="shared" si="57"/>
        <v>0</v>
      </c>
    </row>
    <row r="208" spans="1:38" s="6" customFormat="1" hidden="1">
      <c r="A208" s="735" t="s">
        <v>55</v>
      </c>
      <c r="B208" s="146">
        <f t="shared" si="53"/>
        <v>0</v>
      </c>
      <c r="C208" s="103" t="s">
        <v>31</v>
      </c>
      <c r="D208" s="103" t="s">
        <v>228</v>
      </c>
      <c r="E208" s="103" t="s">
        <v>224</v>
      </c>
      <c r="F208" s="103" t="s">
        <v>224</v>
      </c>
      <c r="G208" s="104" t="s">
        <v>50</v>
      </c>
      <c r="H208" s="1106"/>
      <c r="I208" s="206"/>
      <c r="J208" s="468"/>
      <c r="K208" s="269"/>
      <c r="L208" s="197"/>
      <c r="M208" s="464"/>
      <c r="N208" s="1561"/>
      <c r="O208" s="898"/>
      <c r="P208" s="238"/>
      <c r="Q208" s="156"/>
      <c r="R208" s="156"/>
      <c r="S208" s="156"/>
      <c r="T208" s="156"/>
      <c r="U208" s="156"/>
      <c r="V208" s="156"/>
      <c r="W208" s="156"/>
      <c r="X208" s="156"/>
      <c r="Y208" s="156"/>
      <c r="Z208" s="156"/>
      <c r="AA208" s="433"/>
      <c r="AB208" s="641">
        <f t="shared" si="58"/>
        <v>0</v>
      </c>
      <c r="AC208" s="371">
        <f t="shared" si="55"/>
        <v>0</v>
      </c>
      <c r="AE208" s="781"/>
      <c r="AF208" s="267"/>
      <c r="AG208" s="750"/>
      <c r="AH208" s="717">
        <f t="shared" si="44"/>
        <v>0</v>
      </c>
      <c r="AI208" s="301"/>
      <c r="AJ208" s="788">
        <f t="shared" si="56"/>
        <v>0</v>
      </c>
      <c r="AK208" s="738"/>
      <c r="AL208" s="300">
        <f t="shared" si="57"/>
        <v>0</v>
      </c>
    </row>
    <row r="209" spans="1:39" s="6" customFormat="1" hidden="1">
      <c r="A209" s="735" t="s">
        <v>55</v>
      </c>
      <c r="B209" s="146">
        <f t="shared" si="53"/>
        <v>0</v>
      </c>
      <c r="C209" s="103" t="s">
        <v>31</v>
      </c>
      <c r="D209" s="103" t="s">
        <v>228</v>
      </c>
      <c r="E209" s="103" t="s">
        <v>224</v>
      </c>
      <c r="F209" s="103" t="s">
        <v>224</v>
      </c>
      <c r="G209" s="104" t="s">
        <v>50</v>
      </c>
      <c r="H209" s="881"/>
      <c r="I209" s="206"/>
      <c r="J209" s="468"/>
      <c r="K209" s="269"/>
      <c r="L209" s="197"/>
      <c r="M209" s="269"/>
      <c r="N209" s="734"/>
      <c r="O209" s="242"/>
      <c r="P209" s="238"/>
      <c r="Q209" s="146"/>
      <c r="R209" s="146"/>
      <c r="S209" s="156"/>
      <c r="T209" s="156"/>
      <c r="U209" s="156"/>
      <c r="V209" s="156"/>
      <c r="W209" s="156"/>
      <c r="X209" s="156"/>
      <c r="Y209" s="156"/>
      <c r="Z209" s="156"/>
      <c r="AA209" s="433"/>
      <c r="AB209" s="641">
        <f t="shared" si="58"/>
        <v>0</v>
      </c>
      <c r="AC209" s="371">
        <f t="shared" si="55"/>
        <v>0</v>
      </c>
      <c r="AE209" s="781"/>
      <c r="AF209" s="267"/>
      <c r="AG209" s="791"/>
      <c r="AH209" s="717">
        <f t="shared" si="44"/>
        <v>0</v>
      </c>
      <c r="AI209" s="301"/>
      <c r="AJ209" s="788">
        <f t="shared" si="56"/>
        <v>0</v>
      </c>
      <c r="AK209" s="738"/>
      <c r="AL209" s="300">
        <f t="shared" si="57"/>
        <v>0</v>
      </c>
    </row>
    <row r="210" spans="1:39" s="6" customFormat="1" hidden="1">
      <c r="A210" s="735" t="s">
        <v>55</v>
      </c>
      <c r="B210" s="146">
        <f t="shared" si="53"/>
        <v>0</v>
      </c>
      <c r="C210" s="103" t="s">
        <v>31</v>
      </c>
      <c r="D210" s="103" t="s">
        <v>228</v>
      </c>
      <c r="E210" s="103" t="s">
        <v>224</v>
      </c>
      <c r="F210" s="103" t="s">
        <v>224</v>
      </c>
      <c r="G210" s="104" t="s">
        <v>50</v>
      </c>
      <c r="H210" s="881"/>
      <c r="I210" s="206"/>
      <c r="J210" s="468"/>
      <c r="K210" s="727"/>
      <c r="L210" s="197"/>
      <c r="M210" s="269"/>
      <c r="N210" s="734"/>
      <c r="O210" s="242"/>
      <c r="P210" s="238"/>
      <c r="Q210" s="146"/>
      <c r="R210" s="146"/>
      <c r="S210" s="156"/>
      <c r="T210" s="156"/>
      <c r="U210" s="156"/>
      <c r="V210" s="156"/>
      <c r="W210" s="156"/>
      <c r="X210" s="156"/>
      <c r="Y210" s="156"/>
      <c r="Z210" s="156"/>
      <c r="AA210" s="433"/>
      <c r="AB210" s="641">
        <f t="shared" si="58"/>
        <v>0</v>
      </c>
      <c r="AC210" s="371">
        <f t="shared" si="55"/>
        <v>0</v>
      </c>
      <c r="AE210" s="781"/>
      <c r="AF210" s="267"/>
      <c r="AG210" s="1557"/>
      <c r="AH210" s="717">
        <f>O210</f>
        <v>0</v>
      </c>
      <c r="AI210" s="301"/>
      <c r="AJ210" s="788">
        <f t="shared" si="56"/>
        <v>0</v>
      </c>
      <c r="AK210" s="738"/>
      <c r="AL210" s="300">
        <f t="shared" si="57"/>
        <v>0</v>
      </c>
    </row>
    <row r="211" spans="1:39" s="6" customFormat="1" hidden="1">
      <c r="A211" s="735" t="s">
        <v>55</v>
      </c>
      <c r="B211" s="146">
        <f t="shared" si="53"/>
        <v>0</v>
      </c>
      <c r="C211" s="103" t="s">
        <v>31</v>
      </c>
      <c r="D211" s="103" t="s">
        <v>228</v>
      </c>
      <c r="E211" s="103" t="s">
        <v>224</v>
      </c>
      <c r="F211" s="103" t="s">
        <v>224</v>
      </c>
      <c r="G211" s="104" t="s">
        <v>50</v>
      </c>
      <c r="H211" s="881"/>
      <c r="I211" s="206"/>
      <c r="J211" s="468"/>
      <c r="K211" s="269"/>
      <c r="L211" s="197"/>
      <c r="M211" s="269"/>
      <c r="N211" s="734"/>
      <c r="O211" s="242"/>
      <c r="P211" s="238"/>
      <c r="Q211" s="146"/>
      <c r="R211" s="146"/>
      <c r="S211" s="156"/>
      <c r="T211" s="156"/>
      <c r="U211" s="156"/>
      <c r="V211" s="156"/>
      <c r="W211" s="156"/>
      <c r="X211" s="156"/>
      <c r="Y211" s="156"/>
      <c r="Z211" s="156"/>
      <c r="AA211" s="433"/>
      <c r="AB211" s="641">
        <f t="shared" si="58"/>
        <v>0</v>
      </c>
      <c r="AC211" s="371">
        <f t="shared" si="55"/>
        <v>0</v>
      </c>
      <c r="AE211" s="781"/>
      <c r="AF211" s="267"/>
      <c r="AG211" s="791"/>
      <c r="AH211" s="717">
        <f t="shared" si="44"/>
        <v>0</v>
      </c>
      <c r="AI211" s="301"/>
      <c r="AJ211" s="788">
        <f t="shared" si="56"/>
        <v>0</v>
      </c>
      <c r="AK211" s="738"/>
      <c r="AL211" s="300">
        <f t="shared" si="57"/>
        <v>0</v>
      </c>
    </row>
    <row r="212" spans="1:39" s="6" customFormat="1" hidden="1">
      <c r="A212" s="735" t="s">
        <v>55</v>
      </c>
      <c r="B212" s="146">
        <f t="shared" si="53"/>
        <v>0</v>
      </c>
      <c r="C212" s="103" t="s">
        <v>31</v>
      </c>
      <c r="D212" s="103" t="s">
        <v>228</v>
      </c>
      <c r="E212" s="103" t="s">
        <v>224</v>
      </c>
      <c r="F212" s="103" t="s">
        <v>224</v>
      </c>
      <c r="G212" s="104" t="s">
        <v>50</v>
      </c>
      <c r="H212" s="881"/>
      <c r="I212" s="206"/>
      <c r="J212" s="468"/>
      <c r="K212" s="269"/>
      <c r="L212" s="197"/>
      <c r="M212" s="269"/>
      <c r="N212" s="734"/>
      <c r="O212" s="242"/>
      <c r="P212" s="238"/>
      <c r="Q212" s="146"/>
      <c r="R212" s="146"/>
      <c r="S212" s="156"/>
      <c r="T212" s="156"/>
      <c r="U212" s="156"/>
      <c r="V212" s="156"/>
      <c r="W212" s="156"/>
      <c r="X212" s="156"/>
      <c r="Y212" s="156"/>
      <c r="Z212" s="156"/>
      <c r="AA212" s="433"/>
      <c r="AB212" s="641">
        <f t="shared" si="58"/>
        <v>0</v>
      </c>
      <c r="AC212" s="371">
        <f t="shared" si="55"/>
        <v>0</v>
      </c>
      <c r="AE212" s="781"/>
      <c r="AF212" s="267"/>
      <c r="AG212" s="791"/>
      <c r="AH212" s="717">
        <f t="shared" si="44"/>
        <v>0</v>
      </c>
      <c r="AI212" s="301"/>
      <c r="AJ212" s="788">
        <f t="shared" si="56"/>
        <v>0</v>
      </c>
      <c r="AK212" s="738"/>
      <c r="AL212" s="300">
        <f t="shared" si="57"/>
        <v>0</v>
      </c>
    </row>
    <row r="213" spans="1:39" s="6" customFormat="1" hidden="1">
      <c r="A213" s="735" t="s">
        <v>55</v>
      </c>
      <c r="B213" s="146">
        <f t="shared" si="53"/>
        <v>0</v>
      </c>
      <c r="C213" s="103" t="s">
        <v>31</v>
      </c>
      <c r="D213" s="103" t="s">
        <v>228</v>
      </c>
      <c r="E213" s="103" t="s">
        <v>224</v>
      </c>
      <c r="F213" s="103" t="s">
        <v>224</v>
      </c>
      <c r="G213" s="104" t="s">
        <v>50</v>
      </c>
      <c r="H213" s="881"/>
      <c r="I213" s="206"/>
      <c r="J213" s="468"/>
      <c r="K213" s="269"/>
      <c r="L213" s="197"/>
      <c r="M213" s="269"/>
      <c r="N213" s="734"/>
      <c r="O213" s="242"/>
      <c r="P213" s="238"/>
      <c r="Q213" s="146"/>
      <c r="R213" s="146"/>
      <c r="S213" s="156"/>
      <c r="T213" s="156"/>
      <c r="U213" s="156"/>
      <c r="V213" s="156"/>
      <c r="W213" s="156"/>
      <c r="X213" s="156"/>
      <c r="Y213" s="156"/>
      <c r="Z213" s="156"/>
      <c r="AA213" s="433"/>
      <c r="AB213" s="641">
        <f t="shared" si="58"/>
        <v>0</v>
      </c>
      <c r="AC213" s="371">
        <f t="shared" si="55"/>
        <v>0</v>
      </c>
      <c r="AE213" s="781"/>
      <c r="AF213" s="267"/>
      <c r="AG213" s="791"/>
      <c r="AH213" s="717">
        <f t="shared" si="44"/>
        <v>0</v>
      </c>
      <c r="AI213" s="301"/>
      <c r="AJ213" s="788">
        <f t="shared" si="56"/>
        <v>0</v>
      </c>
      <c r="AK213" s="738"/>
      <c r="AL213" s="300">
        <f t="shared" si="57"/>
        <v>0</v>
      </c>
    </row>
    <row r="214" spans="1:39" s="6" customFormat="1" hidden="1">
      <c r="A214" s="735" t="s">
        <v>55</v>
      </c>
      <c r="B214" s="146">
        <f t="shared" si="53"/>
        <v>0</v>
      </c>
      <c r="C214" s="103" t="s">
        <v>31</v>
      </c>
      <c r="D214" s="103" t="s">
        <v>228</v>
      </c>
      <c r="E214" s="103" t="s">
        <v>224</v>
      </c>
      <c r="F214" s="103" t="s">
        <v>224</v>
      </c>
      <c r="G214" s="104" t="s">
        <v>50</v>
      </c>
      <c r="H214" s="881"/>
      <c r="I214" s="206"/>
      <c r="J214" s="468"/>
      <c r="K214" s="269"/>
      <c r="L214" s="197"/>
      <c r="M214" s="269"/>
      <c r="N214" s="734"/>
      <c r="O214" s="242"/>
      <c r="P214" s="238"/>
      <c r="Q214" s="146"/>
      <c r="R214" s="146"/>
      <c r="S214" s="146"/>
      <c r="T214" s="146"/>
      <c r="U214" s="156"/>
      <c r="V214" s="156"/>
      <c r="W214" s="156"/>
      <c r="X214" s="156"/>
      <c r="Y214" s="156"/>
      <c r="Z214" s="156"/>
      <c r="AA214" s="433"/>
      <c r="AB214" s="641">
        <f t="shared" si="58"/>
        <v>0</v>
      </c>
      <c r="AC214" s="371">
        <f t="shared" ref="AC214:AC223" si="59">N214-AB214</f>
        <v>0</v>
      </c>
      <c r="AE214" s="781"/>
      <c r="AF214" s="267"/>
      <c r="AG214" s="791"/>
      <c r="AH214" s="717">
        <f t="shared" si="44"/>
        <v>0</v>
      </c>
      <c r="AI214" s="301"/>
      <c r="AJ214" s="788">
        <f t="shared" si="56"/>
        <v>0</v>
      </c>
      <c r="AK214" s="738"/>
      <c r="AL214" s="300">
        <f t="shared" si="57"/>
        <v>0</v>
      </c>
    </row>
    <row r="215" spans="1:39" s="6" customFormat="1" hidden="1">
      <c r="A215" s="735" t="s">
        <v>55</v>
      </c>
      <c r="B215" s="146">
        <f t="shared" si="53"/>
        <v>0</v>
      </c>
      <c r="C215" s="103" t="s">
        <v>31</v>
      </c>
      <c r="D215" s="103" t="s">
        <v>228</v>
      </c>
      <c r="E215" s="103" t="s">
        <v>224</v>
      </c>
      <c r="F215" s="103" t="s">
        <v>224</v>
      </c>
      <c r="G215" s="104" t="s">
        <v>50</v>
      </c>
      <c r="H215" s="881"/>
      <c r="I215" s="206"/>
      <c r="J215" s="468"/>
      <c r="K215" s="269"/>
      <c r="L215" s="197"/>
      <c r="M215" s="269"/>
      <c r="N215" s="734"/>
      <c r="O215" s="242"/>
      <c r="P215" s="238"/>
      <c r="Q215" s="146"/>
      <c r="R215" s="146"/>
      <c r="S215" s="146"/>
      <c r="T215" s="146"/>
      <c r="U215" s="155"/>
      <c r="V215" s="156"/>
      <c r="W215" s="156"/>
      <c r="X215" s="156"/>
      <c r="Y215" s="156"/>
      <c r="Z215" s="156"/>
      <c r="AA215" s="433"/>
      <c r="AB215" s="641">
        <f t="shared" si="58"/>
        <v>0</v>
      </c>
      <c r="AC215" s="371">
        <f t="shared" si="59"/>
        <v>0</v>
      </c>
      <c r="AE215" s="781"/>
      <c r="AF215" s="267"/>
      <c r="AG215" s="791"/>
      <c r="AH215" s="717">
        <f t="shared" si="44"/>
        <v>0</v>
      </c>
      <c r="AI215" s="301"/>
      <c r="AJ215" s="788">
        <f t="shared" ref="AJ215:AJ223" si="60">AI215-N215</f>
        <v>0</v>
      </c>
      <c r="AK215" s="738"/>
      <c r="AL215" s="300">
        <f t="shared" ref="AL215:AL223" si="61">AI215-L215</f>
        <v>0</v>
      </c>
    </row>
    <row r="216" spans="1:39" s="6" customFormat="1" hidden="1">
      <c r="A216" s="735" t="s">
        <v>55</v>
      </c>
      <c r="B216" s="146">
        <f t="shared" si="53"/>
        <v>0</v>
      </c>
      <c r="C216" s="103" t="s">
        <v>31</v>
      </c>
      <c r="D216" s="103" t="s">
        <v>228</v>
      </c>
      <c r="E216" s="103" t="s">
        <v>224</v>
      </c>
      <c r="F216" s="103" t="s">
        <v>224</v>
      </c>
      <c r="G216" s="104" t="s">
        <v>50</v>
      </c>
      <c r="H216" s="1562"/>
      <c r="I216" s="206"/>
      <c r="J216" s="468"/>
      <c r="K216" s="269"/>
      <c r="L216" s="197"/>
      <c r="M216" s="269"/>
      <c r="N216" s="734"/>
      <c r="O216" s="242"/>
      <c r="P216" s="238"/>
      <c r="Q216" s="146"/>
      <c r="R216" s="146"/>
      <c r="S216" s="146"/>
      <c r="T216" s="146"/>
      <c r="U216" s="155"/>
      <c r="V216" s="156"/>
      <c r="W216" s="156"/>
      <c r="X216" s="156"/>
      <c r="Y216" s="156"/>
      <c r="Z216" s="156"/>
      <c r="AA216" s="433"/>
      <c r="AB216" s="641">
        <f t="shared" si="58"/>
        <v>0</v>
      </c>
      <c r="AC216" s="371">
        <f t="shared" si="59"/>
        <v>0</v>
      </c>
      <c r="AE216" s="781"/>
      <c r="AF216" s="267"/>
      <c r="AG216" s="791"/>
      <c r="AH216" s="717">
        <f t="shared" si="44"/>
        <v>0</v>
      </c>
      <c r="AI216" s="301"/>
      <c r="AJ216" s="788">
        <f t="shared" si="60"/>
        <v>0</v>
      </c>
      <c r="AK216" s="738"/>
      <c r="AL216" s="300">
        <f t="shared" si="61"/>
        <v>0</v>
      </c>
    </row>
    <row r="217" spans="1:39" s="731" customFormat="1" hidden="1">
      <c r="A217" s="735" t="s">
        <v>55</v>
      </c>
      <c r="B217" s="146">
        <f t="shared" si="53"/>
        <v>0</v>
      </c>
      <c r="C217" s="103" t="s">
        <v>31</v>
      </c>
      <c r="D217" s="103" t="s">
        <v>228</v>
      </c>
      <c r="E217" s="103" t="s">
        <v>224</v>
      </c>
      <c r="F217" s="103" t="s">
        <v>224</v>
      </c>
      <c r="G217" s="104" t="s">
        <v>50</v>
      </c>
      <c r="H217" s="881"/>
      <c r="I217" s="206"/>
      <c r="J217" s="690"/>
      <c r="K217" s="727"/>
      <c r="L217" s="726"/>
      <c r="M217" s="727"/>
      <c r="N217" s="726"/>
      <c r="O217" s="242"/>
      <c r="P217" s="238"/>
      <c r="Q217" s="146"/>
      <c r="R217" s="146"/>
      <c r="S217" s="146"/>
      <c r="T217" s="146"/>
      <c r="U217" s="156"/>
      <c r="V217" s="156"/>
      <c r="W217" s="156"/>
      <c r="X217" s="156"/>
      <c r="Y217" s="156"/>
      <c r="Z217" s="156"/>
      <c r="AA217" s="433"/>
      <c r="AB217" s="641">
        <f t="shared" si="58"/>
        <v>0</v>
      </c>
      <c r="AC217" s="371">
        <f t="shared" si="59"/>
        <v>0</v>
      </c>
      <c r="AE217" s="781"/>
      <c r="AF217" s="336"/>
      <c r="AG217" s="791"/>
      <c r="AH217" s="717">
        <f t="shared" si="44"/>
        <v>0</v>
      </c>
      <c r="AI217" s="737"/>
      <c r="AJ217" s="788">
        <f t="shared" si="60"/>
        <v>0</v>
      </c>
      <c r="AK217" s="738"/>
      <c r="AL217" s="300">
        <f t="shared" si="61"/>
        <v>0</v>
      </c>
      <c r="AM217" s="1565"/>
    </row>
    <row r="218" spans="1:39" s="731" customFormat="1" hidden="1">
      <c r="A218" s="735" t="s">
        <v>55</v>
      </c>
      <c r="B218" s="146">
        <f t="shared" si="53"/>
        <v>0</v>
      </c>
      <c r="C218" s="103" t="s">
        <v>31</v>
      </c>
      <c r="D218" s="103" t="s">
        <v>228</v>
      </c>
      <c r="E218" s="103" t="s">
        <v>224</v>
      </c>
      <c r="F218" s="103" t="s">
        <v>224</v>
      </c>
      <c r="G218" s="104" t="s">
        <v>50</v>
      </c>
      <c r="H218" s="881"/>
      <c r="I218" s="206"/>
      <c r="J218" s="690"/>
      <c r="K218" s="727"/>
      <c r="L218" s="726"/>
      <c r="M218" s="727"/>
      <c r="N218" s="726"/>
      <c r="O218" s="242"/>
      <c r="P218" s="1129"/>
      <c r="Q218" s="734"/>
      <c r="R218" s="734"/>
      <c r="S218" s="734"/>
      <c r="T218" s="734"/>
      <c r="U218" s="433"/>
      <c r="V218" s="156"/>
      <c r="W218" s="156"/>
      <c r="X218" s="156"/>
      <c r="Y218" s="156"/>
      <c r="Z218" s="156"/>
      <c r="AA218" s="433"/>
      <c r="AB218" s="641">
        <f t="shared" si="58"/>
        <v>0</v>
      </c>
      <c r="AC218" s="371">
        <f t="shared" si="59"/>
        <v>0</v>
      </c>
      <c r="AE218" s="781"/>
      <c r="AF218" s="336"/>
      <c r="AG218" s="791"/>
      <c r="AH218" s="717">
        <f t="shared" si="44"/>
        <v>0</v>
      </c>
      <c r="AI218" s="737"/>
      <c r="AJ218" s="788">
        <f t="shared" si="60"/>
        <v>0</v>
      </c>
      <c r="AK218" s="738"/>
      <c r="AL218" s="300">
        <f t="shared" si="61"/>
        <v>0</v>
      </c>
    </row>
    <row r="219" spans="1:39" s="731" customFormat="1" hidden="1">
      <c r="A219" s="735" t="s">
        <v>55</v>
      </c>
      <c r="B219" s="146">
        <f t="shared" si="53"/>
        <v>0</v>
      </c>
      <c r="C219" s="103" t="s">
        <v>31</v>
      </c>
      <c r="D219" s="103" t="s">
        <v>228</v>
      </c>
      <c r="E219" s="103" t="s">
        <v>224</v>
      </c>
      <c r="F219" s="103" t="s">
        <v>224</v>
      </c>
      <c r="G219" s="104" t="s">
        <v>50</v>
      </c>
      <c r="H219" s="881"/>
      <c r="I219" s="206"/>
      <c r="J219" s="690"/>
      <c r="K219" s="727"/>
      <c r="L219" s="726"/>
      <c r="M219" s="727"/>
      <c r="N219" s="726"/>
      <c r="O219" s="242"/>
      <c r="P219" s="1129"/>
      <c r="Q219" s="734"/>
      <c r="R219" s="734"/>
      <c r="S219" s="734"/>
      <c r="T219" s="734"/>
      <c r="U219" s="433"/>
      <c r="V219" s="156"/>
      <c r="W219" s="156"/>
      <c r="X219" s="156"/>
      <c r="Y219" s="156"/>
      <c r="Z219" s="156"/>
      <c r="AA219" s="433"/>
      <c r="AB219" s="641">
        <f t="shared" si="58"/>
        <v>0</v>
      </c>
      <c r="AC219" s="371">
        <f t="shared" si="59"/>
        <v>0</v>
      </c>
      <c r="AE219" s="781"/>
      <c r="AF219" s="336"/>
      <c r="AG219" s="791"/>
      <c r="AH219" s="717">
        <f t="shared" si="44"/>
        <v>0</v>
      </c>
      <c r="AI219" s="737"/>
      <c r="AJ219" s="788">
        <f t="shared" si="60"/>
        <v>0</v>
      </c>
      <c r="AK219" s="738"/>
      <c r="AL219" s="300">
        <f t="shared" si="61"/>
        <v>0</v>
      </c>
    </row>
    <row r="220" spans="1:39" s="731" customFormat="1" hidden="1">
      <c r="A220" s="735" t="s">
        <v>55</v>
      </c>
      <c r="B220" s="146">
        <f t="shared" si="53"/>
        <v>0</v>
      </c>
      <c r="C220" s="103" t="s">
        <v>31</v>
      </c>
      <c r="D220" s="103" t="s">
        <v>228</v>
      </c>
      <c r="E220" s="103" t="s">
        <v>224</v>
      </c>
      <c r="F220" s="103" t="s">
        <v>224</v>
      </c>
      <c r="G220" s="104" t="s">
        <v>50</v>
      </c>
      <c r="H220" s="1562"/>
      <c r="I220" s="206"/>
      <c r="J220" s="690"/>
      <c r="K220" s="727"/>
      <c r="L220" s="726"/>
      <c r="M220" s="727"/>
      <c r="N220" s="726"/>
      <c r="O220" s="242"/>
      <c r="P220" s="1129"/>
      <c r="Q220" s="734"/>
      <c r="R220" s="734"/>
      <c r="S220" s="734"/>
      <c r="T220" s="734"/>
      <c r="U220" s="433"/>
      <c r="V220" s="433"/>
      <c r="W220" s="433"/>
      <c r="X220" s="433"/>
      <c r="Y220" s="433"/>
      <c r="Z220" s="156"/>
      <c r="AA220" s="433"/>
      <c r="AB220" s="641">
        <f t="shared" si="58"/>
        <v>0</v>
      </c>
      <c r="AC220" s="371">
        <f t="shared" si="59"/>
        <v>0</v>
      </c>
      <c r="AE220" s="781"/>
      <c r="AF220" s="336"/>
      <c r="AG220" s="1557"/>
      <c r="AH220" s="717">
        <f t="shared" si="44"/>
        <v>0</v>
      </c>
      <c r="AI220" s="737"/>
      <c r="AJ220" s="788">
        <f t="shared" si="60"/>
        <v>0</v>
      </c>
      <c r="AK220" s="738"/>
      <c r="AL220" s="300">
        <f t="shared" si="61"/>
        <v>0</v>
      </c>
    </row>
    <row r="221" spans="1:39" s="731" customFormat="1" hidden="1">
      <c r="A221" s="735" t="s">
        <v>55</v>
      </c>
      <c r="B221" s="146">
        <f t="shared" si="53"/>
        <v>0</v>
      </c>
      <c r="C221" s="103" t="s">
        <v>31</v>
      </c>
      <c r="D221" s="103" t="s">
        <v>228</v>
      </c>
      <c r="E221" s="103" t="s">
        <v>224</v>
      </c>
      <c r="F221" s="103" t="s">
        <v>224</v>
      </c>
      <c r="G221" s="104" t="s">
        <v>50</v>
      </c>
      <c r="H221" s="881"/>
      <c r="I221" s="206"/>
      <c r="J221" s="690"/>
      <c r="K221" s="727"/>
      <c r="L221" s="726"/>
      <c r="M221" s="727"/>
      <c r="N221" s="726"/>
      <c r="O221" s="242"/>
      <c r="P221" s="1129"/>
      <c r="Q221" s="734"/>
      <c r="R221" s="734"/>
      <c r="S221" s="734"/>
      <c r="T221" s="734"/>
      <c r="U221" s="433"/>
      <c r="V221" s="433"/>
      <c r="W221" s="433"/>
      <c r="X221" s="433"/>
      <c r="Y221" s="1130"/>
      <c r="Z221" s="156"/>
      <c r="AA221" s="433"/>
      <c r="AB221" s="641">
        <f t="shared" si="58"/>
        <v>0</v>
      </c>
      <c r="AC221" s="371">
        <f t="shared" si="59"/>
        <v>0</v>
      </c>
      <c r="AE221" s="781"/>
      <c r="AF221" s="336"/>
      <c r="AG221" s="791"/>
      <c r="AH221" s="717">
        <f t="shared" si="44"/>
        <v>0</v>
      </c>
      <c r="AI221" s="737"/>
      <c r="AJ221" s="788">
        <f t="shared" si="60"/>
        <v>0</v>
      </c>
      <c r="AK221" s="738"/>
      <c r="AL221" s="300">
        <f t="shared" si="61"/>
        <v>0</v>
      </c>
    </row>
    <row r="222" spans="1:39" s="731" customFormat="1" hidden="1">
      <c r="A222" s="735" t="s">
        <v>55</v>
      </c>
      <c r="B222" s="146">
        <f t="shared" si="53"/>
        <v>0</v>
      </c>
      <c r="C222" s="103" t="s">
        <v>31</v>
      </c>
      <c r="D222" s="103" t="s">
        <v>228</v>
      </c>
      <c r="E222" s="103" t="s">
        <v>224</v>
      </c>
      <c r="F222" s="103" t="s">
        <v>224</v>
      </c>
      <c r="G222" s="104" t="s">
        <v>50</v>
      </c>
      <c r="H222" s="881" t="s">
        <v>149</v>
      </c>
      <c r="I222" s="206"/>
      <c r="J222" s="690"/>
      <c r="K222" s="727"/>
      <c r="L222" s="726"/>
      <c r="M222" s="727"/>
      <c r="N222" s="726"/>
      <c r="O222" s="242"/>
      <c r="P222" s="1129"/>
      <c r="Q222" s="734"/>
      <c r="R222" s="734"/>
      <c r="S222" s="734"/>
      <c r="T222" s="734"/>
      <c r="U222" s="433"/>
      <c r="V222" s="433"/>
      <c r="W222" s="433"/>
      <c r="X222" s="433"/>
      <c r="Y222" s="1130"/>
      <c r="Z222" s="1130"/>
      <c r="AA222" s="1130"/>
      <c r="AB222" s="641">
        <f t="shared" si="58"/>
        <v>0</v>
      </c>
      <c r="AC222" s="371">
        <f t="shared" si="59"/>
        <v>0</v>
      </c>
      <c r="AE222" s="781"/>
      <c r="AF222" s="336"/>
      <c r="AG222" s="791"/>
      <c r="AH222" s="717">
        <f t="shared" si="44"/>
        <v>0</v>
      </c>
      <c r="AI222" s="737"/>
      <c r="AJ222" s="788">
        <f t="shared" si="60"/>
        <v>0</v>
      </c>
      <c r="AK222" s="738"/>
      <c r="AL222" s="300">
        <f t="shared" si="61"/>
        <v>0</v>
      </c>
    </row>
    <row r="223" spans="1:39" s="731" customFormat="1" hidden="1">
      <c r="A223" s="735" t="s">
        <v>55</v>
      </c>
      <c r="B223" s="146">
        <f t="shared" si="53"/>
        <v>0</v>
      </c>
      <c r="C223" s="103" t="s">
        <v>31</v>
      </c>
      <c r="D223" s="103" t="s">
        <v>228</v>
      </c>
      <c r="E223" s="103" t="s">
        <v>224</v>
      </c>
      <c r="F223" s="103" t="s">
        <v>224</v>
      </c>
      <c r="G223" s="104" t="s">
        <v>50</v>
      </c>
      <c r="H223" s="881" t="s">
        <v>149</v>
      </c>
      <c r="I223" s="206"/>
      <c r="J223" s="690"/>
      <c r="K223" s="727"/>
      <c r="L223" s="726"/>
      <c r="M223" s="727"/>
      <c r="N223" s="726"/>
      <c r="O223" s="242"/>
      <c r="P223" s="1129"/>
      <c r="Q223" s="734"/>
      <c r="R223" s="734"/>
      <c r="S223" s="734"/>
      <c r="T223" s="734"/>
      <c r="U223" s="433"/>
      <c r="V223" s="433"/>
      <c r="W223" s="433"/>
      <c r="X223" s="433"/>
      <c r="Y223" s="1130"/>
      <c r="Z223" s="1130"/>
      <c r="AA223" s="1130"/>
      <c r="AB223" s="641">
        <f t="shared" si="58"/>
        <v>0</v>
      </c>
      <c r="AC223" s="371">
        <f t="shared" si="59"/>
        <v>0</v>
      </c>
      <c r="AE223" s="781"/>
      <c r="AF223" s="336"/>
      <c r="AG223" s="791"/>
      <c r="AH223" s="717">
        <f t="shared" si="44"/>
        <v>0</v>
      </c>
      <c r="AI223" s="737"/>
      <c r="AJ223" s="788">
        <f t="shared" si="60"/>
        <v>0</v>
      </c>
      <c r="AK223" s="738"/>
      <c r="AL223" s="300">
        <f t="shared" si="61"/>
        <v>0</v>
      </c>
    </row>
    <row r="224" spans="1:39" s="8" customFormat="1">
      <c r="A224" s="171" t="s">
        <v>24</v>
      </c>
      <c r="B224" s="264">
        <f>B118-SUM(B119:B223)</f>
        <v>2232336000</v>
      </c>
      <c r="C224" s="264"/>
      <c r="D224" s="87"/>
      <c r="E224" s="87"/>
      <c r="F224" s="87"/>
      <c r="G224" s="88"/>
      <c r="H224" s="848"/>
      <c r="I224" s="209"/>
      <c r="J224" s="1210"/>
      <c r="K224" s="109"/>
      <c r="L224" s="145">
        <f>SUM(L119:L223)</f>
        <v>0</v>
      </c>
      <c r="M224" s="109"/>
      <c r="N224" s="145">
        <f>SUM(N118:N223)</f>
        <v>0</v>
      </c>
      <c r="O224" s="185"/>
      <c r="P224" s="145">
        <f t="shared" ref="P224:AA224" si="62">SUM(P118:P223)</f>
        <v>0</v>
      </c>
      <c r="Q224" s="145">
        <f t="shared" si="62"/>
        <v>0</v>
      </c>
      <c r="R224" s="145">
        <f t="shared" si="62"/>
        <v>0</v>
      </c>
      <c r="S224" s="145">
        <f t="shared" si="62"/>
        <v>0</v>
      </c>
      <c r="T224" s="145">
        <f t="shared" si="62"/>
        <v>0</v>
      </c>
      <c r="U224" s="145">
        <f t="shared" si="62"/>
        <v>0</v>
      </c>
      <c r="V224" s="145">
        <f t="shared" si="62"/>
        <v>0</v>
      </c>
      <c r="W224" s="145">
        <f t="shared" si="62"/>
        <v>0</v>
      </c>
      <c r="X224" s="145">
        <f t="shared" si="62"/>
        <v>0</v>
      </c>
      <c r="Y224" s="145">
        <f t="shared" si="62"/>
        <v>0</v>
      </c>
      <c r="Z224" s="145">
        <f t="shared" si="62"/>
        <v>0</v>
      </c>
      <c r="AA224" s="145">
        <f t="shared" si="62"/>
        <v>0</v>
      </c>
      <c r="AB224" s="1693">
        <f>SUM(AB119:AB223)</f>
        <v>0</v>
      </c>
      <c r="AC224" s="145">
        <f>SUM(AC119:AC223)</f>
        <v>0</v>
      </c>
      <c r="AD224" s="145">
        <f>SUM(AD119:AD217)</f>
        <v>0</v>
      </c>
      <c r="AE224" s="769"/>
      <c r="AF224" s="12"/>
      <c r="AG224" s="12"/>
      <c r="AH224" s="109"/>
      <c r="AI224" s="12">
        <f>SUM(AI119:AI223)</f>
        <v>2232336000</v>
      </c>
      <c r="AJ224" s="185">
        <f>SUM(AJ119:AJ223)</f>
        <v>2232336000</v>
      </c>
      <c r="AK224" s="738">
        <f>B118-AI224</f>
        <v>0</v>
      </c>
    </row>
    <row r="225" spans="1:38" s="6" customFormat="1" ht="31.5" customHeight="1">
      <c r="A225" s="677" t="s">
        <v>56</v>
      </c>
      <c r="B225" s="452">
        <v>263000000</v>
      </c>
      <c r="C225" s="1083" t="s">
        <v>31</v>
      </c>
      <c r="D225" s="1083" t="s">
        <v>228</v>
      </c>
      <c r="E225" s="1083" t="s">
        <v>224</v>
      </c>
      <c r="F225" s="1083" t="s">
        <v>224</v>
      </c>
      <c r="G225" s="1084" t="s">
        <v>50</v>
      </c>
      <c r="H225" s="874"/>
      <c r="I225" s="364"/>
      <c r="J225" s="1216"/>
      <c r="K225" s="417"/>
      <c r="L225" s="365"/>
      <c r="M225" s="417"/>
      <c r="N225" s="366"/>
      <c r="O225" s="367"/>
      <c r="P225" s="368"/>
      <c r="Q225" s="366"/>
      <c r="R225" s="366"/>
      <c r="S225" s="366"/>
      <c r="T225" s="366"/>
      <c r="U225" s="366"/>
      <c r="V225" s="366"/>
      <c r="W225" s="366"/>
      <c r="X225" s="366"/>
      <c r="Y225" s="366"/>
      <c r="Z225" s="366"/>
      <c r="AA225" s="1732"/>
      <c r="AB225" s="1741"/>
      <c r="AC225" s="376"/>
      <c r="AE225" s="366"/>
      <c r="AF225" s="366"/>
      <c r="AG225" s="366"/>
      <c r="AH225" s="366"/>
      <c r="AI225" s="366"/>
      <c r="AJ225" s="366"/>
      <c r="AK225" s="738"/>
    </row>
    <row r="226" spans="1:38" s="6" customFormat="1">
      <c r="A226" s="742" t="s">
        <v>56</v>
      </c>
      <c r="B226" s="146">
        <f>J226</f>
        <v>0</v>
      </c>
      <c r="C226" s="217" t="s">
        <v>31</v>
      </c>
      <c r="D226" s="217" t="s">
        <v>228</v>
      </c>
      <c r="E226" s="217" t="s">
        <v>224</v>
      </c>
      <c r="F226" s="217" t="s">
        <v>224</v>
      </c>
      <c r="G226" s="218" t="s">
        <v>50</v>
      </c>
      <c r="H226" s="781" t="s">
        <v>149</v>
      </c>
      <c r="I226" s="467"/>
      <c r="J226" s="468"/>
      <c r="K226" s="894"/>
      <c r="L226" s="565"/>
      <c r="M226" s="464"/>
      <c r="N226" s="166"/>
      <c r="O226" s="235"/>
      <c r="P226" s="238"/>
      <c r="Q226" s="156"/>
      <c r="R226" s="156"/>
      <c r="S226" s="156"/>
      <c r="T226" s="156"/>
      <c r="U226" s="156"/>
      <c r="V226" s="156"/>
      <c r="W226" s="156"/>
      <c r="X226" s="156"/>
      <c r="Y226" s="156"/>
      <c r="Z226" s="156"/>
      <c r="AA226" s="433"/>
      <c r="AB226" s="641">
        <f>SUM(P226:AA226)</f>
        <v>0</v>
      </c>
      <c r="AC226" s="371">
        <f t="shared" ref="AC226:AC235" si="63">N226-AB226</f>
        <v>0</v>
      </c>
      <c r="AE226" s="1554">
        <v>148</v>
      </c>
      <c r="AF226" s="791" t="s">
        <v>462</v>
      </c>
      <c r="AG226" s="267"/>
      <c r="AH226" s="717">
        <f t="shared" ref="AH226" si="64">O226</f>
        <v>0</v>
      </c>
      <c r="AI226" s="792">
        <v>39709999.999999993</v>
      </c>
      <c r="AJ226" s="788">
        <f t="shared" ref="AJ226:AJ235" si="65">AI226-N226</f>
        <v>39709999.999999993</v>
      </c>
      <c r="AK226" s="738"/>
      <c r="AL226" s="300">
        <f t="shared" ref="AL226:AL235" si="66">AI226-L226</f>
        <v>39709999.999999993</v>
      </c>
    </row>
    <row r="227" spans="1:38" s="6" customFormat="1">
      <c r="A227" s="742" t="s">
        <v>56</v>
      </c>
      <c r="B227" s="146">
        <f t="shared" ref="B227:B230" si="67">J227</f>
        <v>0</v>
      </c>
      <c r="C227" s="217" t="s">
        <v>31</v>
      </c>
      <c r="D227" s="217" t="s">
        <v>228</v>
      </c>
      <c r="E227" s="217" t="s">
        <v>224</v>
      </c>
      <c r="F227" s="217" t="s">
        <v>224</v>
      </c>
      <c r="G227" s="218" t="s">
        <v>50</v>
      </c>
      <c r="H227" s="781" t="s">
        <v>149</v>
      </c>
      <c r="I227" s="467"/>
      <c r="J227" s="468"/>
      <c r="K227" s="894"/>
      <c r="L227" s="565"/>
      <c r="M227" s="464"/>
      <c r="N227" s="166"/>
      <c r="O227" s="235"/>
      <c r="P227" s="238"/>
      <c r="Q227" s="156"/>
      <c r="R227" s="156"/>
      <c r="S227" s="156"/>
      <c r="T227" s="156"/>
      <c r="U227" s="156"/>
      <c r="V227" s="156"/>
      <c r="W227" s="156"/>
      <c r="X227" s="156"/>
      <c r="Y227" s="156"/>
      <c r="Z227" s="156"/>
      <c r="AA227" s="433"/>
      <c r="AB227" s="641">
        <f>SUM(P227:AA227)</f>
        <v>0</v>
      </c>
      <c r="AC227" s="371">
        <f t="shared" si="63"/>
        <v>0</v>
      </c>
      <c r="AE227" s="781">
        <v>149</v>
      </c>
      <c r="AF227" s="267" t="s">
        <v>463</v>
      </c>
      <c r="AG227" s="267"/>
      <c r="AH227" s="717">
        <f t="shared" ref="AH227:AH235" si="68">O227</f>
        <v>0</v>
      </c>
      <c r="AI227" s="301">
        <v>19332499.999999996</v>
      </c>
      <c r="AJ227" s="788">
        <f t="shared" si="65"/>
        <v>19332499.999999996</v>
      </c>
      <c r="AK227" s="738"/>
      <c r="AL227" s="300">
        <f t="shared" si="66"/>
        <v>19332499.999999996</v>
      </c>
    </row>
    <row r="228" spans="1:38" s="6" customFormat="1">
      <c r="A228" s="742" t="s">
        <v>56</v>
      </c>
      <c r="B228" s="146">
        <f t="shared" si="67"/>
        <v>0</v>
      </c>
      <c r="C228" s="217" t="s">
        <v>31</v>
      </c>
      <c r="D228" s="217" t="s">
        <v>228</v>
      </c>
      <c r="E228" s="217" t="s">
        <v>224</v>
      </c>
      <c r="F228" s="217" t="s">
        <v>224</v>
      </c>
      <c r="G228" s="218" t="s">
        <v>50</v>
      </c>
      <c r="H228" s="781" t="s">
        <v>149</v>
      </c>
      <c r="I228" s="467"/>
      <c r="J228" s="468"/>
      <c r="K228" s="894"/>
      <c r="L228" s="565"/>
      <c r="M228" s="464"/>
      <c r="N228" s="157"/>
      <c r="O228" s="898"/>
      <c r="P228" s="238"/>
      <c r="Q228" s="156"/>
      <c r="R228" s="156"/>
      <c r="S228" s="156"/>
      <c r="T228" s="156"/>
      <c r="U228" s="156"/>
      <c r="V228" s="156"/>
      <c r="W228" s="156"/>
      <c r="X228" s="156"/>
      <c r="Y228" s="156"/>
      <c r="Z228" s="156"/>
      <c r="AA228" s="433"/>
      <c r="AB228" s="641">
        <f t="shared" ref="AB228:AB235" si="69">SUM(P228:AA228)</f>
        <v>0</v>
      </c>
      <c r="AC228" s="371">
        <f t="shared" si="63"/>
        <v>0</v>
      </c>
      <c r="AE228" s="781">
        <v>150</v>
      </c>
      <c r="AF228" s="267" t="s">
        <v>464</v>
      </c>
      <c r="AG228" s="750"/>
      <c r="AH228" s="717">
        <f t="shared" si="68"/>
        <v>0</v>
      </c>
      <c r="AI228" s="301">
        <v>11276050</v>
      </c>
      <c r="AJ228" s="788">
        <f t="shared" si="65"/>
        <v>11276050</v>
      </c>
      <c r="AK228" s="738"/>
      <c r="AL228" s="300">
        <f t="shared" si="66"/>
        <v>11276050</v>
      </c>
    </row>
    <row r="229" spans="1:38" s="6" customFormat="1">
      <c r="A229" s="742" t="s">
        <v>56</v>
      </c>
      <c r="B229" s="146">
        <f t="shared" si="67"/>
        <v>0</v>
      </c>
      <c r="C229" s="217" t="s">
        <v>31</v>
      </c>
      <c r="D229" s="217" t="s">
        <v>228</v>
      </c>
      <c r="E229" s="217" t="s">
        <v>224</v>
      </c>
      <c r="F229" s="217" t="s">
        <v>224</v>
      </c>
      <c r="G229" s="218" t="s">
        <v>50</v>
      </c>
      <c r="H229" s="781" t="s">
        <v>149</v>
      </c>
      <c r="I229" s="467"/>
      <c r="J229" s="468"/>
      <c r="K229" s="894"/>
      <c r="L229" s="565"/>
      <c r="M229" s="464"/>
      <c r="N229" s="157"/>
      <c r="O229" s="898"/>
      <c r="P229" s="238"/>
      <c r="Q229" s="156"/>
      <c r="R229" s="156"/>
      <c r="S229" s="156"/>
      <c r="T229" s="156"/>
      <c r="U229" s="156"/>
      <c r="V229" s="156"/>
      <c r="W229" s="156"/>
      <c r="X229" s="156"/>
      <c r="Y229" s="156"/>
      <c r="Z229" s="156"/>
      <c r="AA229" s="433"/>
      <c r="AB229" s="641">
        <f>SUM(P229:AA229)</f>
        <v>0</v>
      </c>
      <c r="AC229" s="371">
        <f t="shared" si="63"/>
        <v>0</v>
      </c>
      <c r="AE229" s="781">
        <v>151</v>
      </c>
      <c r="AF229" s="267" t="s">
        <v>465</v>
      </c>
      <c r="AG229" s="750"/>
      <c r="AH229" s="717">
        <f t="shared" si="68"/>
        <v>0</v>
      </c>
      <c r="AI229" s="301">
        <v>19332499.999999996</v>
      </c>
      <c r="AJ229" s="788">
        <f t="shared" si="65"/>
        <v>19332499.999999996</v>
      </c>
      <c r="AK229" s="738"/>
      <c r="AL229" s="300">
        <f t="shared" si="66"/>
        <v>19332499.999999996</v>
      </c>
    </row>
    <row r="230" spans="1:38" s="6" customFormat="1">
      <c r="A230" s="742" t="s">
        <v>56</v>
      </c>
      <c r="B230" s="146">
        <f t="shared" si="67"/>
        <v>0</v>
      </c>
      <c r="C230" s="217" t="s">
        <v>31</v>
      </c>
      <c r="D230" s="217" t="s">
        <v>228</v>
      </c>
      <c r="E230" s="217" t="s">
        <v>224</v>
      </c>
      <c r="F230" s="217" t="s">
        <v>224</v>
      </c>
      <c r="G230" s="218" t="s">
        <v>50</v>
      </c>
      <c r="H230" s="781" t="s">
        <v>149</v>
      </c>
      <c r="I230" s="467"/>
      <c r="J230" s="468"/>
      <c r="K230" s="894"/>
      <c r="L230" s="565"/>
      <c r="M230" s="464"/>
      <c r="N230" s="166"/>
      <c r="O230" s="235"/>
      <c r="P230" s="238"/>
      <c r="Q230" s="156"/>
      <c r="R230" s="156"/>
      <c r="S230" s="156"/>
      <c r="T230" s="156"/>
      <c r="U230" s="156"/>
      <c r="V230" s="156"/>
      <c r="W230" s="156"/>
      <c r="X230" s="156"/>
      <c r="Y230" s="156"/>
      <c r="Z230" s="156"/>
      <c r="AA230" s="433"/>
      <c r="AB230" s="641">
        <f t="shared" si="69"/>
        <v>0</v>
      </c>
      <c r="AC230" s="371">
        <f t="shared" si="63"/>
        <v>0</v>
      </c>
      <c r="AE230" s="781" t="s">
        <v>189</v>
      </c>
      <c r="AF230" s="267" t="s">
        <v>466</v>
      </c>
      <c r="AG230" s="267"/>
      <c r="AH230" s="717">
        <f t="shared" si="68"/>
        <v>0</v>
      </c>
      <c r="AI230" s="301">
        <v>173348950</v>
      </c>
      <c r="AJ230" s="788">
        <f t="shared" si="65"/>
        <v>173348950</v>
      </c>
      <c r="AK230" s="738"/>
      <c r="AL230" s="300">
        <f t="shared" si="66"/>
        <v>173348950</v>
      </c>
    </row>
    <row r="231" spans="1:38" s="6" customFormat="1" hidden="1">
      <c r="A231" s="742" t="s">
        <v>56</v>
      </c>
      <c r="B231" s="146">
        <f t="shared" ref="B231:B235" si="70">L231</f>
        <v>0</v>
      </c>
      <c r="C231" s="217" t="s">
        <v>31</v>
      </c>
      <c r="D231" s="217" t="s">
        <v>228</v>
      </c>
      <c r="E231" s="217" t="s">
        <v>224</v>
      </c>
      <c r="F231" s="217" t="s">
        <v>224</v>
      </c>
      <c r="G231" s="218" t="s">
        <v>50</v>
      </c>
      <c r="H231" s="781" t="s">
        <v>149</v>
      </c>
      <c r="I231" s="467"/>
      <c r="J231" s="468"/>
      <c r="K231" s="894"/>
      <c r="L231" s="565"/>
      <c r="M231" s="464"/>
      <c r="N231" s="166"/>
      <c r="O231" s="235"/>
      <c r="P231" s="238"/>
      <c r="Q231" s="156"/>
      <c r="R231" s="156"/>
      <c r="S231" s="156"/>
      <c r="T231" s="156"/>
      <c r="U231" s="156"/>
      <c r="V231" s="156"/>
      <c r="W231" s="156"/>
      <c r="X231" s="156"/>
      <c r="Y231" s="156"/>
      <c r="Z231" s="156"/>
      <c r="AA231" s="433"/>
      <c r="AB231" s="641">
        <f t="shared" ref="AB231" si="71">SUM(P231:AA231)</f>
        <v>0</v>
      </c>
      <c r="AC231" s="371">
        <f t="shared" si="63"/>
        <v>0</v>
      </c>
      <c r="AE231" s="781"/>
      <c r="AF231" s="267"/>
      <c r="AG231" s="267"/>
      <c r="AH231" s="717">
        <f t="shared" si="68"/>
        <v>0</v>
      </c>
      <c r="AI231" s="301"/>
      <c r="AJ231" s="788">
        <f t="shared" si="65"/>
        <v>0</v>
      </c>
      <c r="AK231" s="738"/>
      <c r="AL231" s="300">
        <f t="shared" si="66"/>
        <v>0</v>
      </c>
    </row>
    <row r="232" spans="1:38" s="6" customFormat="1" hidden="1">
      <c r="A232" s="742" t="s">
        <v>56</v>
      </c>
      <c r="B232" s="146">
        <f t="shared" si="70"/>
        <v>0</v>
      </c>
      <c r="C232" s="217" t="s">
        <v>31</v>
      </c>
      <c r="D232" s="217" t="s">
        <v>228</v>
      </c>
      <c r="E232" s="217" t="s">
        <v>224</v>
      </c>
      <c r="F232" s="217" t="s">
        <v>224</v>
      </c>
      <c r="G232" s="218" t="s">
        <v>50</v>
      </c>
      <c r="H232" s="781" t="s">
        <v>149</v>
      </c>
      <c r="I232" s="467"/>
      <c r="J232" s="468"/>
      <c r="K232" s="894"/>
      <c r="L232" s="565"/>
      <c r="M232" s="464"/>
      <c r="N232" s="166"/>
      <c r="O232" s="235"/>
      <c r="P232" s="238"/>
      <c r="Q232" s="156"/>
      <c r="R232" s="156"/>
      <c r="S232" s="156"/>
      <c r="T232" s="156"/>
      <c r="U232" s="156"/>
      <c r="V232" s="156"/>
      <c r="W232" s="156"/>
      <c r="X232" s="156"/>
      <c r="Y232" s="156"/>
      <c r="Z232" s="156"/>
      <c r="AA232" s="433"/>
      <c r="AB232" s="641">
        <f t="shared" si="69"/>
        <v>0</v>
      </c>
      <c r="AC232" s="371">
        <f t="shared" si="63"/>
        <v>0</v>
      </c>
      <c r="AE232" s="781"/>
      <c r="AF232" s="267"/>
      <c r="AG232" s="267"/>
      <c r="AH232" s="717">
        <f t="shared" si="68"/>
        <v>0</v>
      </c>
      <c r="AI232" s="301"/>
      <c r="AJ232" s="788">
        <f t="shared" si="65"/>
        <v>0</v>
      </c>
      <c r="AK232" s="738"/>
      <c r="AL232" s="300">
        <f t="shared" si="66"/>
        <v>0</v>
      </c>
    </row>
    <row r="233" spans="1:38" s="6" customFormat="1" hidden="1">
      <c r="A233" s="742" t="s">
        <v>56</v>
      </c>
      <c r="B233" s="146">
        <f t="shared" si="70"/>
        <v>0</v>
      </c>
      <c r="C233" s="217" t="s">
        <v>31</v>
      </c>
      <c r="D233" s="217" t="s">
        <v>228</v>
      </c>
      <c r="E233" s="217" t="s">
        <v>224</v>
      </c>
      <c r="F233" s="217" t="s">
        <v>224</v>
      </c>
      <c r="G233" s="218" t="s">
        <v>50</v>
      </c>
      <c r="H233" s="781" t="s">
        <v>149</v>
      </c>
      <c r="I233" s="467"/>
      <c r="J233" s="468"/>
      <c r="K233" s="894"/>
      <c r="L233" s="565"/>
      <c r="M233" s="464"/>
      <c r="N233" s="157"/>
      <c r="O233" s="898"/>
      <c r="P233" s="238"/>
      <c r="Q233" s="155"/>
      <c r="R233" s="156"/>
      <c r="S233" s="156"/>
      <c r="T233" s="156"/>
      <c r="U233" s="156"/>
      <c r="V233" s="156"/>
      <c r="W233" s="156"/>
      <c r="X233" s="156"/>
      <c r="Y233" s="156"/>
      <c r="Z233" s="156"/>
      <c r="AA233" s="433"/>
      <c r="AB233" s="641">
        <f t="shared" si="69"/>
        <v>0</v>
      </c>
      <c r="AC233" s="371">
        <f t="shared" si="63"/>
        <v>0</v>
      </c>
      <c r="AE233" s="781"/>
      <c r="AF233" s="267"/>
      <c r="AG233" s="267"/>
      <c r="AH233" s="717">
        <f t="shared" si="68"/>
        <v>0</v>
      </c>
      <c r="AI233" s="301"/>
      <c r="AJ233" s="788">
        <f t="shared" si="65"/>
        <v>0</v>
      </c>
      <c r="AK233" s="738"/>
      <c r="AL233" s="300">
        <f t="shared" si="66"/>
        <v>0</v>
      </c>
    </row>
    <row r="234" spans="1:38" s="6" customFormat="1" hidden="1">
      <c r="A234" s="742" t="s">
        <v>56</v>
      </c>
      <c r="B234" s="146">
        <f t="shared" si="70"/>
        <v>0</v>
      </c>
      <c r="C234" s="217" t="s">
        <v>31</v>
      </c>
      <c r="D234" s="217" t="s">
        <v>228</v>
      </c>
      <c r="E234" s="217" t="s">
        <v>224</v>
      </c>
      <c r="F234" s="217" t="s">
        <v>224</v>
      </c>
      <c r="G234" s="218" t="s">
        <v>50</v>
      </c>
      <c r="H234" s="781" t="s">
        <v>149</v>
      </c>
      <c r="I234" s="1590"/>
      <c r="J234" s="468"/>
      <c r="K234" s="269"/>
      <c r="L234" s="565"/>
      <c r="M234" s="269"/>
      <c r="N234" s="157"/>
      <c r="O234" s="898"/>
      <c r="P234" s="238"/>
      <c r="Q234" s="155"/>
      <c r="R234" s="155"/>
      <c r="S234" s="155"/>
      <c r="T234" s="155"/>
      <c r="U234" s="155"/>
      <c r="V234" s="155"/>
      <c r="W234" s="155"/>
      <c r="X234" s="155"/>
      <c r="Y234" s="155"/>
      <c r="Z234" s="155"/>
      <c r="AA234" s="1561"/>
      <c r="AB234" s="641">
        <f t="shared" si="69"/>
        <v>0</v>
      </c>
      <c r="AC234" s="371">
        <f t="shared" si="63"/>
        <v>0</v>
      </c>
      <c r="AE234" s="781"/>
      <c r="AF234" s="267"/>
      <c r="AG234" s="267"/>
      <c r="AH234" s="717">
        <f t="shared" si="68"/>
        <v>0</v>
      </c>
      <c r="AI234" s="301"/>
      <c r="AJ234" s="788">
        <f t="shared" si="65"/>
        <v>0</v>
      </c>
      <c r="AK234" s="738"/>
      <c r="AL234" s="300">
        <f t="shared" si="66"/>
        <v>0</v>
      </c>
    </row>
    <row r="235" spans="1:38" s="731" customFormat="1" hidden="1">
      <c r="A235" s="742" t="s">
        <v>56</v>
      </c>
      <c r="B235" s="146">
        <f t="shared" si="70"/>
        <v>0</v>
      </c>
      <c r="C235" s="217" t="s">
        <v>31</v>
      </c>
      <c r="D235" s="217" t="s">
        <v>228</v>
      </c>
      <c r="E235" s="217" t="s">
        <v>224</v>
      </c>
      <c r="F235" s="217" t="s">
        <v>224</v>
      </c>
      <c r="G235" s="218" t="s">
        <v>50</v>
      </c>
      <c r="H235" s="781" t="s">
        <v>149</v>
      </c>
      <c r="I235" s="736"/>
      <c r="J235" s="690"/>
      <c r="K235" s="727"/>
      <c r="L235" s="565"/>
      <c r="M235" s="727"/>
      <c r="N235" s="146"/>
      <c r="O235" s="242"/>
      <c r="P235" s="238"/>
      <c r="Q235" s="157"/>
      <c r="R235" s="157"/>
      <c r="S235" s="157"/>
      <c r="T235" s="157"/>
      <c r="U235" s="156"/>
      <c r="V235" s="156"/>
      <c r="W235" s="156"/>
      <c r="X235" s="156"/>
      <c r="Y235" s="155"/>
      <c r="Z235" s="155"/>
      <c r="AA235" s="1130"/>
      <c r="AB235" s="641">
        <f t="shared" si="69"/>
        <v>0</v>
      </c>
      <c r="AC235" s="371">
        <f t="shared" si="63"/>
        <v>0</v>
      </c>
      <c r="AE235" s="781"/>
      <c r="AF235" s="336"/>
      <c r="AG235" s="267" t="s">
        <v>149</v>
      </c>
      <c r="AH235" s="717">
        <f t="shared" si="68"/>
        <v>0</v>
      </c>
      <c r="AI235" s="737"/>
      <c r="AJ235" s="788">
        <f t="shared" si="65"/>
        <v>0</v>
      </c>
      <c r="AK235" s="738"/>
      <c r="AL235" s="300">
        <f t="shared" si="66"/>
        <v>0</v>
      </c>
    </row>
    <row r="236" spans="1:38" ht="15">
      <c r="A236" s="58" t="s">
        <v>24</v>
      </c>
      <c r="B236" s="456">
        <f>B225-SUM(B226:B235)</f>
        <v>263000000</v>
      </c>
      <c r="C236" s="456"/>
      <c r="D236" s="72"/>
      <c r="E236" s="72"/>
      <c r="F236" s="72"/>
      <c r="G236" s="73"/>
      <c r="H236" s="875"/>
      <c r="I236" s="210"/>
      <c r="J236" s="1217"/>
      <c r="K236" s="428"/>
      <c r="L236" s="193">
        <f>SUM(L226:L235)</f>
        <v>0</v>
      </c>
      <c r="M236" s="428"/>
      <c r="N236" s="193">
        <f>SUM(N226:N235)</f>
        <v>0</v>
      </c>
      <c r="O236" s="1875"/>
      <c r="P236" s="193">
        <f>SUM(P226:P235)</f>
        <v>0</v>
      </c>
      <c r="Q236" s="193">
        <f>SUM(Q226:Q235)</f>
        <v>0</v>
      </c>
      <c r="R236" s="193">
        <f>SUM(R226:R235)</f>
        <v>0</v>
      </c>
      <c r="S236" s="193">
        <f>SUM(S226:S235)</f>
        <v>0</v>
      </c>
      <c r="T236" s="193">
        <f t="shared" ref="T236:AC236" si="72">SUM(T226:T235)</f>
        <v>0</v>
      </c>
      <c r="U236" s="193">
        <f t="shared" si="72"/>
        <v>0</v>
      </c>
      <c r="V236" s="193">
        <f t="shared" si="72"/>
        <v>0</v>
      </c>
      <c r="W236" s="193">
        <f t="shared" si="72"/>
        <v>0</v>
      </c>
      <c r="X236" s="193">
        <f t="shared" si="72"/>
        <v>0</v>
      </c>
      <c r="Y236" s="193">
        <f t="shared" si="72"/>
        <v>0</v>
      </c>
      <c r="Z236" s="193">
        <f t="shared" si="72"/>
        <v>0</v>
      </c>
      <c r="AA236" s="193">
        <f t="shared" si="72"/>
        <v>0</v>
      </c>
      <c r="AB236" s="1742">
        <f t="shared" si="72"/>
        <v>0</v>
      </c>
      <c r="AC236" s="193">
        <f t="shared" si="72"/>
        <v>0</v>
      </c>
      <c r="AE236" s="793"/>
      <c r="AF236" s="794"/>
      <c r="AG236" s="794"/>
      <c r="AH236" s="428"/>
      <c r="AI236" s="794">
        <f>SUM(AI226:AI235)</f>
        <v>263000000</v>
      </c>
      <c r="AJ236" s="243">
        <f>SUM(AJ226:AJ235)</f>
        <v>263000000</v>
      </c>
      <c r="AK236" s="739">
        <f>B225-AI236</f>
        <v>0</v>
      </c>
    </row>
    <row r="237" spans="1:38" s="8" customFormat="1">
      <c r="A237" s="179"/>
      <c r="B237" s="457"/>
      <c r="C237" s="219"/>
      <c r="D237" s="219"/>
      <c r="E237" s="219"/>
      <c r="F237" s="219"/>
      <c r="G237" s="220"/>
      <c r="H237" s="876"/>
      <c r="I237" s="221"/>
      <c r="J237" s="1218"/>
      <c r="K237" s="429"/>
      <c r="L237" s="222"/>
      <c r="M237" s="429"/>
      <c r="N237" s="506"/>
      <c r="O237" s="244"/>
      <c r="P237" s="239"/>
      <c r="Q237" s="506"/>
      <c r="R237" s="506"/>
      <c r="S237" s="506"/>
      <c r="T237" s="506"/>
      <c r="U237" s="506"/>
      <c r="V237" s="506"/>
      <c r="W237" s="506"/>
      <c r="X237" s="506"/>
      <c r="Y237" s="506"/>
      <c r="Z237" s="506"/>
      <c r="AA237" s="1733"/>
      <c r="AB237" s="1743"/>
      <c r="AC237" s="377"/>
      <c r="AE237" s="782"/>
      <c r="AF237" s="252"/>
      <c r="AG237" s="252"/>
      <c r="AH237" s="717"/>
      <c r="AI237" s="302"/>
      <c r="AJ237" s="784"/>
      <c r="AK237" s="738"/>
    </row>
    <row r="238" spans="1:38" ht="15.75" thickBot="1">
      <c r="A238" s="520" t="s">
        <v>591</v>
      </c>
      <c r="B238" s="458">
        <f>B17+B45+B75+B89+B118+B225</f>
        <v>5475336000</v>
      </c>
      <c r="C238" s="194"/>
      <c r="D238" s="194"/>
      <c r="E238" s="194"/>
      <c r="F238" s="194"/>
      <c r="G238" s="195"/>
      <c r="H238" s="877"/>
      <c r="I238" s="211"/>
      <c r="J238" s="1219"/>
      <c r="K238" s="430"/>
      <c r="L238" s="196">
        <f>L34+L39+L44+L66+L74+L88+L117+L224+L236</f>
        <v>0</v>
      </c>
      <c r="M238" s="430"/>
      <c r="N238" s="196">
        <f>N34+N39+N44+N66+N74+N88+N117+N224+N236</f>
        <v>0</v>
      </c>
      <c r="O238" s="1877"/>
      <c r="P238" s="196">
        <f>P34+P39+P44+P66+P74+P88+P117+P224+P236</f>
        <v>0</v>
      </c>
      <c r="Q238" s="196">
        <f>Q34+Q39+Q44+Q66+Q74+Q88+Q117+Q224+Q236</f>
        <v>0</v>
      </c>
      <c r="R238" s="196">
        <f t="shared" ref="R238:AC238" si="73">R34+R39+R44+R66+R74+R88+R117+R224+R236</f>
        <v>0</v>
      </c>
      <c r="S238" s="196">
        <f t="shared" si="73"/>
        <v>0</v>
      </c>
      <c r="T238" s="196">
        <f t="shared" si="73"/>
        <v>0</v>
      </c>
      <c r="U238" s="196">
        <f t="shared" si="73"/>
        <v>0</v>
      </c>
      <c r="V238" s="196">
        <f t="shared" si="73"/>
        <v>0</v>
      </c>
      <c r="W238" s="196">
        <f t="shared" si="73"/>
        <v>0</v>
      </c>
      <c r="X238" s="196">
        <f t="shared" si="73"/>
        <v>0</v>
      </c>
      <c r="Y238" s="196">
        <f t="shared" si="73"/>
        <v>0</v>
      </c>
      <c r="Z238" s="196">
        <f t="shared" si="73"/>
        <v>0</v>
      </c>
      <c r="AA238" s="196">
        <f t="shared" si="73"/>
        <v>0</v>
      </c>
      <c r="AB238" s="1744">
        <f t="shared" si="73"/>
        <v>0</v>
      </c>
      <c r="AC238" s="196">
        <f t="shared" si="73"/>
        <v>0</v>
      </c>
      <c r="AE238" s="795"/>
      <c r="AF238" s="785"/>
      <c r="AG238" s="785"/>
      <c r="AH238" s="938"/>
      <c r="AI238" s="245" t="e">
        <f>AI34+AI39+AI44+AI66+AI74+AI88+AI117+AI224+#REF!+AI236</f>
        <v>#REF!</v>
      </c>
      <c r="AJ238" s="245" t="e">
        <f>AJ34+AJ39+AJ44+AJ66+AJ74+AJ88+AJ117+AJ224+#REF!+AJ236</f>
        <v>#REF!</v>
      </c>
      <c r="AK238" s="245" t="e">
        <f>AK34+AK39+AK44+AK66+AK74+AK88+AK117+AK224+#REF!+AK236</f>
        <v>#REF!</v>
      </c>
    </row>
    <row r="239" spans="1:38" s="8" customFormat="1" ht="15">
      <c r="A239" s="679"/>
      <c r="B239" s="440"/>
      <c r="C239" s="75"/>
      <c r="D239" s="75"/>
      <c r="E239" s="75"/>
      <c r="F239" s="75"/>
      <c r="G239" s="75"/>
      <c r="H239" s="878"/>
      <c r="I239" s="212"/>
      <c r="J239" s="1220"/>
      <c r="K239" s="273"/>
      <c r="L239" s="77"/>
      <c r="M239" s="273"/>
      <c r="N239" s="77"/>
      <c r="O239" s="77"/>
      <c r="P239" s="77"/>
      <c r="Q239" s="77"/>
      <c r="R239" s="77"/>
      <c r="S239" s="77"/>
      <c r="T239" s="77"/>
      <c r="U239" s="77"/>
      <c r="V239" s="77"/>
      <c r="W239" s="77"/>
      <c r="X239" s="77"/>
      <c r="Y239" s="77"/>
      <c r="Z239" s="77"/>
      <c r="AA239" s="77"/>
      <c r="AB239" s="1185"/>
      <c r="AC239" s="1227"/>
      <c r="AE239" s="708"/>
      <c r="AH239" s="939"/>
      <c r="AI239" s="300"/>
      <c r="AJ239" s="300"/>
      <c r="AK239" s="738"/>
    </row>
    <row r="240" spans="1:38" s="8" customFormat="1" ht="15">
      <c r="A240" s="679"/>
      <c r="B240" s="440"/>
      <c r="C240" s="75"/>
      <c r="D240" s="75"/>
      <c r="E240" s="75"/>
      <c r="F240" s="75"/>
      <c r="G240" s="75"/>
      <c r="H240" s="878"/>
      <c r="I240" s="212"/>
      <c r="J240" s="1220"/>
      <c r="K240" s="273"/>
      <c r="L240" s="77"/>
      <c r="M240" s="273"/>
      <c r="N240" s="77"/>
      <c r="O240" s="77"/>
      <c r="P240" s="77"/>
      <c r="Q240" s="77"/>
      <c r="R240" s="77"/>
      <c r="S240" s="77"/>
      <c r="T240" s="77"/>
      <c r="U240" s="77"/>
      <c r="V240" s="77"/>
      <c r="W240" s="77"/>
      <c r="X240" s="77"/>
      <c r="Y240" s="77"/>
      <c r="Z240" s="77"/>
      <c r="AA240" s="77"/>
      <c r="AB240" s="1185"/>
      <c r="AC240" s="1227"/>
      <c r="AE240" s="708"/>
      <c r="AH240" s="939"/>
      <c r="AI240" s="300"/>
      <c r="AJ240" s="300"/>
      <c r="AK240" s="738"/>
    </row>
    <row r="241" spans="1:37" s="8" customFormat="1" ht="14.25">
      <c r="A241" s="554"/>
      <c r="B241" s="459"/>
      <c r="C241" s="74"/>
      <c r="D241" s="75"/>
      <c r="E241" s="75"/>
      <c r="F241" s="75"/>
      <c r="G241" s="75"/>
      <c r="H241" s="878"/>
      <c r="I241" s="212"/>
      <c r="J241" s="1220"/>
      <c r="K241" s="273"/>
      <c r="L241" s="77"/>
      <c r="M241" s="273"/>
      <c r="N241" s="223"/>
      <c r="O241" s="224"/>
      <c r="P241" s="223"/>
      <c r="Q241" s="223"/>
      <c r="R241" s="223"/>
      <c r="S241" s="223"/>
      <c r="T241" s="223"/>
      <c r="U241" s="223"/>
      <c r="V241" s="223"/>
      <c r="W241" s="223"/>
      <c r="X241" s="223"/>
      <c r="Y241" s="223"/>
      <c r="Z241" s="223"/>
      <c r="AA241" s="223"/>
      <c r="AB241" s="1228"/>
      <c r="AC241" s="1229"/>
      <c r="AE241" s="708"/>
      <c r="AH241" s="939"/>
      <c r="AI241" s="300"/>
      <c r="AJ241" s="300"/>
      <c r="AK241" s="738"/>
    </row>
    <row r="242" spans="1:37" ht="14.25">
      <c r="A242" s="20" t="s">
        <v>25</v>
      </c>
      <c r="B242" s="130" t="s">
        <v>12</v>
      </c>
      <c r="C242" s="711"/>
      <c r="D242" s="711"/>
      <c r="E242" s="711"/>
      <c r="F242" s="711"/>
      <c r="G242" s="711"/>
      <c r="H242" s="213"/>
      <c r="I242" s="213"/>
      <c r="J242" s="1221"/>
      <c r="K242" s="182"/>
      <c r="L242" s="117"/>
      <c r="M242" s="111"/>
      <c r="N242" s="225"/>
      <c r="O242" s="226"/>
      <c r="P242" s="225"/>
      <c r="Q242" s="225"/>
      <c r="R242" s="225"/>
      <c r="S242" s="225"/>
      <c r="T242" s="225"/>
      <c r="U242" s="225"/>
      <c r="V242" s="225"/>
      <c r="W242" s="225"/>
      <c r="X242" s="225"/>
      <c r="Y242" s="225"/>
      <c r="Z242" s="225"/>
      <c r="AA242" s="225"/>
      <c r="AB242" s="1230"/>
      <c r="AC242" s="1231"/>
    </row>
    <row r="243" spans="1:37" s="133" customFormat="1" ht="24.75" customHeight="1">
      <c r="A243" s="23" t="s">
        <v>26</v>
      </c>
      <c r="B243" s="78">
        <f>B18+B35+B40+B46+B67+B75+B89+B118+B225</f>
        <v>5475336000</v>
      </c>
      <c r="C243" s="533"/>
      <c r="D243" s="533"/>
      <c r="E243" s="533"/>
      <c r="F243" s="533"/>
      <c r="G243" s="533"/>
      <c r="H243" s="835"/>
      <c r="I243" s="228"/>
      <c r="J243" s="1222"/>
      <c r="K243" s="274"/>
      <c r="L243" s="118" t="s">
        <v>17</v>
      </c>
      <c r="M243" s="330" t="s">
        <v>18</v>
      </c>
      <c r="N243" s="22" t="s">
        <v>19</v>
      </c>
      <c r="O243" s="501" t="s">
        <v>127</v>
      </c>
      <c r="P243" s="1176"/>
      <c r="Q243" s="1176"/>
      <c r="R243" s="1176"/>
      <c r="S243" s="1176"/>
      <c r="T243" s="1176"/>
      <c r="U243" s="1176"/>
      <c r="V243" s="1176"/>
      <c r="W243" s="1176"/>
      <c r="X243" s="1176"/>
      <c r="Y243" s="1176"/>
      <c r="Z243" s="1176"/>
      <c r="AA243" s="1176"/>
      <c r="AB243" s="1176">
        <f>SUM(P243:AA243)</f>
        <v>0</v>
      </c>
      <c r="AC243" s="1177">
        <f>N238-AB243</f>
        <v>0</v>
      </c>
      <c r="AE243" s="495"/>
      <c r="AH243" s="940"/>
      <c r="AI243" s="497"/>
      <c r="AJ243" s="497"/>
      <c r="AK243" s="741"/>
    </row>
    <row r="244" spans="1:37" ht="15">
      <c r="A244" s="59"/>
      <c r="B244" s="309"/>
      <c r="C244" s="61"/>
      <c r="D244" s="1879"/>
      <c r="E244" s="1893"/>
      <c r="F244" s="1893"/>
      <c r="G244" s="1893"/>
      <c r="H244" s="853"/>
      <c r="I244" s="226"/>
      <c r="J244" s="537"/>
      <c r="K244" s="895"/>
      <c r="L244" s="1014">
        <f>L238</f>
        <v>0</v>
      </c>
      <c r="M244" s="1014">
        <f>N238</f>
        <v>0</v>
      </c>
      <c r="N244" s="1014">
        <f>AB238</f>
        <v>0</v>
      </c>
      <c r="O244" s="226"/>
      <c r="P244" s="225"/>
      <c r="Q244" s="225"/>
      <c r="R244" s="225"/>
      <c r="S244" s="225"/>
      <c r="T244" s="225"/>
      <c r="U244" s="225"/>
      <c r="V244" s="225"/>
      <c r="W244" s="225"/>
      <c r="X244" s="225"/>
      <c r="Y244" s="225"/>
      <c r="Z244" s="225"/>
      <c r="AA244" s="225"/>
      <c r="AB244" s="1230"/>
      <c r="AC244" s="1231"/>
    </row>
    <row r="245" spans="1:37" ht="24.75" customHeight="1">
      <c r="A245" s="683"/>
      <c r="B245" s="309"/>
      <c r="C245" s="61"/>
      <c r="D245" s="1917"/>
      <c r="E245" s="1917"/>
      <c r="F245" s="1917"/>
      <c r="G245" s="1917"/>
      <c r="H245" s="879" t="s">
        <v>259</v>
      </c>
      <c r="I245" s="226"/>
      <c r="J245" s="537"/>
      <c r="K245" s="895"/>
      <c r="L245" s="1549"/>
      <c r="M245" s="431" t="s">
        <v>26</v>
      </c>
      <c r="N245" s="1014">
        <f>N238</f>
        <v>0</v>
      </c>
      <c r="O245" s="226"/>
      <c r="P245" s="333">
        <f>P34+P39+P44+P66+P74+P88+P117+P224+P236</f>
        <v>0</v>
      </c>
      <c r="Q245" s="333">
        <f t="shared" ref="Q245:AA245" si="74">Q34+Q39+Q44+Q66+Q74+Q88+Q117+Q224+Q236</f>
        <v>0</v>
      </c>
      <c r="R245" s="333">
        <f t="shared" si="74"/>
        <v>0</v>
      </c>
      <c r="S245" s="333">
        <f t="shared" si="74"/>
        <v>0</v>
      </c>
      <c r="T245" s="333">
        <f t="shared" si="74"/>
        <v>0</v>
      </c>
      <c r="U245" s="333">
        <f t="shared" si="74"/>
        <v>0</v>
      </c>
      <c r="V245" s="333">
        <f t="shared" si="74"/>
        <v>0</v>
      </c>
      <c r="W245" s="333">
        <f t="shared" si="74"/>
        <v>0</v>
      </c>
      <c r="X245" s="333">
        <f t="shared" si="74"/>
        <v>0</v>
      </c>
      <c r="Y245" s="333">
        <f t="shared" si="74"/>
        <v>0</v>
      </c>
      <c r="Z245" s="333">
        <f t="shared" si="74"/>
        <v>0</v>
      </c>
      <c r="AA245" s="333">
        <f t="shared" si="74"/>
        <v>0</v>
      </c>
      <c r="AB245" s="333">
        <f>AB34+AB39+AB44+AB66+AB74+AB88+AB117+AB224+AB236</f>
        <v>0</v>
      </c>
      <c r="AC245" s="1232">
        <f>N245-AB245</f>
        <v>0</v>
      </c>
    </row>
    <row r="246" spans="1:37" ht="13.5" thickBot="1">
      <c r="A246" s="555"/>
      <c r="B246" s="556"/>
      <c r="C246" s="557"/>
      <c r="D246" s="558"/>
      <c r="E246" s="69"/>
      <c r="F246" s="69"/>
      <c r="G246" s="69"/>
      <c r="H246" s="880"/>
      <c r="I246" s="253"/>
      <c r="J246" s="527"/>
      <c r="K246" s="896"/>
      <c r="L246" s="463"/>
      <c r="M246" s="585"/>
      <c r="N246" s="530"/>
      <c r="O246" s="253"/>
      <c r="P246" s="530"/>
      <c r="Q246" s="530"/>
      <c r="R246" s="530"/>
      <c r="S246" s="530"/>
      <c r="T246" s="530"/>
      <c r="U246" s="530"/>
      <c r="V246" s="530"/>
      <c r="W246" s="530"/>
      <c r="X246" s="530"/>
      <c r="Y246" s="530"/>
      <c r="Z246" s="530"/>
      <c r="AA246" s="530"/>
      <c r="AB246" s="530"/>
      <c r="AC246" s="532"/>
    </row>
    <row r="247" spans="1:37">
      <c r="A247" s="31"/>
      <c r="B247" s="132"/>
      <c r="C247" s="33"/>
      <c r="D247" s="34"/>
    </row>
    <row r="248" spans="1:37">
      <c r="L248" s="338"/>
      <c r="M248" s="338"/>
      <c r="N248" s="382"/>
      <c r="Q248" s="122">
        <f>Q245-Q243</f>
        <v>0</v>
      </c>
      <c r="R248" s="122">
        <f>R243-R238</f>
        <v>0</v>
      </c>
      <c r="S248" s="122">
        <f>S243-S238</f>
        <v>0</v>
      </c>
      <c r="T248" s="122">
        <f t="shared" ref="T248:Z248" si="75">T243-T238</f>
        <v>0</v>
      </c>
      <c r="U248" s="122">
        <f t="shared" si="75"/>
        <v>0</v>
      </c>
      <c r="V248" s="122">
        <f t="shared" si="75"/>
        <v>0</v>
      </c>
      <c r="W248" s="122">
        <f t="shared" si="75"/>
        <v>0</v>
      </c>
      <c r="X248" s="122">
        <f t="shared" si="75"/>
        <v>0</v>
      </c>
      <c r="Y248" s="122">
        <f t="shared" si="75"/>
        <v>0</v>
      </c>
      <c r="Z248" s="122">
        <f t="shared" si="75"/>
        <v>0</v>
      </c>
      <c r="AA248" s="122">
        <f>AA243-AA238</f>
        <v>0</v>
      </c>
      <c r="AB248" s="122">
        <f>AB243-AB238</f>
        <v>0</v>
      </c>
    </row>
    <row r="249" spans="1:37" hidden="1">
      <c r="L249" s="338">
        <f>L244-L245-L248</f>
        <v>0</v>
      </c>
      <c r="M249" s="338">
        <f>M248-M244</f>
        <v>0</v>
      </c>
      <c r="N249" s="338">
        <f>N248-N244</f>
        <v>0</v>
      </c>
    </row>
    <row r="250" spans="1:37" hidden="1">
      <c r="A250" s="339" t="s">
        <v>36</v>
      </c>
      <c r="B250" s="460" t="s">
        <v>37</v>
      </c>
      <c r="C250" s="341" t="s">
        <v>139</v>
      </c>
      <c r="D250" s="341" t="s">
        <v>115</v>
      </c>
      <c r="E250" s="341" t="s">
        <v>116</v>
      </c>
      <c r="F250" s="341" t="s">
        <v>117</v>
      </c>
    </row>
    <row r="251" spans="1:37" hidden="1">
      <c r="A251" s="378">
        <v>112</v>
      </c>
      <c r="B251" s="167" t="s">
        <v>213</v>
      </c>
      <c r="C251" s="1283">
        <f>B18</f>
        <v>1537505000</v>
      </c>
      <c r="D251" s="300">
        <f>L34</f>
        <v>0</v>
      </c>
      <c r="E251" s="300">
        <f>N34</f>
        <v>0</v>
      </c>
      <c r="F251" s="300">
        <f>AB34</f>
        <v>0</v>
      </c>
    </row>
    <row r="252" spans="1:37" hidden="1">
      <c r="A252" s="378">
        <v>112</v>
      </c>
      <c r="B252" s="1100" t="s">
        <v>252</v>
      </c>
      <c r="C252" s="1283">
        <f>B46</f>
        <v>142830000</v>
      </c>
      <c r="D252" s="300">
        <f>L66</f>
        <v>0</v>
      </c>
      <c r="E252" s="300">
        <f>N66</f>
        <v>0</v>
      </c>
      <c r="F252" s="1284">
        <f>AB66</f>
        <v>0</v>
      </c>
    </row>
    <row r="253" spans="1:37" s="384" customFormat="1" hidden="1">
      <c r="A253" s="378">
        <v>112</v>
      </c>
      <c r="B253" s="167" t="s">
        <v>215</v>
      </c>
      <c r="C253" s="1283">
        <f>B75+B89+B118+B225</f>
        <v>3401336000</v>
      </c>
      <c r="D253" s="300">
        <f>L88+L117+L224+L236</f>
        <v>0</v>
      </c>
      <c r="E253" s="300">
        <f>N88+N117+N224+N236</f>
        <v>0</v>
      </c>
      <c r="F253" s="1284">
        <f>AB88+AB117+AB224+AB236</f>
        <v>0</v>
      </c>
      <c r="G253" s="1284"/>
      <c r="H253" s="381"/>
      <c r="I253" s="381"/>
      <c r="J253" s="168"/>
      <c r="K253" s="897"/>
      <c r="L253" s="338"/>
      <c r="M253" s="432"/>
      <c r="N253" s="382"/>
      <c r="O253" s="381"/>
      <c r="P253" s="382"/>
      <c r="Q253" s="382"/>
      <c r="R253" s="382"/>
      <c r="S253" s="382"/>
      <c r="T253" s="382"/>
      <c r="U253" s="382"/>
      <c r="V253" s="382"/>
      <c r="W253" s="382"/>
      <c r="X253" s="382"/>
      <c r="Y253" s="382"/>
      <c r="Z253" s="382"/>
      <c r="AA253" s="382"/>
      <c r="AB253" s="382"/>
      <c r="AC253" s="382"/>
      <c r="AH253" s="432"/>
      <c r="AI253" s="338"/>
      <c r="AJ253" s="338"/>
      <c r="AK253" s="739"/>
    </row>
    <row r="254" spans="1:37" hidden="1">
      <c r="A254" s="378">
        <v>112</v>
      </c>
      <c r="B254" s="1100" t="s">
        <v>253</v>
      </c>
      <c r="C254" s="300">
        <f>B67</f>
        <v>294000000</v>
      </c>
      <c r="D254" s="300">
        <f>L74</f>
        <v>0</v>
      </c>
      <c r="E254" s="300">
        <f>N74</f>
        <v>0</v>
      </c>
      <c r="F254" s="1284">
        <f>AB74</f>
        <v>0</v>
      </c>
    </row>
    <row r="255" spans="1:37" hidden="1">
      <c r="A255" s="1102" t="s">
        <v>254</v>
      </c>
      <c r="B255" s="167" t="s">
        <v>213</v>
      </c>
      <c r="C255" s="300">
        <f>B35</f>
        <v>99185000</v>
      </c>
      <c r="D255" s="300">
        <f>L39</f>
        <v>0</v>
      </c>
      <c r="E255" s="300">
        <f>N39</f>
        <v>0</v>
      </c>
      <c r="F255" s="300">
        <f>AB39</f>
        <v>0</v>
      </c>
      <c r="M255" s="338"/>
    </row>
    <row r="256" spans="1:37" hidden="1">
      <c r="A256" s="1101" t="s">
        <v>214</v>
      </c>
      <c r="B256" s="167" t="s">
        <v>213</v>
      </c>
      <c r="C256" s="300">
        <f>B40</f>
        <v>480000</v>
      </c>
      <c r="D256" s="300">
        <f>L44</f>
        <v>0</v>
      </c>
      <c r="E256" s="300">
        <f>N44</f>
        <v>0</v>
      </c>
      <c r="F256" s="300">
        <f>AB44</f>
        <v>0</v>
      </c>
      <c r="M256" s="338"/>
    </row>
    <row r="257" spans="1:6" hidden="1">
      <c r="A257" s="383"/>
      <c r="B257" s="338" t="s">
        <v>118</v>
      </c>
      <c r="C257" s="338">
        <f>SUM(C251:C256)</f>
        <v>5475336000</v>
      </c>
      <c r="D257" s="338">
        <f>SUM(D251:D256)</f>
        <v>0</v>
      </c>
      <c r="E257" s="338">
        <f>SUM(E251:E256)</f>
        <v>0</v>
      </c>
      <c r="F257" s="338">
        <f>SUM(F251:F256)</f>
        <v>0</v>
      </c>
    </row>
    <row r="258" spans="1:6" hidden="1">
      <c r="A258" s="461"/>
    </row>
    <row r="259" spans="1:6" hidden="1">
      <c r="B259" s="338"/>
    </row>
    <row r="260" spans="1:6" hidden="1">
      <c r="C260" s="341" t="s">
        <v>139</v>
      </c>
      <c r="D260" s="341" t="s">
        <v>116</v>
      </c>
      <c r="E260" s="120"/>
    </row>
    <row r="261" spans="1:6" hidden="1">
      <c r="B261" s="384" t="s">
        <v>467</v>
      </c>
      <c r="C261" s="120">
        <f>B46+B67+B75+B89+B118+B225</f>
        <v>3838166000</v>
      </c>
      <c r="D261" s="120">
        <f>N88+N117+N224+N236</f>
        <v>0</v>
      </c>
    </row>
    <row r="262" spans="1:6" hidden="1">
      <c r="B262" s="384" t="s">
        <v>221</v>
      </c>
      <c r="C262" s="1745">
        <f>B18+B35+B40</f>
        <v>1637170000</v>
      </c>
      <c r="D262" s="120">
        <f>N34+N39+N44</f>
        <v>0</v>
      </c>
      <c r="E262" s="26" t="s">
        <v>336</v>
      </c>
    </row>
    <row r="263" spans="1:6" hidden="1">
      <c r="B263" s="1639"/>
      <c r="C263" s="338">
        <f>SUM(C261:C262)</f>
        <v>5475336000</v>
      </c>
      <c r="D263" s="120"/>
    </row>
    <row r="264" spans="1:6" hidden="1">
      <c r="C264" s="1104"/>
      <c r="D264" s="120"/>
    </row>
    <row r="265" spans="1:6">
      <c r="C265" s="120"/>
      <c r="D265" s="120"/>
    </row>
    <row r="266" spans="1:6">
      <c r="C266" s="1104"/>
      <c r="D266" s="120"/>
    </row>
    <row r="267" spans="1:6">
      <c r="C267" s="120"/>
      <c r="D267" s="120"/>
    </row>
  </sheetData>
  <autoFilter ref="A16:AK236"/>
  <mergeCells count="17">
    <mergeCell ref="A1:A3"/>
    <mergeCell ref="B1:AC1"/>
    <mergeCell ref="B2:AC2"/>
    <mergeCell ref="B3:AC3"/>
    <mergeCell ref="D245:E245"/>
    <mergeCell ref="F245:G245"/>
    <mergeCell ref="A4:G4"/>
    <mergeCell ref="A5:G5"/>
    <mergeCell ref="A6:G6"/>
    <mergeCell ref="A7:G7"/>
    <mergeCell ref="A8:G8"/>
    <mergeCell ref="A9:G9"/>
    <mergeCell ref="B10:D10"/>
    <mergeCell ref="B11:G11"/>
    <mergeCell ref="B12:G12"/>
    <mergeCell ref="D244:E244"/>
    <mergeCell ref="F244:G244"/>
  </mergeCells>
  <conditionalFormatting sqref="AC40:AC43 AJ40:AJ43 AC188 AC173:AC176 AC190:AC193 AC97:AC100 AC203 AC159:AC160 AC201 AC45:AC79 AC82:AC84 AC86:AC95 AC141:AC146 AC205:AC223 AC4:AC38 AJ1:AJ38 AC162:AC171 AC178:AC186 AC195:AC199 AC102:AC106 AC148:AC157 AC225:AC237 AC108:AC139 AJ45:AJ224 AL1:AL1048576 AJ226:AJ1048576 AC239:AC1048576">
    <cfRule type="cellIs" dxfId="150" priority="47" operator="lessThan">
      <formula>0</formula>
    </cfRule>
  </conditionalFormatting>
  <conditionalFormatting sqref="AC36:AC38">
    <cfRule type="cellIs" dxfId="149" priority="44" operator="lessThan">
      <formula>0</formula>
    </cfRule>
  </conditionalFormatting>
  <conditionalFormatting sqref="AC40:AC43">
    <cfRule type="cellIs" dxfId="148" priority="43" operator="lessThan">
      <formula>0</formula>
    </cfRule>
  </conditionalFormatting>
  <conditionalFormatting sqref="AC47:AC65">
    <cfRule type="cellIs" dxfId="147" priority="42" operator="lessThan">
      <formula>0</formula>
    </cfRule>
  </conditionalFormatting>
  <conditionalFormatting sqref="AC86:AC87 AC76:AC79 AC82:AC84">
    <cfRule type="cellIs" dxfId="146" priority="40" operator="lessThan">
      <formula>0</formula>
    </cfRule>
  </conditionalFormatting>
  <conditionalFormatting sqref="AC97:AC100 AC90:AC95">
    <cfRule type="cellIs" dxfId="145" priority="39" operator="lessThan">
      <formula>0</formula>
    </cfRule>
  </conditionalFormatting>
  <conditionalFormatting sqref="AC226:AC235">
    <cfRule type="cellIs" dxfId="144" priority="36" operator="lessThan">
      <formula>0</formula>
    </cfRule>
  </conditionalFormatting>
  <conditionalFormatting sqref="M257:M1048576 M245:M247 M250:M254 M4:M243">
    <cfRule type="duplicateValues" dxfId="143" priority="402"/>
  </conditionalFormatting>
  <conditionalFormatting sqref="M257:M1048576 M245:M247 M249:M254 M4:M243">
    <cfRule type="duplicateValues" dxfId="142" priority="408"/>
  </conditionalFormatting>
  <conditionalFormatting sqref="M257:M1048576 M249:M254 M245:M247 M4:M243">
    <cfRule type="duplicateValues" dxfId="141" priority="414"/>
  </conditionalFormatting>
  <conditionalFormatting sqref="M257:M1048576 M4:M243 M249:M254 M245:M247">
    <cfRule type="duplicateValues" dxfId="140" priority="420"/>
  </conditionalFormatting>
  <conditionalFormatting sqref="M249:M1048576 M4:M243 M245:M247">
    <cfRule type="duplicateValues" dxfId="139" priority="25"/>
  </conditionalFormatting>
  <conditionalFormatting sqref="AC187">
    <cfRule type="cellIs" dxfId="138" priority="23" operator="lessThan">
      <formula>0</formula>
    </cfRule>
  </conditionalFormatting>
  <conditionalFormatting sqref="AC172">
    <cfRule type="cellIs" dxfId="137" priority="22" operator="lessThan">
      <formula>0</formula>
    </cfRule>
  </conditionalFormatting>
  <conditionalFormatting sqref="AC80:AC81">
    <cfRule type="cellIs" dxfId="136" priority="21" operator="lessThan">
      <formula>0</formula>
    </cfRule>
  </conditionalFormatting>
  <conditionalFormatting sqref="AC80:AC81">
    <cfRule type="cellIs" dxfId="135" priority="20" operator="lessThan">
      <formula>0</formula>
    </cfRule>
  </conditionalFormatting>
  <conditionalFormatting sqref="AC85">
    <cfRule type="cellIs" dxfId="134" priority="19" operator="lessThan">
      <formula>0</formula>
    </cfRule>
  </conditionalFormatting>
  <conditionalFormatting sqref="AC85">
    <cfRule type="cellIs" dxfId="133" priority="18" operator="lessThan">
      <formula>0</formula>
    </cfRule>
  </conditionalFormatting>
  <conditionalFormatting sqref="AC189">
    <cfRule type="cellIs" dxfId="132" priority="17" operator="lessThan">
      <formula>0</formula>
    </cfRule>
  </conditionalFormatting>
  <conditionalFormatting sqref="AC96">
    <cfRule type="cellIs" dxfId="131" priority="16" operator="lessThan">
      <formula>0</formula>
    </cfRule>
  </conditionalFormatting>
  <conditionalFormatting sqref="AC96">
    <cfRule type="cellIs" dxfId="130" priority="15" operator="lessThan">
      <formula>0</formula>
    </cfRule>
  </conditionalFormatting>
  <conditionalFormatting sqref="AC107">
    <cfRule type="cellIs" dxfId="129" priority="14" operator="lessThan">
      <formula>0</formula>
    </cfRule>
  </conditionalFormatting>
  <conditionalFormatting sqref="AC107">
    <cfRule type="cellIs" dxfId="128" priority="13" operator="lessThan">
      <formula>0</formula>
    </cfRule>
  </conditionalFormatting>
  <conditionalFormatting sqref="AC101">
    <cfRule type="cellIs" dxfId="127" priority="12" operator="lessThan">
      <formula>0</formula>
    </cfRule>
  </conditionalFormatting>
  <conditionalFormatting sqref="AC101">
    <cfRule type="cellIs" dxfId="126" priority="11" operator="lessThan">
      <formula>0</formula>
    </cfRule>
  </conditionalFormatting>
  <conditionalFormatting sqref="AC204">
    <cfRule type="cellIs" dxfId="125" priority="10" operator="lessThan">
      <formula>0</formula>
    </cfRule>
  </conditionalFormatting>
  <conditionalFormatting sqref="AC202">
    <cfRule type="cellIs" dxfId="124" priority="9" operator="lessThan">
      <formula>0</formula>
    </cfRule>
  </conditionalFormatting>
  <conditionalFormatting sqref="AC158">
    <cfRule type="cellIs" dxfId="123" priority="8" operator="lessThan">
      <formula>0</formula>
    </cfRule>
  </conditionalFormatting>
  <conditionalFormatting sqref="AC200">
    <cfRule type="cellIs" dxfId="122" priority="7" operator="lessThan">
      <formula>0</formula>
    </cfRule>
  </conditionalFormatting>
  <conditionalFormatting sqref="AC194">
    <cfRule type="cellIs" dxfId="121" priority="6" operator="lessThan">
      <formula>0</formula>
    </cfRule>
  </conditionalFormatting>
  <conditionalFormatting sqref="AC140">
    <cfRule type="cellIs" dxfId="120" priority="5" operator="lessThan">
      <formula>0</formula>
    </cfRule>
  </conditionalFormatting>
  <conditionalFormatting sqref="AC177">
    <cfRule type="cellIs" dxfId="119" priority="4" operator="lessThan">
      <formula>0</formula>
    </cfRule>
  </conditionalFormatting>
  <conditionalFormatting sqref="AC147">
    <cfRule type="cellIs" dxfId="118" priority="3" operator="lessThan">
      <formula>0</formula>
    </cfRule>
  </conditionalFormatting>
  <conditionalFormatting sqref="AC161">
    <cfRule type="cellIs" dxfId="117" priority="2" operator="lessThan">
      <formula>0</formula>
    </cfRule>
  </conditionalFormatting>
  <printOptions horizontalCentered="1" verticalCentered="1"/>
  <pageMargins left="0.70866141732283472" right="1.7322834645669292" top="0" bottom="0" header="0" footer="0"/>
  <pageSetup scale="35" fitToWidth="2" fitToHeight="2" orientation="landscape" r:id="rId1"/>
  <headerFooter alignWithMargins="0">
    <oddFooter xml:space="preserve">&amp;LVersión 3. 23/07/2019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89"/>
  <sheetViews>
    <sheetView zoomScale="90" zoomScaleNormal="90" workbookViewId="0">
      <selection activeCell="B154" sqref="B154"/>
    </sheetView>
  </sheetViews>
  <sheetFormatPr baseColWidth="10" defaultRowHeight="12.75"/>
  <cols>
    <col min="1" max="1" width="31" customWidth="1"/>
    <col min="2" max="2" width="19" style="120" customWidth="1"/>
    <col min="3" max="3" width="30.7109375" customWidth="1"/>
    <col min="4" max="4" width="29.42578125" customWidth="1"/>
    <col min="5" max="5" width="20.85546875" customWidth="1"/>
    <col min="6" max="6" width="25.42578125" customWidth="1"/>
    <col min="7" max="7" width="26" customWidth="1"/>
    <col min="8" max="8" width="13.28515625" style="112" customWidth="1"/>
    <col min="9" max="9" width="13.42578125" style="470" customWidth="1"/>
    <col min="10" max="10" width="13.42578125" style="167" customWidth="1"/>
    <col min="11" max="11" width="9.42578125" style="138" customWidth="1"/>
    <col min="12" max="12" width="16.28515625" style="137" customWidth="1"/>
    <col min="13" max="13" width="16.5703125" style="138" customWidth="1"/>
    <col min="14" max="14" width="17.28515625" style="491" customWidth="1"/>
    <col min="15" max="15" width="11.42578125" style="138" customWidth="1"/>
    <col min="16" max="16" width="11.42578125" style="492" customWidth="1"/>
    <col min="17" max="17" width="14.140625" style="492" customWidth="1"/>
    <col min="18" max="19" width="15.28515625" style="491" customWidth="1"/>
    <col min="20" max="20" width="15" style="1116" customWidth="1"/>
    <col min="21" max="21" width="14.28515625" style="491" customWidth="1"/>
    <col min="22" max="22" width="14.28515625" style="492" customWidth="1"/>
    <col min="23" max="23" width="14.28515625" style="491" customWidth="1"/>
    <col min="24" max="24" width="18.5703125" style="491" customWidth="1"/>
    <col min="25" max="25" width="15.85546875" style="1116" customWidth="1"/>
    <col min="26" max="26" width="15.7109375" style="492" customWidth="1"/>
    <col min="27" max="27" width="15" style="1587" bestFit="1" customWidth="1"/>
    <col min="28" max="28" width="18" style="492" customWidth="1"/>
    <col min="29" max="29" width="17.140625" style="492" customWidth="1"/>
    <col min="30" max="30" width="4.140625" customWidth="1"/>
    <col min="31" max="31" width="11.42578125" hidden="1" customWidth="1"/>
    <col min="32" max="32" width="11.42578125" style="755" hidden="1" customWidth="1"/>
    <col min="33" max="33" width="13.28515625" style="961" hidden="1" customWidth="1"/>
    <col min="34" max="34" width="11.42578125" style="112" hidden="1" customWidth="1"/>
    <col min="35" max="36" width="16.28515625" style="120" hidden="1" customWidth="1"/>
    <col min="37" max="37" width="14" style="741" hidden="1" customWidth="1"/>
    <col min="38" max="38" width="0" style="26" hidden="1" customWidth="1"/>
    <col min="39" max="39" width="0" hidden="1" customWidth="1"/>
  </cols>
  <sheetData>
    <row r="1" spans="1:36" ht="42" customHeight="1" thickBot="1">
      <c r="A1" s="1895"/>
      <c r="B1" s="1919" t="s">
        <v>219</v>
      </c>
      <c r="C1" s="1920"/>
      <c r="D1" s="1920"/>
      <c r="E1" s="1920"/>
      <c r="F1" s="1920"/>
      <c r="G1" s="1920"/>
      <c r="H1" s="1920"/>
      <c r="I1" s="1920"/>
      <c r="J1" s="1920"/>
      <c r="K1" s="1920"/>
      <c r="L1" s="1920"/>
      <c r="M1" s="1920"/>
      <c r="N1" s="1920"/>
      <c r="O1" s="1920"/>
      <c r="P1" s="1920"/>
      <c r="Q1" s="1920"/>
      <c r="R1" s="1920"/>
      <c r="S1" s="1920"/>
      <c r="T1" s="1920"/>
      <c r="U1" s="1920"/>
      <c r="V1" s="1920"/>
      <c r="W1" s="1920"/>
      <c r="X1" s="1920"/>
      <c r="Y1" s="1920"/>
      <c r="Z1" s="1920"/>
      <c r="AA1" s="1920"/>
      <c r="AB1" s="1920"/>
      <c r="AC1" s="1921"/>
    </row>
    <row r="2" spans="1:36" ht="42" customHeight="1" thickBot="1">
      <c r="A2" s="1896"/>
      <c r="B2" s="1919" t="s">
        <v>263</v>
      </c>
      <c r="C2" s="1920"/>
      <c r="D2" s="1920"/>
      <c r="E2" s="1920"/>
      <c r="F2" s="1920"/>
      <c r="G2" s="1920"/>
      <c r="H2" s="1920"/>
      <c r="I2" s="1920"/>
      <c r="J2" s="1920"/>
      <c r="K2" s="1920"/>
      <c r="L2" s="1920"/>
      <c r="M2" s="1920"/>
      <c r="N2" s="1920"/>
      <c r="O2" s="1920"/>
      <c r="P2" s="1920"/>
      <c r="Q2" s="1920"/>
      <c r="R2" s="1920"/>
      <c r="S2" s="1920"/>
      <c r="T2" s="1920"/>
      <c r="U2" s="1920"/>
      <c r="V2" s="1920"/>
      <c r="W2" s="1920"/>
      <c r="X2" s="1920"/>
      <c r="Y2" s="1920"/>
      <c r="Z2" s="1920"/>
      <c r="AA2" s="1920"/>
      <c r="AB2" s="1920"/>
      <c r="AC2" s="1921"/>
    </row>
    <row r="3" spans="1:36" ht="42" customHeight="1" thickBot="1">
      <c r="A3" s="1897"/>
      <c r="B3" s="1919" t="s">
        <v>262</v>
      </c>
      <c r="C3" s="1920"/>
      <c r="D3" s="1920"/>
      <c r="E3" s="1920"/>
      <c r="F3" s="1920"/>
      <c r="G3" s="1920"/>
      <c r="H3" s="1920"/>
      <c r="I3" s="1920"/>
      <c r="J3" s="1920"/>
      <c r="K3" s="1920"/>
      <c r="L3" s="1920"/>
      <c r="M3" s="1920"/>
      <c r="N3" s="1920"/>
      <c r="O3" s="1920"/>
      <c r="P3" s="1920"/>
      <c r="Q3" s="1920"/>
      <c r="R3" s="1920"/>
      <c r="S3" s="1920"/>
      <c r="T3" s="1920"/>
      <c r="U3" s="1920"/>
      <c r="V3" s="1920"/>
      <c r="W3" s="1920"/>
      <c r="X3" s="1920"/>
      <c r="Y3" s="1920"/>
      <c r="Z3" s="1920"/>
      <c r="AA3" s="1920"/>
      <c r="AB3" s="1920"/>
      <c r="AC3" s="1921"/>
    </row>
    <row r="4" spans="1:36">
      <c r="A4" s="1909" t="s">
        <v>0</v>
      </c>
      <c r="B4" s="1910"/>
      <c r="C4" s="1910"/>
      <c r="D4" s="1910"/>
      <c r="E4" s="1910"/>
      <c r="F4" s="1910"/>
      <c r="G4" s="1910"/>
      <c r="H4" s="899"/>
      <c r="I4" s="900"/>
      <c r="J4" s="1285"/>
      <c r="K4" s="1018"/>
      <c r="L4" s="1004"/>
      <c r="M4" s="1018"/>
      <c r="N4" s="1009"/>
      <c r="O4" s="1018"/>
      <c r="P4" s="39"/>
      <c r="Q4" s="39"/>
      <c r="R4" s="1002"/>
      <c r="S4" s="1086"/>
      <c r="T4" s="1109"/>
      <c r="U4" s="1131"/>
      <c r="V4" s="270"/>
      <c r="W4" s="1266"/>
      <c r="X4" s="951"/>
      <c r="Y4" s="198"/>
      <c r="Z4" s="270"/>
      <c r="AA4" s="1569"/>
      <c r="AB4" s="270"/>
      <c r="AC4" s="570"/>
    </row>
    <row r="5" spans="1:36">
      <c r="A5" s="1909" t="s">
        <v>398</v>
      </c>
      <c r="B5" s="1910"/>
      <c r="C5" s="1910"/>
      <c r="D5" s="1910"/>
      <c r="E5" s="1910"/>
      <c r="F5" s="1910"/>
      <c r="G5" s="1910"/>
      <c r="H5" s="899"/>
      <c r="I5" s="900"/>
      <c r="J5" s="1285"/>
      <c r="K5" s="1018"/>
      <c r="L5" s="1004"/>
      <c r="M5" s="1018"/>
      <c r="N5" s="1009"/>
      <c r="O5" s="1018"/>
      <c r="P5" s="39"/>
      <c r="Q5" s="39"/>
      <c r="R5" s="1002"/>
      <c r="S5" s="1086"/>
      <c r="T5" s="1109"/>
      <c r="U5" s="1131"/>
      <c r="V5" s="270"/>
      <c r="W5" s="1266"/>
      <c r="X5" s="951"/>
      <c r="Y5" s="198"/>
      <c r="Z5" s="270"/>
      <c r="AA5" s="1569"/>
      <c r="AB5" s="270"/>
      <c r="AC5" s="570"/>
    </row>
    <row r="6" spans="1:36">
      <c r="A6" s="1918" t="s">
        <v>57</v>
      </c>
      <c r="B6" s="1910"/>
      <c r="C6" s="1910"/>
      <c r="D6" s="1910"/>
      <c r="E6" s="1910"/>
      <c r="F6" s="1910"/>
      <c r="G6" s="1910"/>
      <c r="H6" s="899"/>
      <c r="I6" s="900"/>
      <c r="J6" s="1285"/>
      <c r="K6" s="1018"/>
      <c r="L6" s="1004"/>
      <c r="M6" s="1018"/>
      <c r="N6" s="1009"/>
      <c r="O6" s="1018"/>
      <c r="P6" s="39"/>
      <c r="Q6" s="39"/>
      <c r="R6" s="1002"/>
      <c r="S6" s="1086"/>
      <c r="T6" s="1109"/>
      <c r="U6" s="1131"/>
      <c r="V6" s="270"/>
      <c r="W6" s="1266"/>
      <c r="X6" s="951"/>
      <c r="Y6" s="198"/>
      <c r="Z6" s="270"/>
      <c r="AA6" s="1569"/>
      <c r="AB6" s="270"/>
      <c r="AC6" s="570"/>
    </row>
    <row r="7" spans="1:36">
      <c r="A7" s="1918" t="s">
        <v>58</v>
      </c>
      <c r="B7" s="1910"/>
      <c r="C7" s="1910"/>
      <c r="D7" s="1910"/>
      <c r="E7" s="1910"/>
      <c r="F7" s="1910"/>
      <c r="G7" s="1910"/>
      <c r="H7" s="899"/>
      <c r="I7" s="900"/>
      <c r="J7" s="1285"/>
      <c r="K7" s="1018"/>
      <c r="L7" s="1004"/>
      <c r="M7" s="1018"/>
      <c r="N7" s="1009"/>
      <c r="O7" s="1018"/>
      <c r="P7" s="39"/>
      <c r="Q7" s="39"/>
      <c r="R7" s="1002"/>
      <c r="S7" s="1086"/>
      <c r="T7" s="1109"/>
      <c r="U7" s="1131"/>
      <c r="V7" s="270"/>
      <c r="W7" s="1266"/>
      <c r="X7" s="951"/>
      <c r="Y7" s="198"/>
      <c r="Z7" s="270"/>
      <c r="AA7" s="1569"/>
      <c r="AB7" s="270"/>
      <c r="AC7" s="570"/>
    </row>
    <row r="8" spans="1:36">
      <c r="A8" s="1918" t="s">
        <v>59</v>
      </c>
      <c r="B8" s="1910"/>
      <c r="C8" s="1910"/>
      <c r="D8" s="1910"/>
      <c r="E8" s="1910"/>
      <c r="F8" s="1910"/>
      <c r="G8" s="1910"/>
      <c r="H8" s="900"/>
      <c r="I8" s="900"/>
      <c r="J8" s="1285"/>
      <c r="K8" s="1018"/>
      <c r="L8" s="1004"/>
      <c r="M8" s="1018"/>
      <c r="N8" s="1009"/>
      <c r="O8" s="1018"/>
      <c r="P8" s="39"/>
      <c r="Q8" s="39"/>
      <c r="R8" s="1002"/>
      <c r="S8" s="1086"/>
      <c r="T8" s="1109"/>
      <c r="U8" s="1131"/>
      <c r="V8" s="270"/>
      <c r="W8" s="1266"/>
      <c r="X8" s="951"/>
      <c r="Y8" s="198"/>
      <c r="Z8" s="270"/>
      <c r="AA8" s="1569"/>
      <c r="AB8" s="270"/>
      <c r="AC8" s="570"/>
    </row>
    <row r="9" spans="1:36">
      <c r="A9" s="1922" t="s">
        <v>60</v>
      </c>
      <c r="B9" s="1923"/>
      <c r="C9" s="1923"/>
      <c r="D9" s="1923"/>
      <c r="E9" s="1923"/>
      <c r="F9" s="1923"/>
      <c r="G9" s="1923"/>
      <c r="H9" s="900"/>
      <c r="I9" s="900"/>
      <c r="J9" s="1285"/>
      <c r="K9" s="1018"/>
      <c r="L9" s="1004"/>
      <c r="M9" s="1018"/>
      <c r="N9" s="1009"/>
      <c r="O9" s="1018"/>
      <c r="P9" s="39"/>
      <c r="Q9" s="39"/>
      <c r="R9" s="1002"/>
      <c r="S9" s="1086"/>
      <c r="T9" s="1109"/>
      <c r="U9" s="1131"/>
      <c r="V9" s="270"/>
      <c r="W9" s="1266"/>
      <c r="X9" s="951"/>
      <c r="Y9" s="198"/>
      <c r="Z9" s="270"/>
      <c r="AA9" s="1569"/>
      <c r="AB9" s="270"/>
      <c r="AC9" s="570"/>
    </row>
    <row r="10" spans="1:36">
      <c r="A10" s="285" t="s">
        <v>2</v>
      </c>
      <c r="B10" s="1910" t="s">
        <v>61</v>
      </c>
      <c r="C10" s="1910"/>
      <c r="D10" s="1910"/>
      <c r="E10" s="286"/>
      <c r="F10" s="286"/>
      <c r="G10" s="288"/>
      <c r="H10" s="900"/>
      <c r="I10" s="900"/>
      <c r="J10" s="1285"/>
      <c r="K10" s="1018"/>
      <c r="L10" s="1004"/>
      <c r="M10" s="1018"/>
      <c r="N10" s="1009"/>
      <c r="O10" s="1018"/>
      <c r="P10" s="39"/>
      <c r="Q10" s="39"/>
      <c r="R10" s="1002"/>
      <c r="S10" s="1086"/>
      <c r="T10" s="1109"/>
      <c r="U10" s="1131"/>
      <c r="V10" s="270"/>
      <c r="W10" s="1266"/>
      <c r="X10" s="951"/>
      <c r="Y10" s="198"/>
      <c r="Z10" s="270"/>
      <c r="AA10" s="1569"/>
      <c r="AB10" s="270"/>
      <c r="AC10" s="570"/>
    </row>
    <row r="11" spans="1:36">
      <c r="A11" s="285" t="s">
        <v>4</v>
      </c>
      <c r="B11" s="1910" t="s">
        <v>62</v>
      </c>
      <c r="C11" s="1910"/>
      <c r="D11" s="1910"/>
      <c r="E11" s="1910"/>
      <c r="F11" s="1910"/>
      <c r="G11" s="1910"/>
      <c r="H11" s="900"/>
      <c r="I11" s="900"/>
      <c r="J11" s="1285"/>
      <c r="K11" s="1018"/>
      <c r="L11" s="1004"/>
      <c r="M11" s="1018"/>
      <c r="N11" s="1009"/>
      <c r="O11" s="1018"/>
      <c r="P11" s="39"/>
      <c r="Q11" s="39"/>
      <c r="R11" s="1002"/>
      <c r="S11" s="1086"/>
      <c r="T11" s="1109"/>
      <c r="U11" s="1131"/>
      <c r="V11" s="270"/>
      <c r="W11" s="1266"/>
      <c r="X11" s="951"/>
      <c r="Y11" s="198"/>
      <c r="Z11" s="270"/>
      <c r="AA11" s="1569"/>
      <c r="AB11" s="270"/>
      <c r="AC11" s="570"/>
    </row>
    <row r="12" spans="1:36">
      <c r="A12" s="287" t="s">
        <v>6</v>
      </c>
      <c r="B12" s="1910" t="s">
        <v>63</v>
      </c>
      <c r="C12" s="1910"/>
      <c r="D12" s="1910"/>
      <c r="E12" s="1910"/>
      <c r="F12" s="1910"/>
      <c r="G12" s="1910"/>
      <c r="H12" s="900"/>
      <c r="I12" s="900"/>
      <c r="J12" s="1285"/>
      <c r="K12" s="1018"/>
      <c r="L12" s="1004"/>
      <c r="M12" s="1018"/>
      <c r="N12" s="1009"/>
      <c r="O12" s="1018"/>
      <c r="P12" s="39"/>
      <c r="Q12" s="39"/>
      <c r="R12" s="1002"/>
      <c r="S12" s="1086"/>
      <c r="T12" s="1109"/>
      <c r="U12" s="1131"/>
      <c r="V12" s="270"/>
      <c r="W12" s="1266"/>
      <c r="X12" s="951"/>
      <c r="Y12" s="198"/>
      <c r="Z12" s="270"/>
      <c r="AA12" s="1569"/>
      <c r="AB12" s="270"/>
      <c r="AC12" s="570"/>
    </row>
    <row r="13" spans="1:36">
      <c r="A13" s="571" t="s">
        <v>8</v>
      </c>
      <c r="B13" s="296">
        <v>43847</v>
      </c>
      <c r="C13" s="293"/>
      <c r="D13" s="293"/>
      <c r="E13" s="293"/>
      <c r="F13" s="293"/>
      <c r="G13" s="294"/>
      <c r="H13" s="900"/>
      <c r="I13" s="900"/>
      <c r="J13" s="1285"/>
      <c r="K13" s="1018"/>
      <c r="L13" s="1004"/>
      <c r="M13" s="1018"/>
      <c r="N13" s="1009"/>
      <c r="O13" s="1018"/>
      <c r="P13" s="39"/>
      <c r="Q13" s="39"/>
      <c r="R13" s="1002"/>
      <c r="S13" s="1086"/>
      <c r="T13" s="1109"/>
      <c r="U13" s="1131"/>
      <c r="V13" s="270"/>
      <c r="W13" s="1266"/>
      <c r="X13" s="951"/>
      <c r="Y13" s="198"/>
      <c r="Z13" s="270"/>
      <c r="AA13" s="1569"/>
      <c r="AB13" s="270"/>
      <c r="AC13" s="570"/>
    </row>
    <row r="14" spans="1:36">
      <c r="A14" s="753" t="s">
        <v>9</v>
      </c>
      <c r="B14" s="759">
        <f>D15-E15</f>
        <v>0</v>
      </c>
      <c r="C14" s="476" t="s">
        <v>126</v>
      </c>
      <c r="D14" s="476" t="s">
        <v>257</v>
      </c>
      <c r="E14" s="476" t="s">
        <v>258</v>
      </c>
      <c r="F14" s="297"/>
      <c r="G14" s="751"/>
      <c r="H14" s="901"/>
      <c r="I14" s="901"/>
      <c r="J14" s="1286"/>
      <c r="K14" s="1019"/>
      <c r="L14" s="1005"/>
      <c r="M14" s="1019"/>
      <c r="N14" s="1010"/>
      <c r="O14" s="1019"/>
      <c r="P14" s="44"/>
      <c r="Q14" s="44"/>
      <c r="R14" s="1003"/>
      <c r="S14" s="1087"/>
      <c r="T14" s="1110"/>
      <c r="U14" s="1132"/>
      <c r="V14" s="271"/>
      <c r="W14" s="1267"/>
      <c r="X14" s="952"/>
      <c r="Y14" s="199"/>
      <c r="Z14" s="271"/>
      <c r="AA14" s="1570"/>
      <c r="AB14" s="271"/>
      <c r="AC14" s="572"/>
    </row>
    <row r="15" spans="1:36" ht="28.5" customHeight="1" thickBot="1">
      <c r="A15" s="754" t="s">
        <v>64</v>
      </c>
      <c r="B15" s="752">
        <f>C15+B14</f>
        <v>2495000000</v>
      </c>
      <c r="C15" s="752">
        <v>2495000000</v>
      </c>
      <c r="D15" s="752"/>
      <c r="E15" s="752"/>
      <c r="F15" s="299"/>
      <c r="G15" s="295"/>
      <c r="H15" s="883"/>
      <c r="I15" s="883"/>
      <c r="J15" s="434"/>
      <c r="K15" s="1020"/>
      <c r="L15" s="1006"/>
      <c r="M15" s="1023"/>
      <c r="N15" s="1011"/>
      <c r="O15" s="1023"/>
      <c r="P15" s="46"/>
      <c r="Q15" s="46"/>
      <c r="R15" s="1040"/>
      <c r="S15" s="1040"/>
      <c r="T15" s="1111"/>
      <c r="U15" s="265"/>
      <c r="V15" s="272"/>
      <c r="W15" s="265"/>
      <c r="X15" s="265"/>
      <c r="Y15" s="200"/>
      <c r="Z15" s="272"/>
      <c r="AA15" s="272"/>
      <c r="AB15" s="272"/>
      <c r="AC15" s="573"/>
    </row>
    <row r="16" spans="1:36" ht="38.25">
      <c r="A16" s="47" t="s">
        <v>11</v>
      </c>
      <c r="B16" s="263" t="s">
        <v>12</v>
      </c>
      <c r="C16" s="48" t="s">
        <v>13</v>
      </c>
      <c r="D16" s="48" t="s">
        <v>14</v>
      </c>
      <c r="E16" s="48" t="s">
        <v>15</v>
      </c>
      <c r="F16" s="48" t="s">
        <v>207</v>
      </c>
      <c r="G16" s="48" t="s">
        <v>16</v>
      </c>
      <c r="H16" s="114" t="s">
        <v>216</v>
      </c>
      <c r="I16" s="114" t="s">
        <v>86</v>
      </c>
      <c r="J16" s="266" t="s">
        <v>120</v>
      </c>
      <c r="K16" s="114" t="s">
        <v>87</v>
      </c>
      <c r="L16" s="266" t="s">
        <v>17</v>
      </c>
      <c r="M16" s="1031" t="s">
        <v>88</v>
      </c>
      <c r="N16" s="1016" t="s">
        <v>106</v>
      </c>
      <c r="O16" s="1031" t="s">
        <v>89</v>
      </c>
      <c r="P16" s="255" t="s">
        <v>90</v>
      </c>
      <c r="Q16" s="254" t="s">
        <v>91</v>
      </c>
      <c r="R16" s="254" t="s">
        <v>92</v>
      </c>
      <c r="S16" s="254" t="s">
        <v>93</v>
      </c>
      <c r="T16" s="254" t="s">
        <v>94</v>
      </c>
      <c r="U16" s="254" t="s">
        <v>95</v>
      </c>
      <c r="V16" s="254" t="s">
        <v>96</v>
      </c>
      <c r="W16" s="254" t="s">
        <v>97</v>
      </c>
      <c r="X16" s="254" t="s">
        <v>98</v>
      </c>
      <c r="Y16" s="254" t="s">
        <v>99</v>
      </c>
      <c r="Z16" s="254" t="s">
        <v>100</v>
      </c>
      <c r="AA16" s="276" t="s">
        <v>101</v>
      </c>
      <c r="AB16" s="255" t="s">
        <v>102</v>
      </c>
      <c r="AC16" s="276" t="s">
        <v>103</v>
      </c>
      <c r="AE16" s="774" t="s">
        <v>128</v>
      </c>
      <c r="AF16" s="775" t="s">
        <v>104</v>
      </c>
      <c r="AG16" s="962" t="s">
        <v>105</v>
      </c>
      <c r="AH16" s="931" t="s">
        <v>109</v>
      </c>
      <c r="AI16" s="776" t="s">
        <v>112</v>
      </c>
      <c r="AJ16" s="777" t="s">
        <v>119</v>
      </c>
    </row>
    <row r="17" spans="1:38" s="6" customFormat="1" ht="51" customHeight="1">
      <c r="A17" s="574" t="s">
        <v>67</v>
      </c>
      <c r="B17" s="452">
        <v>314400000</v>
      </c>
      <c r="C17" s="1047" t="s">
        <v>31</v>
      </c>
      <c r="D17" s="1124" t="s">
        <v>230</v>
      </c>
      <c r="E17" s="568" t="s">
        <v>65</v>
      </c>
      <c r="F17" s="568" t="s">
        <v>468</v>
      </c>
      <c r="G17" s="1139" t="s">
        <v>66</v>
      </c>
      <c r="H17" s="902"/>
      <c r="I17" s="465"/>
      <c r="J17" s="502"/>
      <c r="K17" s="1021"/>
      <c r="L17" s="1007"/>
      <c r="M17" s="1021"/>
      <c r="N17" s="1007"/>
      <c r="O17" s="1035"/>
      <c r="P17" s="105"/>
      <c r="Q17" s="105"/>
      <c r="R17" s="502"/>
      <c r="S17" s="502"/>
      <c r="T17" s="502"/>
      <c r="U17" s="502"/>
      <c r="V17" s="105"/>
      <c r="W17" s="502"/>
      <c r="X17" s="502"/>
      <c r="Y17" s="502"/>
      <c r="Z17" s="105"/>
      <c r="AA17" s="1571"/>
      <c r="AB17" s="105"/>
      <c r="AC17" s="575"/>
      <c r="AE17" s="1151"/>
      <c r="AF17" s="502"/>
      <c r="AG17" s="502"/>
      <c r="AH17" s="502"/>
      <c r="AI17" s="502"/>
      <c r="AJ17" s="1152"/>
      <c r="AK17" s="740"/>
      <c r="AL17" s="1118"/>
    </row>
    <row r="18" spans="1:38" s="731" customFormat="1">
      <c r="A18" s="749" t="s">
        <v>67</v>
      </c>
      <c r="B18" s="691">
        <f>J18</f>
        <v>0</v>
      </c>
      <c r="C18" s="105" t="s">
        <v>31</v>
      </c>
      <c r="D18" s="105" t="s">
        <v>230</v>
      </c>
      <c r="E18" s="105" t="s">
        <v>65</v>
      </c>
      <c r="F18" s="105" t="s">
        <v>468</v>
      </c>
      <c r="G18" s="105" t="s">
        <v>66</v>
      </c>
      <c r="H18" s="778" t="s">
        <v>149</v>
      </c>
      <c r="I18" s="911"/>
      <c r="J18" s="748"/>
      <c r="K18" s="914"/>
      <c r="L18" s="690"/>
      <c r="M18" s="914"/>
      <c r="N18" s="690"/>
      <c r="O18" s="1036"/>
      <c r="P18" s="747"/>
      <c r="Q18" s="747"/>
      <c r="R18" s="748"/>
      <c r="S18" s="748"/>
      <c r="T18" s="748"/>
      <c r="U18" s="748"/>
      <c r="V18" s="748"/>
      <c r="W18" s="748"/>
      <c r="X18" s="748"/>
      <c r="Y18" s="748"/>
      <c r="Z18" s="748"/>
      <c r="AA18" s="1572"/>
      <c r="AB18" s="237">
        <f t="shared" ref="AB18:AB49" si="0">SUM(P18:AA18)</f>
        <v>0</v>
      </c>
      <c r="AC18" s="186">
        <f t="shared" ref="AC18:AC49" si="1">N18-AB18</f>
        <v>0</v>
      </c>
      <c r="AE18" s="778">
        <v>154</v>
      </c>
      <c r="AF18" s="721" t="s">
        <v>471</v>
      </c>
      <c r="AG18" s="963"/>
      <c r="AH18" s="563">
        <f t="shared" ref="AH18:AH49" si="2">O18</f>
        <v>0</v>
      </c>
      <c r="AI18" s="157">
        <v>41800000</v>
      </c>
      <c r="AJ18" s="779">
        <f t="shared" ref="AJ18:AJ49" si="3">AI18-N18</f>
        <v>41800000</v>
      </c>
      <c r="AK18" s="740"/>
      <c r="AL18" s="1280">
        <f t="shared" ref="AL18:AL49" si="4">AI18-L18</f>
        <v>41800000</v>
      </c>
    </row>
    <row r="19" spans="1:38" s="731" customFormat="1">
      <c r="A19" s="749" t="s">
        <v>67</v>
      </c>
      <c r="B19" s="691">
        <f t="shared" ref="B19:B27" si="5">J19</f>
        <v>0</v>
      </c>
      <c r="C19" s="105" t="s">
        <v>31</v>
      </c>
      <c r="D19" s="105" t="s">
        <v>230</v>
      </c>
      <c r="E19" s="105" t="s">
        <v>65</v>
      </c>
      <c r="F19" s="105" t="s">
        <v>468</v>
      </c>
      <c r="G19" s="105" t="s">
        <v>66</v>
      </c>
      <c r="H19" s="778" t="s">
        <v>149</v>
      </c>
      <c r="I19" s="911"/>
      <c r="J19" s="748"/>
      <c r="K19" s="914"/>
      <c r="L19" s="690"/>
      <c r="M19" s="914"/>
      <c r="N19" s="690"/>
      <c r="O19" s="1036"/>
      <c r="P19" s="747"/>
      <c r="Q19" s="747"/>
      <c r="R19" s="748"/>
      <c r="S19" s="748"/>
      <c r="T19" s="748"/>
      <c r="U19" s="748"/>
      <c r="V19" s="748"/>
      <c r="W19" s="748"/>
      <c r="X19" s="748"/>
      <c r="Y19" s="748"/>
      <c r="Z19" s="748"/>
      <c r="AA19" s="1572"/>
      <c r="AB19" s="237">
        <f t="shared" si="0"/>
        <v>0</v>
      </c>
      <c r="AC19" s="186">
        <f t="shared" si="1"/>
        <v>0</v>
      </c>
      <c r="AE19" s="778">
        <v>155</v>
      </c>
      <c r="AF19" s="721" t="s">
        <v>472</v>
      </c>
      <c r="AG19" s="963"/>
      <c r="AH19" s="563">
        <f t="shared" si="2"/>
        <v>0</v>
      </c>
      <c r="AI19" s="157">
        <v>41800000</v>
      </c>
      <c r="AJ19" s="779">
        <f t="shared" si="3"/>
        <v>41800000</v>
      </c>
      <c r="AK19" s="740"/>
      <c r="AL19" s="1280">
        <f t="shared" si="4"/>
        <v>41800000</v>
      </c>
    </row>
    <row r="20" spans="1:38" s="731" customFormat="1">
      <c r="A20" s="749" t="s">
        <v>67</v>
      </c>
      <c r="B20" s="691">
        <f t="shared" si="5"/>
        <v>0</v>
      </c>
      <c r="C20" s="105" t="s">
        <v>31</v>
      </c>
      <c r="D20" s="105" t="s">
        <v>230</v>
      </c>
      <c r="E20" s="105" t="s">
        <v>65</v>
      </c>
      <c r="F20" s="105" t="s">
        <v>468</v>
      </c>
      <c r="G20" s="105" t="s">
        <v>66</v>
      </c>
      <c r="H20" s="778" t="s">
        <v>149</v>
      </c>
      <c r="I20" s="911"/>
      <c r="J20" s="748"/>
      <c r="K20" s="914"/>
      <c r="L20" s="690"/>
      <c r="M20" s="914"/>
      <c r="N20" s="690"/>
      <c r="O20" s="1036"/>
      <c r="P20" s="747"/>
      <c r="Q20" s="970"/>
      <c r="R20" s="748"/>
      <c r="S20" s="748"/>
      <c r="T20" s="748"/>
      <c r="U20" s="748"/>
      <c r="V20" s="748"/>
      <c r="W20" s="748"/>
      <c r="X20" s="748"/>
      <c r="Y20" s="748"/>
      <c r="Z20" s="748"/>
      <c r="AA20" s="1572"/>
      <c r="AB20" s="237">
        <f t="shared" si="0"/>
        <v>0</v>
      </c>
      <c r="AC20" s="186">
        <f t="shared" si="1"/>
        <v>0</v>
      </c>
      <c r="AE20" s="778">
        <v>156</v>
      </c>
      <c r="AF20" s="721" t="s">
        <v>473</v>
      </c>
      <c r="AG20" s="963"/>
      <c r="AH20" s="563">
        <f t="shared" si="2"/>
        <v>0</v>
      </c>
      <c r="AI20" s="157">
        <v>41800000</v>
      </c>
      <c r="AJ20" s="779">
        <f t="shared" si="3"/>
        <v>41800000</v>
      </c>
      <c r="AK20" s="740"/>
      <c r="AL20" s="1280">
        <f t="shared" si="4"/>
        <v>41800000</v>
      </c>
    </row>
    <row r="21" spans="1:38" s="731" customFormat="1">
      <c r="A21" s="749" t="s">
        <v>67</v>
      </c>
      <c r="B21" s="691">
        <f t="shared" si="5"/>
        <v>0</v>
      </c>
      <c r="C21" s="105" t="s">
        <v>31</v>
      </c>
      <c r="D21" s="105" t="s">
        <v>230</v>
      </c>
      <c r="E21" s="105" t="s">
        <v>65</v>
      </c>
      <c r="F21" s="105" t="s">
        <v>468</v>
      </c>
      <c r="G21" s="105" t="s">
        <v>66</v>
      </c>
      <c r="H21" s="778" t="s">
        <v>149</v>
      </c>
      <c r="I21" s="911"/>
      <c r="J21" s="748"/>
      <c r="K21" s="914"/>
      <c r="L21" s="690"/>
      <c r="M21" s="914"/>
      <c r="N21" s="690"/>
      <c r="O21" s="1036"/>
      <c r="P21" s="747"/>
      <c r="Q21" s="970"/>
      <c r="R21" s="748"/>
      <c r="S21" s="748"/>
      <c r="T21" s="748"/>
      <c r="U21" s="748"/>
      <c r="V21" s="748"/>
      <c r="W21" s="748"/>
      <c r="X21" s="748"/>
      <c r="Y21" s="748"/>
      <c r="Z21" s="748"/>
      <c r="AA21" s="1572"/>
      <c r="AB21" s="237">
        <f t="shared" si="0"/>
        <v>0</v>
      </c>
      <c r="AC21" s="186">
        <f t="shared" si="1"/>
        <v>0</v>
      </c>
      <c r="AE21" s="778">
        <v>157</v>
      </c>
      <c r="AF21" s="721" t="s">
        <v>474</v>
      </c>
      <c r="AG21" s="963"/>
      <c r="AH21" s="563">
        <f t="shared" si="2"/>
        <v>0</v>
      </c>
      <c r="AI21" s="157">
        <v>48100000</v>
      </c>
      <c r="AJ21" s="779">
        <f t="shared" si="3"/>
        <v>48100000</v>
      </c>
      <c r="AK21" s="740"/>
      <c r="AL21" s="1280">
        <f t="shared" si="4"/>
        <v>48100000</v>
      </c>
    </row>
    <row r="22" spans="1:38" s="731" customFormat="1" hidden="1">
      <c r="A22" s="749" t="s">
        <v>67</v>
      </c>
      <c r="B22" s="691">
        <f t="shared" si="5"/>
        <v>0</v>
      </c>
      <c r="C22" s="105" t="s">
        <v>31</v>
      </c>
      <c r="D22" s="105" t="s">
        <v>230</v>
      </c>
      <c r="E22" s="105" t="s">
        <v>65</v>
      </c>
      <c r="F22" s="105" t="s">
        <v>468</v>
      </c>
      <c r="G22" s="105" t="s">
        <v>66</v>
      </c>
      <c r="H22" s="778" t="s">
        <v>149</v>
      </c>
      <c r="I22" s="911"/>
      <c r="J22" s="748"/>
      <c r="K22" s="914"/>
      <c r="L22" s="690"/>
      <c r="M22" s="914"/>
      <c r="N22" s="690"/>
      <c r="O22" s="1036"/>
      <c r="P22" s="747"/>
      <c r="Q22" s="970"/>
      <c r="R22" s="748"/>
      <c r="S22" s="748"/>
      <c r="T22" s="748"/>
      <c r="U22" s="748"/>
      <c r="V22" s="748"/>
      <c r="W22" s="748"/>
      <c r="X22" s="748"/>
      <c r="Y22" s="748"/>
      <c r="Z22" s="748"/>
      <c r="AA22" s="1572"/>
      <c r="AB22" s="237">
        <f t="shared" si="0"/>
        <v>0</v>
      </c>
      <c r="AC22" s="186">
        <f t="shared" si="1"/>
        <v>0</v>
      </c>
      <c r="AE22" s="778">
        <v>158</v>
      </c>
      <c r="AF22" s="721" t="s">
        <v>475</v>
      </c>
      <c r="AG22" s="963"/>
      <c r="AH22" s="563">
        <f t="shared" si="2"/>
        <v>0</v>
      </c>
      <c r="AI22" s="157">
        <v>30000000</v>
      </c>
      <c r="AJ22" s="779">
        <f t="shared" si="3"/>
        <v>30000000</v>
      </c>
      <c r="AK22" s="740"/>
      <c r="AL22" s="1280">
        <f t="shared" si="4"/>
        <v>30000000</v>
      </c>
    </row>
    <row r="23" spans="1:38" s="731" customFormat="1" hidden="1">
      <c r="A23" s="749" t="s">
        <v>67</v>
      </c>
      <c r="B23" s="691">
        <f t="shared" si="5"/>
        <v>0</v>
      </c>
      <c r="C23" s="105" t="s">
        <v>31</v>
      </c>
      <c r="D23" s="105" t="s">
        <v>230</v>
      </c>
      <c r="E23" s="105" t="s">
        <v>65</v>
      </c>
      <c r="F23" s="105" t="s">
        <v>468</v>
      </c>
      <c r="G23" s="105" t="s">
        <v>66</v>
      </c>
      <c r="H23" s="778" t="s">
        <v>149</v>
      </c>
      <c r="I23" s="911"/>
      <c r="J23" s="748"/>
      <c r="K23" s="914"/>
      <c r="L23" s="690"/>
      <c r="M23" s="914"/>
      <c r="N23" s="690"/>
      <c r="O23" s="1036"/>
      <c r="P23" s="747"/>
      <c r="Q23" s="970"/>
      <c r="R23" s="748"/>
      <c r="S23" s="748"/>
      <c r="T23" s="748"/>
      <c r="U23" s="748"/>
      <c r="V23" s="748"/>
      <c r="W23" s="748"/>
      <c r="X23" s="748"/>
      <c r="Y23" s="748"/>
      <c r="Z23" s="748"/>
      <c r="AA23" s="1572"/>
      <c r="AB23" s="237">
        <f t="shared" si="0"/>
        <v>0</v>
      </c>
      <c r="AC23" s="186">
        <f t="shared" si="1"/>
        <v>0</v>
      </c>
      <c r="AE23" s="778">
        <v>159</v>
      </c>
      <c r="AF23" s="721" t="s">
        <v>476</v>
      </c>
      <c r="AG23" s="963"/>
      <c r="AH23" s="563">
        <f t="shared" si="2"/>
        <v>0</v>
      </c>
      <c r="AI23" s="157">
        <v>27200000</v>
      </c>
      <c r="AJ23" s="779">
        <f t="shared" si="3"/>
        <v>27200000</v>
      </c>
      <c r="AK23" s="740"/>
      <c r="AL23" s="1280">
        <f t="shared" si="4"/>
        <v>27200000</v>
      </c>
    </row>
    <row r="24" spans="1:38" s="731" customFormat="1" hidden="1">
      <c r="A24" s="749" t="s">
        <v>67</v>
      </c>
      <c r="B24" s="691">
        <f t="shared" si="5"/>
        <v>0</v>
      </c>
      <c r="C24" s="105" t="s">
        <v>31</v>
      </c>
      <c r="D24" s="105" t="s">
        <v>230</v>
      </c>
      <c r="E24" s="105" t="s">
        <v>65</v>
      </c>
      <c r="F24" s="105" t="s">
        <v>468</v>
      </c>
      <c r="G24" s="105" t="s">
        <v>66</v>
      </c>
      <c r="H24" s="778" t="s">
        <v>149</v>
      </c>
      <c r="I24" s="911"/>
      <c r="J24" s="748"/>
      <c r="K24" s="914"/>
      <c r="L24" s="690"/>
      <c r="M24" s="914"/>
      <c r="N24" s="690"/>
      <c r="O24" s="1036"/>
      <c r="P24" s="747"/>
      <c r="Q24" s="970"/>
      <c r="R24" s="748"/>
      <c r="S24" s="748"/>
      <c r="T24" s="748"/>
      <c r="U24" s="748"/>
      <c r="V24" s="748"/>
      <c r="W24" s="748"/>
      <c r="X24" s="748"/>
      <c r="Y24" s="748"/>
      <c r="Z24" s="748"/>
      <c r="AA24" s="1572"/>
      <c r="AB24" s="237">
        <f t="shared" si="0"/>
        <v>0</v>
      </c>
      <c r="AC24" s="186">
        <f t="shared" si="1"/>
        <v>0</v>
      </c>
      <c r="AE24" s="778">
        <v>160</v>
      </c>
      <c r="AF24" s="721" t="s">
        <v>477</v>
      </c>
      <c r="AG24" s="963"/>
      <c r="AH24" s="563">
        <f t="shared" si="2"/>
        <v>0</v>
      </c>
      <c r="AI24" s="157">
        <v>20000000</v>
      </c>
      <c r="AJ24" s="779">
        <f t="shared" si="3"/>
        <v>20000000</v>
      </c>
      <c r="AK24" s="740"/>
      <c r="AL24" s="1280">
        <f t="shared" si="4"/>
        <v>20000000</v>
      </c>
    </row>
    <row r="25" spans="1:38" s="731" customFormat="1" hidden="1">
      <c r="A25" s="749" t="s">
        <v>67</v>
      </c>
      <c r="B25" s="691">
        <f t="shared" si="5"/>
        <v>0</v>
      </c>
      <c r="C25" s="105" t="s">
        <v>31</v>
      </c>
      <c r="D25" s="105" t="s">
        <v>230</v>
      </c>
      <c r="E25" s="105" t="s">
        <v>65</v>
      </c>
      <c r="F25" s="105" t="s">
        <v>468</v>
      </c>
      <c r="G25" s="105" t="s">
        <v>66</v>
      </c>
      <c r="H25" s="778" t="s">
        <v>149</v>
      </c>
      <c r="I25" s="911"/>
      <c r="J25" s="748"/>
      <c r="K25" s="914"/>
      <c r="L25" s="690"/>
      <c r="M25" s="914"/>
      <c r="N25" s="690"/>
      <c r="O25" s="1036"/>
      <c r="P25" s="747"/>
      <c r="Q25" s="970"/>
      <c r="R25" s="748"/>
      <c r="S25" s="748"/>
      <c r="T25" s="748"/>
      <c r="U25" s="748"/>
      <c r="V25" s="748"/>
      <c r="W25" s="748"/>
      <c r="X25" s="748"/>
      <c r="Y25" s="748"/>
      <c r="Z25" s="748"/>
      <c r="AA25" s="1572"/>
      <c r="AB25" s="237">
        <f t="shared" si="0"/>
        <v>0</v>
      </c>
      <c r="AC25" s="186">
        <f t="shared" si="1"/>
        <v>0</v>
      </c>
      <c r="AE25" s="778">
        <v>161</v>
      </c>
      <c r="AF25" s="721" t="s">
        <v>478</v>
      </c>
      <c r="AG25" s="963"/>
      <c r="AH25" s="563">
        <f t="shared" si="2"/>
        <v>0</v>
      </c>
      <c r="AI25" s="157">
        <v>26200000</v>
      </c>
      <c r="AJ25" s="779">
        <f t="shared" si="3"/>
        <v>26200000</v>
      </c>
      <c r="AK25" s="740"/>
      <c r="AL25" s="1280">
        <f t="shared" si="4"/>
        <v>26200000</v>
      </c>
    </row>
    <row r="26" spans="1:38" s="731" customFormat="1" hidden="1">
      <c r="A26" s="749" t="s">
        <v>67</v>
      </c>
      <c r="B26" s="691">
        <f t="shared" si="5"/>
        <v>0</v>
      </c>
      <c r="C26" s="105" t="s">
        <v>31</v>
      </c>
      <c r="D26" s="105" t="s">
        <v>230</v>
      </c>
      <c r="E26" s="105" t="s">
        <v>65</v>
      </c>
      <c r="F26" s="105" t="s">
        <v>468</v>
      </c>
      <c r="G26" s="105" t="s">
        <v>66</v>
      </c>
      <c r="H26" s="778" t="s">
        <v>149</v>
      </c>
      <c r="I26" s="911"/>
      <c r="J26" s="748"/>
      <c r="K26" s="914"/>
      <c r="L26" s="690"/>
      <c r="M26" s="914"/>
      <c r="N26" s="690"/>
      <c r="O26" s="1036"/>
      <c r="P26" s="747"/>
      <c r="Q26" s="970"/>
      <c r="R26" s="748"/>
      <c r="S26" s="748"/>
      <c r="T26" s="748"/>
      <c r="U26" s="748"/>
      <c r="V26" s="748"/>
      <c r="W26" s="748"/>
      <c r="X26" s="748"/>
      <c r="Y26" s="748"/>
      <c r="Z26" s="748"/>
      <c r="AA26" s="1572"/>
      <c r="AB26" s="237">
        <f t="shared" si="0"/>
        <v>0</v>
      </c>
      <c r="AC26" s="186">
        <f t="shared" si="1"/>
        <v>0</v>
      </c>
      <c r="AE26" s="778">
        <v>162</v>
      </c>
      <c r="AF26" s="721" t="s">
        <v>479</v>
      </c>
      <c r="AG26" s="963"/>
      <c r="AH26" s="563">
        <f t="shared" si="2"/>
        <v>0</v>
      </c>
      <c r="AI26" s="157">
        <v>37500000</v>
      </c>
      <c r="AJ26" s="779">
        <f t="shared" si="3"/>
        <v>37500000</v>
      </c>
      <c r="AK26" s="740"/>
      <c r="AL26" s="1280">
        <f t="shared" si="4"/>
        <v>37500000</v>
      </c>
    </row>
    <row r="27" spans="1:38" s="731" customFormat="1" hidden="1">
      <c r="A27" s="749" t="s">
        <v>67</v>
      </c>
      <c r="B27" s="691">
        <f t="shared" si="5"/>
        <v>0</v>
      </c>
      <c r="C27" s="105" t="s">
        <v>31</v>
      </c>
      <c r="D27" s="105" t="s">
        <v>230</v>
      </c>
      <c r="E27" s="105" t="s">
        <v>65</v>
      </c>
      <c r="F27" s="105" t="s">
        <v>468</v>
      </c>
      <c r="G27" s="105" t="s">
        <v>66</v>
      </c>
      <c r="H27" s="778" t="s">
        <v>149</v>
      </c>
      <c r="I27" s="911"/>
      <c r="J27" s="748"/>
      <c r="K27" s="914"/>
      <c r="L27" s="690"/>
      <c r="M27" s="914"/>
      <c r="N27" s="690"/>
      <c r="O27" s="1036"/>
      <c r="P27" s="747"/>
      <c r="Q27" s="970"/>
      <c r="R27" s="748"/>
      <c r="S27" s="748"/>
      <c r="T27" s="748"/>
      <c r="U27" s="748"/>
      <c r="V27" s="748"/>
      <c r="W27" s="748"/>
      <c r="X27" s="748"/>
      <c r="Y27" s="748"/>
      <c r="Z27" s="748"/>
      <c r="AA27" s="1572"/>
      <c r="AB27" s="237">
        <f t="shared" si="0"/>
        <v>0</v>
      </c>
      <c r="AC27" s="186">
        <f t="shared" si="1"/>
        <v>0</v>
      </c>
      <c r="AE27" s="778"/>
      <c r="AF27" s="721"/>
      <c r="AG27" s="963"/>
      <c r="AH27" s="563">
        <f t="shared" si="2"/>
        <v>0</v>
      </c>
      <c r="AI27" s="157"/>
      <c r="AJ27" s="779">
        <f t="shared" si="3"/>
        <v>0</v>
      </c>
      <c r="AK27" s="740"/>
      <c r="AL27" s="1280">
        <f t="shared" si="4"/>
        <v>0</v>
      </c>
    </row>
    <row r="28" spans="1:38" s="731" customFormat="1" hidden="1">
      <c r="A28" s="749" t="s">
        <v>67</v>
      </c>
      <c r="B28" s="691">
        <f t="shared" ref="B28:B87" si="6">L28</f>
        <v>0</v>
      </c>
      <c r="C28" s="105" t="s">
        <v>31</v>
      </c>
      <c r="D28" s="105" t="s">
        <v>230</v>
      </c>
      <c r="E28" s="105" t="s">
        <v>65</v>
      </c>
      <c r="F28" s="105" t="s">
        <v>468</v>
      </c>
      <c r="G28" s="105" t="s">
        <v>66</v>
      </c>
      <c r="H28" s="778"/>
      <c r="I28" s="911"/>
      <c r="J28" s="748"/>
      <c r="K28" s="914"/>
      <c r="L28" s="690"/>
      <c r="M28" s="914"/>
      <c r="N28" s="690"/>
      <c r="O28" s="1036"/>
      <c r="P28" s="747"/>
      <c r="Q28" s="970"/>
      <c r="R28" s="748"/>
      <c r="S28" s="748"/>
      <c r="T28" s="748"/>
      <c r="U28" s="748"/>
      <c r="V28" s="748"/>
      <c r="W28" s="748"/>
      <c r="X28" s="748"/>
      <c r="Y28" s="748"/>
      <c r="Z28" s="748"/>
      <c r="AA28" s="1572"/>
      <c r="AB28" s="237">
        <f t="shared" si="0"/>
        <v>0</v>
      </c>
      <c r="AC28" s="186">
        <f t="shared" si="1"/>
        <v>0</v>
      </c>
      <c r="AE28" s="778"/>
      <c r="AF28" s="721"/>
      <c r="AG28" s="963"/>
      <c r="AH28" s="563">
        <f t="shared" si="2"/>
        <v>0</v>
      </c>
      <c r="AI28" s="157"/>
      <c r="AJ28" s="779">
        <f t="shared" si="3"/>
        <v>0</v>
      </c>
      <c r="AK28" s="740"/>
      <c r="AL28" s="1280">
        <f t="shared" si="4"/>
        <v>0</v>
      </c>
    </row>
    <row r="29" spans="1:38" s="731" customFormat="1" hidden="1">
      <c r="A29" s="749" t="s">
        <v>67</v>
      </c>
      <c r="B29" s="691">
        <f t="shared" si="6"/>
        <v>0</v>
      </c>
      <c r="C29" s="105" t="s">
        <v>31</v>
      </c>
      <c r="D29" s="105" t="s">
        <v>230</v>
      </c>
      <c r="E29" s="105" t="s">
        <v>65</v>
      </c>
      <c r="F29" s="105" t="s">
        <v>468</v>
      </c>
      <c r="G29" s="105" t="s">
        <v>66</v>
      </c>
      <c r="H29" s="778"/>
      <c r="I29" s="911"/>
      <c r="J29" s="690"/>
      <c r="K29" s="914"/>
      <c r="L29" s="690"/>
      <c r="M29" s="914"/>
      <c r="N29" s="690"/>
      <c r="O29" s="1036"/>
      <c r="P29" s="747"/>
      <c r="Q29" s="970"/>
      <c r="R29" s="748"/>
      <c r="S29" s="748"/>
      <c r="T29" s="748"/>
      <c r="U29" s="748"/>
      <c r="V29" s="748"/>
      <c r="W29" s="748"/>
      <c r="X29" s="748"/>
      <c r="Y29" s="748"/>
      <c r="Z29" s="748"/>
      <c r="AA29" s="1572"/>
      <c r="AB29" s="237">
        <f t="shared" si="0"/>
        <v>0</v>
      </c>
      <c r="AC29" s="186">
        <f t="shared" si="1"/>
        <v>0</v>
      </c>
      <c r="AE29" s="778"/>
      <c r="AF29" s="721"/>
      <c r="AG29" s="963"/>
      <c r="AH29" s="563">
        <f t="shared" si="2"/>
        <v>0</v>
      </c>
      <c r="AI29" s="157"/>
      <c r="AJ29" s="779">
        <f t="shared" si="3"/>
        <v>0</v>
      </c>
      <c r="AK29" s="740"/>
      <c r="AL29" s="1280">
        <f t="shared" si="4"/>
        <v>0</v>
      </c>
    </row>
    <row r="30" spans="1:38" s="731" customFormat="1" hidden="1">
      <c r="A30" s="749" t="s">
        <v>67</v>
      </c>
      <c r="B30" s="691">
        <f t="shared" si="6"/>
        <v>0</v>
      </c>
      <c r="C30" s="105" t="s">
        <v>31</v>
      </c>
      <c r="D30" s="105" t="s">
        <v>230</v>
      </c>
      <c r="E30" s="105" t="s">
        <v>65</v>
      </c>
      <c r="F30" s="105" t="s">
        <v>468</v>
      </c>
      <c r="G30" s="105" t="s">
        <v>66</v>
      </c>
      <c r="H30" s="778"/>
      <c r="I30" s="911"/>
      <c r="J30" s="748"/>
      <c r="K30" s="914"/>
      <c r="L30" s="690"/>
      <c r="M30" s="914"/>
      <c r="N30" s="690"/>
      <c r="O30" s="1036"/>
      <c r="P30" s="747"/>
      <c r="Q30" s="970"/>
      <c r="R30" s="748"/>
      <c r="S30" s="748"/>
      <c r="T30" s="748"/>
      <c r="U30" s="748"/>
      <c r="V30" s="748"/>
      <c r="W30" s="748"/>
      <c r="X30" s="748"/>
      <c r="Y30" s="748"/>
      <c r="Z30" s="748"/>
      <c r="AA30" s="1572"/>
      <c r="AB30" s="237">
        <f t="shared" si="0"/>
        <v>0</v>
      </c>
      <c r="AC30" s="186">
        <f t="shared" si="1"/>
        <v>0</v>
      </c>
      <c r="AE30" s="778"/>
      <c r="AF30" s="721"/>
      <c r="AG30" s="963"/>
      <c r="AH30" s="563">
        <f t="shared" si="2"/>
        <v>0</v>
      </c>
      <c r="AI30" s="157"/>
      <c r="AJ30" s="779">
        <f t="shared" si="3"/>
        <v>0</v>
      </c>
      <c r="AK30" s="740"/>
      <c r="AL30" s="1280">
        <f t="shared" si="4"/>
        <v>0</v>
      </c>
    </row>
    <row r="31" spans="1:38" s="731" customFormat="1" hidden="1">
      <c r="A31" s="749" t="s">
        <v>67</v>
      </c>
      <c r="B31" s="691">
        <f t="shared" si="6"/>
        <v>0</v>
      </c>
      <c r="C31" s="105" t="s">
        <v>31</v>
      </c>
      <c r="D31" s="105" t="s">
        <v>230</v>
      </c>
      <c r="E31" s="105" t="s">
        <v>65</v>
      </c>
      <c r="F31" s="105" t="s">
        <v>468</v>
      </c>
      <c r="G31" s="105" t="s">
        <v>66</v>
      </c>
      <c r="H31" s="778"/>
      <c r="I31" s="911"/>
      <c r="J31" s="748"/>
      <c r="K31" s="914"/>
      <c r="L31" s="690"/>
      <c r="M31" s="914"/>
      <c r="N31" s="690"/>
      <c r="O31" s="1036"/>
      <c r="P31" s="747"/>
      <c r="Q31" s="970"/>
      <c r="R31" s="748"/>
      <c r="S31" s="748"/>
      <c r="T31" s="748"/>
      <c r="U31" s="748"/>
      <c r="V31" s="748"/>
      <c r="W31" s="748"/>
      <c r="X31" s="748"/>
      <c r="Y31" s="748"/>
      <c r="Z31" s="748"/>
      <c r="AA31" s="1572"/>
      <c r="AB31" s="237">
        <f t="shared" si="0"/>
        <v>0</v>
      </c>
      <c r="AC31" s="186">
        <f t="shared" si="1"/>
        <v>0</v>
      </c>
      <c r="AE31" s="778"/>
      <c r="AF31" s="721"/>
      <c r="AG31" s="963"/>
      <c r="AH31" s="563">
        <f t="shared" si="2"/>
        <v>0</v>
      </c>
      <c r="AI31" s="157"/>
      <c r="AJ31" s="779">
        <f t="shared" si="3"/>
        <v>0</v>
      </c>
      <c r="AK31" s="740"/>
      <c r="AL31" s="1280">
        <f t="shared" si="4"/>
        <v>0</v>
      </c>
    </row>
    <row r="32" spans="1:38" s="731" customFormat="1" hidden="1">
      <c r="A32" s="749" t="s">
        <v>67</v>
      </c>
      <c r="B32" s="691">
        <f t="shared" si="6"/>
        <v>0</v>
      </c>
      <c r="C32" s="105" t="s">
        <v>31</v>
      </c>
      <c r="D32" s="105" t="s">
        <v>230</v>
      </c>
      <c r="E32" s="105" t="s">
        <v>65</v>
      </c>
      <c r="F32" s="105" t="s">
        <v>468</v>
      </c>
      <c r="G32" s="105" t="s">
        <v>66</v>
      </c>
      <c r="H32" s="778"/>
      <c r="I32" s="911"/>
      <c r="J32" s="748"/>
      <c r="K32" s="914"/>
      <c r="L32" s="690"/>
      <c r="M32" s="914"/>
      <c r="N32" s="690"/>
      <c r="O32" s="1036"/>
      <c r="P32" s="747"/>
      <c r="Q32" s="970"/>
      <c r="R32" s="748"/>
      <c r="S32" s="748"/>
      <c r="T32" s="748"/>
      <c r="U32" s="748"/>
      <c r="V32" s="748"/>
      <c r="W32" s="748"/>
      <c r="X32" s="748"/>
      <c r="Y32" s="748"/>
      <c r="Z32" s="748"/>
      <c r="AA32" s="1572"/>
      <c r="AB32" s="237">
        <f t="shared" si="0"/>
        <v>0</v>
      </c>
      <c r="AC32" s="186">
        <f t="shared" si="1"/>
        <v>0</v>
      </c>
      <c r="AE32" s="778"/>
      <c r="AF32" s="721"/>
      <c r="AG32" s="963"/>
      <c r="AH32" s="563">
        <f t="shared" si="2"/>
        <v>0</v>
      </c>
      <c r="AI32" s="157"/>
      <c r="AJ32" s="779">
        <f t="shared" si="3"/>
        <v>0</v>
      </c>
      <c r="AK32" s="740"/>
      <c r="AL32" s="1280">
        <f t="shared" si="4"/>
        <v>0</v>
      </c>
    </row>
    <row r="33" spans="1:38" s="731" customFormat="1" hidden="1">
      <c r="A33" s="749" t="s">
        <v>67</v>
      </c>
      <c r="B33" s="691">
        <f t="shared" si="6"/>
        <v>0</v>
      </c>
      <c r="C33" s="105" t="s">
        <v>31</v>
      </c>
      <c r="D33" s="105" t="s">
        <v>230</v>
      </c>
      <c r="E33" s="105" t="s">
        <v>65</v>
      </c>
      <c r="F33" s="105" t="s">
        <v>468</v>
      </c>
      <c r="G33" s="105" t="s">
        <v>66</v>
      </c>
      <c r="H33" s="778"/>
      <c r="I33" s="690"/>
      <c r="J33" s="748"/>
      <c r="K33" s="914"/>
      <c r="L33" s="690"/>
      <c r="M33" s="914"/>
      <c r="N33" s="690"/>
      <c r="O33" s="1036"/>
      <c r="P33" s="747"/>
      <c r="Q33" s="970"/>
      <c r="R33" s="748"/>
      <c r="S33" s="748"/>
      <c r="T33" s="748"/>
      <c r="U33" s="748"/>
      <c r="V33" s="748"/>
      <c r="W33" s="748"/>
      <c r="X33" s="748"/>
      <c r="Y33" s="748"/>
      <c r="Z33" s="748"/>
      <c r="AA33" s="1572"/>
      <c r="AB33" s="237">
        <f t="shared" si="0"/>
        <v>0</v>
      </c>
      <c r="AC33" s="186">
        <f t="shared" si="1"/>
        <v>0</v>
      </c>
      <c r="AE33" s="778"/>
      <c r="AF33" s="721"/>
      <c r="AG33" s="963"/>
      <c r="AH33" s="563">
        <f t="shared" si="2"/>
        <v>0</v>
      </c>
      <c r="AI33" s="157"/>
      <c r="AJ33" s="779">
        <f t="shared" si="3"/>
        <v>0</v>
      </c>
      <c r="AK33" s="740"/>
      <c r="AL33" s="1280">
        <f t="shared" si="4"/>
        <v>0</v>
      </c>
    </row>
    <row r="34" spans="1:38" s="731" customFormat="1" hidden="1">
      <c r="A34" s="749" t="s">
        <v>67</v>
      </c>
      <c r="B34" s="691">
        <f t="shared" si="6"/>
        <v>0</v>
      </c>
      <c r="C34" s="105" t="s">
        <v>31</v>
      </c>
      <c r="D34" s="105" t="s">
        <v>230</v>
      </c>
      <c r="E34" s="105" t="s">
        <v>65</v>
      </c>
      <c r="F34" s="105" t="s">
        <v>468</v>
      </c>
      <c r="G34" s="105" t="s">
        <v>66</v>
      </c>
      <c r="H34" s="778"/>
      <c r="I34" s="911"/>
      <c r="J34" s="748"/>
      <c r="K34" s="914"/>
      <c r="L34" s="690"/>
      <c r="M34" s="914"/>
      <c r="N34" s="690"/>
      <c r="O34" s="1036"/>
      <c r="P34" s="747"/>
      <c r="Q34" s="970"/>
      <c r="R34" s="748"/>
      <c r="S34" s="748"/>
      <c r="T34" s="748"/>
      <c r="U34" s="748"/>
      <c r="V34" s="748"/>
      <c r="W34" s="748"/>
      <c r="X34" s="748"/>
      <c r="Y34" s="748"/>
      <c r="Z34" s="748"/>
      <c r="AA34" s="1572"/>
      <c r="AB34" s="237">
        <f t="shared" si="0"/>
        <v>0</v>
      </c>
      <c r="AC34" s="186">
        <f t="shared" si="1"/>
        <v>0</v>
      </c>
      <c r="AE34" s="778"/>
      <c r="AF34" s="721"/>
      <c r="AG34" s="963"/>
      <c r="AH34" s="563">
        <f t="shared" si="2"/>
        <v>0</v>
      </c>
      <c r="AI34" s="157"/>
      <c r="AJ34" s="779">
        <f t="shared" si="3"/>
        <v>0</v>
      </c>
      <c r="AK34" s="740"/>
      <c r="AL34" s="1280">
        <f t="shared" si="4"/>
        <v>0</v>
      </c>
    </row>
    <row r="35" spans="1:38" s="731" customFormat="1" hidden="1">
      <c r="A35" s="749" t="s">
        <v>67</v>
      </c>
      <c r="B35" s="691">
        <f t="shared" si="6"/>
        <v>0</v>
      </c>
      <c r="C35" s="105" t="s">
        <v>31</v>
      </c>
      <c r="D35" s="105" t="s">
        <v>230</v>
      </c>
      <c r="E35" s="105" t="s">
        <v>65</v>
      </c>
      <c r="F35" s="105" t="s">
        <v>468</v>
      </c>
      <c r="G35" s="105" t="s">
        <v>66</v>
      </c>
      <c r="H35" s="778"/>
      <c r="I35" s="911"/>
      <c r="J35" s="748"/>
      <c r="K35" s="914"/>
      <c r="L35" s="690"/>
      <c r="M35" s="914"/>
      <c r="N35" s="690"/>
      <c r="O35" s="1036"/>
      <c r="P35" s="747"/>
      <c r="Q35" s="970"/>
      <c r="R35" s="748"/>
      <c r="S35" s="748"/>
      <c r="T35" s="748"/>
      <c r="U35" s="748"/>
      <c r="V35" s="748"/>
      <c r="W35" s="748"/>
      <c r="X35" s="748"/>
      <c r="Y35" s="748"/>
      <c r="Z35" s="748"/>
      <c r="AA35" s="1572"/>
      <c r="AB35" s="237">
        <f t="shared" si="0"/>
        <v>0</v>
      </c>
      <c r="AC35" s="186">
        <f t="shared" si="1"/>
        <v>0</v>
      </c>
      <c r="AE35" s="778"/>
      <c r="AF35" s="721"/>
      <c r="AG35" s="963"/>
      <c r="AH35" s="563">
        <f t="shared" si="2"/>
        <v>0</v>
      </c>
      <c r="AI35" s="157"/>
      <c r="AJ35" s="779">
        <f t="shared" si="3"/>
        <v>0</v>
      </c>
      <c r="AK35" s="740"/>
      <c r="AL35" s="1280">
        <f t="shared" si="4"/>
        <v>0</v>
      </c>
    </row>
    <row r="36" spans="1:38" s="731" customFormat="1" hidden="1">
      <c r="A36" s="749" t="s">
        <v>67</v>
      </c>
      <c r="B36" s="691">
        <f t="shared" si="6"/>
        <v>0</v>
      </c>
      <c r="C36" s="105" t="s">
        <v>31</v>
      </c>
      <c r="D36" s="105" t="s">
        <v>230</v>
      </c>
      <c r="E36" s="105" t="s">
        <v>65</v>
      </c>
      <c r="F36" s="105" t="s">
        <v>468</v>
      </c>
      <c r="G36" s="105" t="s">
        <v>66</v>
      </c>
      <c r="H36" s="778"/>
      <c r="I36" s="911"/>
      <c r="J36" s="748"/>
      <c r="K36" s="914"/>
      <c r="L36" s="690"/>
      <c r="M36" s="914"/>
      <c r="N36" s="690"/>
      <c r="O36" s="1036"/>
      <c r="P36" s="747"/>
      <c r="Q36" s="970"/>
      <c r="R36" s="748"/>
      <c r="S36" s="748"/>
      <c r="T36" s="748"/>
      <c r="U36" s="748"/>
      <c r="V36" s="748"/>
      <c r="W36" s="748"/>
      <c r="X36" s="748"/>
      <c r="Y36" s="748"/>
      <c r="Z36" s="748"/>
      <c r="AA36" s="1572"/>
      <c r="AB36" s="237">
        <f t="shared" si="0"/>
        <v>0</v>
      </c>
      <c r="AC36" s="186">
        <f t="shared" si="1"/>
        <v>0</v>
      </c>
      <c r="AE36" s="778"/>
      <c r="AF36" s="721"/>
      <c r="AG36" s="963"/>
      <c r="AH36" s="563">
        <f t="shared" si="2"/>
        <v>0</v>
      </c>
      <c r="AI36" s="157"/>
      <c r="AJ36" s="779">
        <f t="shared" si="3"/>
        <v>0</v>
      </c>
      <c r="AK36" s="740"/>
      <c r="AL36" s="1280">
        <f t="shared" si="4"/>
        <v>0</v>
      </c>
    </row>
    <row r="37" spans="1:38" s="731" customFormat="1" hidden="1">
      <c r="A37" s="749" t="s">
        <v>67</v>
      </c>
      <c r="B37" s="691">
        <f t="shared" si="6"/>
        <v>0</v>
      </c>
      <c r="C37" s="105" t="s">
        <v>31</v>
      </c>
      <c r="D37" s="105" t="s">
        <v>230</v>
      </c>
      <c r="E37" s="105" t="s">
        <v>65</v>
      </c>
      <c r="F37" s="105" t="s">
        <v>468</v>
      </c>
      <c r="G37" s="105" t="s">
        <v>66</v>
      </c>
      <c r="H37" s="778"/>
      <c r="I37" s="911"/>
      <c r="J37" s="748"/>
      <c r="K37" s="914"/>
      <c r="L37" s="690"/>
      <c r="M37" s="914"/>
      <c r="N37" s="690"/>
      <c r="O37" s="1036"/>
      <c r="P37" s="747"/>
      <c r="Q37" s="970"/>
      <c r="R37" s="748"/>
      <c r="S37" s="748"/>
      <c r="T37" s="748"/>
      <c r="U37" s="748"/>
      <c r="V37" s="748"/>
      <c r="W37" s="748"/>
      <c r="X37" s="748"/>
      <c r="Y37" s="748"/>
      <c r="Z37" s="748"/>
      <c r="AA37" s="1572"/>
      <c r="AB37" s="237">
        <f t="shared" si="0"/>
        <v>0</v>
      </c>
      <c r="AC37" s="186">
        <f t="shared" si="1"/>
        <v>0</v>
      </c>
      <c r="AE37" s="778"/>
      <c r="AF37" s="721"/>
      <c r="AG37" s="963"/>
      <c r="AH37" s="563">
        <f t="shared" si="2"/>
        <v>0</v>
      </c>
      <c r="AI37" s="157"/>
      <c r="AJ37" s="779">
        <f t="shared" si="3"/>
        <v>0</v>
      </c>
      <c r="AK37" s="740"/>
      <c r="AL37" s="1280">
        <f t="shared" si="4"/>
        <v>0</v>
      </c>
    </row>
    <row r="38" spans="1:38" s="731" customFormat="1" hidden="1">
      <c r="A38" s="749" t="s">
        <v>67</v>
      </c>
      <c r="B38" s="691">
        <f t="shared" si="6"/>
        <v>0</v>
      </c>
      <c r="C38" s="105" t="s">
        <v>31</v>
      </c>
      <c r="D38" s="105" t="s">
        <v>230</v>
      </c>
      <c r="E38" s="105" t="s">
        <v>65</v>
      </c>
      <c r="F38" s="105" t="s">
        <v>468</v>
      </c>
      <c r="G38" s="105" t="s">
        <v>66</v>
      </c>
      <c r="H38" s="778"/>
      <c r="I38" s="911"/>
      <c r="J38" s="748"/>
      <c r="K38" s="914"/>
      <c r="L38" s="690"/>
      <c r="M38" s="914"/>
      <c r="N38" s="690"/>
      <c r="O38" s="1036"/>
      <c r="P38" s="747"/>
      <c r="Q38" s="970"/>
      <c r="R38" s="748"/>
      <c r="S38" s="748"/>
      <c r="T38" s="748"/>
      <c r="U38" s="748"/>
      <c r="V38" s="748"/>
      <c r="W38" s="748"/>
      <c r="X38" s="748"/>
      <c r="Y38" s="748"/>
      <c r="Z38" s="748"/>
      <c r="AA38" s="1572"/>
      <c r="AB38" s="237">
        <f t="shared" si="0"/>
        <v>0</v>
      </c>
      <c r="AC38" s="186">
        <f t="shared" si="1"/>
        <v>0</v>
      </c>
      <c r="AE38" s="778"/>
      <c r="AF38" s="721"/>
      <c r="AG38" s="963"/>
      <c r="AH38" s="563">
        <f t="shared" si="2"/>
        <v>0</v>
      </c>
      <c r="AI38" s="157"/>
      <c r="AJ38" s="779">
        <f t="shared" si="3"/>
        <v>0</v>
      </c>
      <c r="AK38" s="740"/>
      <c r="AL38" s="1280">
        <f t="shared" si="4"/>
        <v>0</v>
      </c>
    </row>
    <row r="39" spans="1:38" s="731" customFormat="1" hidden="1">
      <c r="A39" s="749" t="s">
        <v>67</v>
      </c>
      <c r="B39" s="691">
        <f t="shared" si="6"/>
        <v>0</v>
      </c>
      <c r="C39" s="105" t="s">
        <v>31</v>
      </c>
      <c r="D39" s="105" t="s">
        <v>230</v>
      </c>
      <c r="E39" s="105" t="s">
        <v>65</v>
      </c>
      <c r="F39" s="105" t="s">
        <v>468</v>
      </c>
      <c r="G39" s="105" t="s">
        <v>66</v>
      </c>
      <c r="H39" s="778"/>
      <c r="I39" s="911"/>
      <c r="J39" s="748"/>
      <c r="K39" s="914"/>
      <c r="L39" s="690"/>
      <c r="M39" s="914"/>
      <c r="N39" s="690"/>
      <c r="O39" s="1036"/>
      <c r="P39" s="747"/>
      <c r="Q39" s="970"/>
      <c r="R39" s="748"/>
      <c r="S39" s="748"/>
      <c r="T39" s="748"/>
      <c r="U39" s="748"/>
      <c r="V39" s="748"/>
      <c r="W39" s="748"/>
      <c r="X39" s="748"/>
      <c r="Y39" s="748"/>
      <c r="Z39" s="748"/>
      <c r="AA39" s="1572"/>
      <c r="AB39" s="237">
        <f t="shared" si="0"/>
        <v>0</v>
      </c>
      <c r="AC39" s="186">
        <f t="shared" si="1"/>
        <v>0</v>
      </c>
      <c r="AE39" s="778"/>
      <c r="AF39" s="721"/>
      <c r="AG39" s="963"/>
      <c r="AH39" s="563">
        <f t="shared" si="2"/>
        <v>0</v>
      </c>
      <c r="AI39" s="157"/>
      <c r="AJ39" s="779">
        <f t="shared" si="3"/>
        <v>0</v>
      </c>
      <c r="AK39" s="740"/>
      <c r="AL39" s="1280">
        <f t="shared" si="4"/>
        <v>0</v>
      </c>
    </row>
    <row r="40" spans="1:38" s="731" customFormat="1" hidden="1">
      <c r="A40" s="749" t="s">
        <v>67</v>
      </c>
      <c r="B40" s="691">
        <f t="shared" si="6"/>
        <v>0</v>
      </c>
      <c r="C40" s="105" t="s">
        <v>31</v>
      </c>
      <c r="D40" s="105" t="s">
        <v>230</v>
      </c>
      <c r="E40" s="105" t="s">
        <v>65</v>
      </c>
      <c r="F40" s="105" t="s">
        <v>468</v>
      </c>
      <c r="G40" s="105" t="s">
        <v>66</v>
      </c>
      <c r="H40" s="778"/>
      <c r="I40" s="911"/>
      <c r="J40" s="748"/>
      <c r="K40" s="914"/>
      <c r="L40" s="690"/>
      <c r="M40" s="914"/>
      <c r="N40" s="690"/>
      <c r="O40" s="1036"/>
      <c r="P40" s="747"/>
      <c r="Q40" s="970"/>
      <c r="R40" s="748"/>
      <c r="S40" s="748"/>
      <c r="T40" s="748"/>
      <c r="U40" s="748"/>
      <c r="V40" s="748"/>
      <c r="W40" s="748"/>
      <c r="X40" s="748"/>
      <c r="Y40" s="748"/>
      <c r="Z40" s="748"/>
      <c r="AA40" s="1572"/>
      <c r="AB40" s="237">
        <f t="shared" si="0"/>
        <v>0</v>
      </c>
      <c r="AC40" s="186">
        <f t="shared" si="1"/>
        <v>0</v>
      </c>
      <c r="AE40" s="778"/>
      <c r="AF40" s="721"/>
      <c r="AG40" s="963"/>
      <c r="AH40" s="563">
        <f t="shared" si="2"/>
        <v>0</v>
      </c>
      <c r="AI40" s="157"/>
      <c r="AJ40" s="779">
        <f t="shared" si="3"/>
        <v>0</v>
      </c>
      <c r="AK40" s="740"/>
      <c r="AL40" s="1280">
        <f t="shared" si="4"/>
        <v>0</v>
      </c>
    </row>
    <row r="41" spans="1:38" s="731" customFormat="1" hidden="1">
      <c r="A41" s="749" t="s">
        <v>67</v>
      </c>
      <c r="B41" s="691">
        <f t="shared" si="6"/>
        <v>0</v>
      </c>
      <c r="C41" s="105" t="s">
        <v>31</v>
      </c>
      <c r="D41" s="105" t="s">
        <v>230</v>
      </c>
      <c r="E41" s="105" t="s">
        <v>65</v>
      </c>
      <c r="F41" s="105" t="s">
        <v>468</v>
      </c>
      <c r="G41" s="105" t="s">
        <v>66</v>
      </c>
      <c r="H41" s="778"/>
      <c r="I41" s="911"/>
      <c r="J41" s="748"/>
      <c r="K41" s="914"/>
      <c r="L41" s="690"/>
      <c r="M41" s="914"/>
      <c r="N41" s="690"/>
      <c r="O41" s="1036"/>
      <c r="P41" s="747"/>
      <c r="Q41" s="970"/>
      <c r="R41" s="748"/>
      <c r="S41" s="748"/>
      <c r="T41" s="748"/>
      <c r="U41" s="748"/>
      <c r="V41" s="748"/>
      <c r="W41" s="748"/>
      <c r="X41" s="748"/>
      <c r="Y41" s="748"/>
      <c r="Z41" s="748"/>
      <c r="AA41" s="1572"/>
      <c r="AB41" s="237">
        <f t="shared" si="0"/>
        <v>0</v>
      </c>
      <c r="AC41" s="186">
        <f t="shared" si="1"/>
        <v>0</v>
      </c>
      <c r="AE41" s="778"/>
      <c r="AF41" s="721"/>
      <c r="AG41" s="963"/>
      <c r="AH41" s="563">
        <f t="shared" si="2"/>
        <v>0</v>
      </c>
      <c r="AI41" s="157"/>
      <c r="AJ41" s="779">
        <f t="shared" si="3"/>
        <v>0</v>
      </c>
      <c r="AK41" s="740"/>
      <c r="AL41" s="1280">
        <f t="shared" si="4"/>
        <v>0</v>
      </c>
    </row>
    <row r="42" spans="1:38" s="731" customFormat="1" hidden="1">
      <c r="A42" s="749" t="s">
        <v>67</v>
      </c>
      <c r="B42" s="691">
        <f t="shared" si="6"/>
        <v>0</v>
      </c>
      <c r="C42" s="105" t="s">
        <v>31</v>
      </c>
      <c r="D42" s="105" t="s">
        <v>230</v>
      </c>
      <c r="E42" s="105" t="s">
        <v>65</v>
      </c>
      <c r="F42" s="105" t="s">
        <v>468</v>
      </c>
      <c r="G42" s="105" t="s">
        <v>66</v>
      </c>
      <c r="H42" s="778"/>
      <c r="I42" s="911"/>
      <c r="J42" s="748"/>
      <c r="K42" s="914"/>
      <c r="L42" s="690"/>
      <c r="M42" s="914"/>
      <c r="N42" s="690"/>
      <c r="O42" s="1036"/>
      <c r="P42" s="747"/>
      <c r="Q42" s="970"/>
      <c r="R42" s="748"/>
      <c r="S42" s="748"/>
      <c r="T42" s="748"/>
      <c r="U42" s="748"/>
      <c r="V42" s="748"/>
      <c r="W42" s="748"/>
      <c r="X42" s="748"/>
      <c r="Y42" s="748"/>
      <c r="Z42" s="748"/>
      <c r="AA42" s="1572"/>
      <c r="AB42" s="237">
        <f t="shared" si="0"/>
        <v>0</v>
      </c>
      <c r="AC42" s="186">
        <f t="shared" si="1"/>
        <v>0</v>
      </c>
      <c r="AE42" s="778"/>
      <c r="AF42" s="721"/>
      <c r="AG42" s="963"/>
      <c r="AH42" s="563">
        <f t="shared" si="2"/>
        <v>0</v>
      </c>
      <c r="AI42" s="157"/>
      <c r="AJ42" s="779">
        <f t="shared" si="3"/>
        <v>0</v>
      </c>
      <c r="AK42" s="740"/>
      <c r="AL42" s="1280">
        <f t="shared" si="4"/>
        <v>0</v>
      </c>
    </row>
    <row r="43" spans="1:38" s="731" customFormat="1" hidden="1">
      <c r="A43" s="749" t="s">
        <v>67</v>
      </c>
      <c r="B43" s="691">
        <f t="shared" si="6"/>
        <v>0</v>
      </c>
      <c r="C43" s="105" t="s">
        <v>31</v>
      </c>
      <c r="D43" s="105" t="s">
        <v>230</v>
      </c>
      <c r="E43" s="105" t="s">
        <v>65</v>
      </c>
      <c r="F43" s="105" t="s">
        <v>468</v>
      </c>
      <c r="G43" s="105" t="s">
        <v>66</v>
      </c>
      <c r="H43" s="778"/>
      <c r="I43" s="911"/>
      <c r="J43" s="748"/>
      <c r="K43" s="914"/>
      <c r="L43" s="690"/>
      <c r="M43" s="914"/>
      <c r="N43" s="690"/>
      <c r="O43" s="1036"/>
      <c r="P43" s="747"/>
      <c r="Q43" s="970"/>
      <c r="R43" s="748"/>
      <c r="S43" s="748"/>
      <c r="T43" s="748"/>
      <c r="U43" s="748"/>
      <c r="V43" s="748"/>
      <c r="W43" s="748"/>
      <c r="X43" s="748"/>
      <c r="Y43" s="748"/>
      <c r="Z43" s="748"/>
      <c r="AA43" s="1572"/>
      <c r="AB43" s="237">
        <f t="shared" si="0"/>
        <v>0</v>
      </c>
      <c r="AC43" s="186">
        <f t="shared" si="1"/>
        <v>0</v>
      </c>
      <c r="AE43" s="778"/>
      <c r="AF43" s="721"/>
      <c r="AG43" s="963"/>
      <c r="AH43" s="563">
        <f t="shared" si="2"/>
        <v>0</v>
      </c>
      <c r="AI43" s="157"/>
      <c r="AJ43" s="779">
        <f t="shared" si="3"/>
        <v>0</v>
      </c>
      <c r="AK43" s="740"/>
      <c r="AL43" s="1280">
        <f t="shared" si="4"/>
        <v>0</v>
      </c>
    </row>
    <row r="44" spans="1:38" s="731" customFormat="1" hidden="1">
      <c r="A44" s="749" t="s">
        <v>67</v>
      </c>
      <c r="B44" s="691">
        <f t="shared" si="6"/>
        <v>0</v>
      </c>
      <c r="C44" s="105" t="s">
        <v>31</v>
      </c>
      <c r="D44" s="105" t="s">
        <v>230</v>
      </c>
      <c r="E44" s="105" t="s">
        <v>65</v>
      </c>
      <c r="F44" s="105" t="s">
        <v>468</v>
      </c>
      <c r="G44" s="105" t="s">
        <v>66</v>
      </c>
      <c r="H44" s="778"/>
      <c r="I44" s="911"/>
      <c r="J44" s="748"/>
      <c r="K44" s="914"/>
      <c r="L44" s="690"/>
      <c r="M44" s="914"/>
      <c r="N44" s="690"/>
      <c r="O44" s="1036"/>
      <c r="P44" s="747"/>
      <c r="Q44" s="970"/>
      <c r="R44" s="748"/>
      <c r="S44" s="748"/>
      <c r="T44" s="748"/>
      <c r="U44" s="748"/>
      <c r="V44" s="748"/>
      <c r="W44" s="748"/>
      <c r="X44" s="748"/>
      <c r="Y44" s="748"/>
      <c r="Z44" s="748"/>
      <c r="AA44" s="1572"/>
      <c r="AB44" s="237">
        <f t="shared" si="0"/>
        <v>0</v>
      </c>
      <c r="AC44" s="186">
        <f t="shared" si="1"/>
        <v>0</v>
      </c>
      <c r="AE44" s="778"/>
      <c r="AF44" s="721"/>
      <c r="AG44" s="963"/>
      <c r="AH44" s="563">
        <f t="shared" si="2"/>
        <v>0</v>
      </c>
      <c r="AI44" s="157"/>
      <c r="AJ44" s="779">
        <f t="shared" si="3"/>
        <v>0</v>
      </c>
      <c r="AK44" s="740"/>
      <c r="AL44" s="1280">
        <f t="shared" si="4"/>
        <v>0</v>
      </c>
    </row>
    <row r="45" spans="1:38" s="731" customFormat="1" hidden="1">
      <c r="A45" s="749" t="s">
        <v>67</v>
      </c>
      <c r="B45" s="691">
        <f t="shared" si="6"/>
        <v>0</v>
      </c>
      <c r="C45" s="105" t="s">
        <v>31</v>
      </c>
      <c r="D45" s="105" t="s">
        <v>230</v>
      </c>
      <c r="E45" s="105" t="s">
        <v>65</v>
      </c>
      <c r="F45" s="105" t="s">
        <v>468</v>
      </c>
      <c r="G45" s="105" t="s">
        <v>66</v>
      </c>
      <c r="H45" s="778"/>
      <c r="I45" s="911"/>
      <c r="J45" s="748"/>
      <c r="K45" s="914"/>
      <c r="L45" s="690"/>
      <c r="M45" s="914"/>
      <c r="N45" s="690"/>
      <c r="O45" s="1036"/>
      <c r="P45" s="747"/>
      <c r="Q45" s="970"/>
      <c r="R45" s="748"/>
      <c r="S45" s="748"/>
      <c r="T45" s="748"/>
      <c r="U45" s="748"/>
      <c r="V45" s="748"/>
      <c r="W45" s="748"/>
      <c r="X45" s="748"/>
      <c r="Y45" s="748"/>
      <c r="Z45" s="748"/>
      <c r="AA45" s="1572"/>
      <c r="AB45" s="237">
        <f t="shared" si="0"/>
        <v>0</v>
      </c>
      <c r="AC45" s="186">
        <f t="shared" si="1"/>
        <v>0</v>
      </c>
      <c r="AE45" s="778"/>
      <c r="AF45" s="721"/>
      <c r="AG45" s="963"/>
      <c r="AH45" s="563">
        <f t="shared" si="2"/>
        <v>0</v>
      </c>
      <c r="AI45" s="157"/>
      <c r="AJ45" s="779">
        <f t="shared" si="3"/>
        <v>0</v>
      </c>
      <c r="AK45" s="740"/>
      <c r="AL45" s="1280">
        <f t="shared" si="4"/>
        <v>0</v>
      </c>
    </row>
    <row r="46" spans="1:38" s="731" customFormat="1" hidden="1">
      <c r="A46" s="749" t="s">
        <v>67</v>
      </c>
      <c r="B46" s="691">
        <f t="shared" si="6"/>
        <v>0</v>
      </c>
      <c r="C46" s="105" t="s">
        <v>31</v>
      </c>
      <c r="D46" s="105" t="s">
        <v>230</v>
      </c>
      <c r="E46" s="105" t="s">
        <v>65</v>
      </c>
      <c r="F46" s="105" t="s">
        <v>468</v>
      </c>
      <c r="G46" s="105" t="s">
        <v>66</v>
      </c>
      <c r="H46" s="778"/>
      <c r="I46" s="911"/>
      <c r="J46" s="748"/>
      <c r="K46" s="914"/>
      <c r="L46" s="690"/>
      <c r="M46" s="914"/>
      <c r="N46" s="690"/>
      <c r="O46" s="1036"/>
      <c r="P46" s="747"/>
      <c r="Q46" s="970"/>
      <c r="R46" s="748"/>
      <c r="S46" s="748"/>
      <c r="T46" s="748"/>
      <c r="U46" s="748"/>
      <c r="V46" s="748"/>
      <c r="W46" s="748"/>
      <c r="X46" s="748"/>
      <c r="Y46" s="748"/>
      <c r="Z46" s="748"/>
      <c r="AA46" s="1572"/>
      <c r="AB46" s="237">
        <f t="shared" si="0"/>
        <v>0</v>
      </c>
      <c r="AC46" s="186">
        <f t="shared" si="1"/>
        <v>0</v>
      </c>
      <c r="AE46" s="778"/>
      <c r="AF46" s="721"/>
      <c r="AG46" s="963"/>
      <c r="AH46" s="563">
        <f t="shared" si="2"/>
        <v>0</v>
      </c>
      <c r="AI46" s="157"/>
      <c r="AJ46" s="779">
        <f t="shared" si="3"/>
        <v>0</v>
      </c>
      <c r="AK46" s="740"/>
      <c r="AL46" s="1280">
        <f t="shared" si="4"/>
        <v>0</v>
      </c>
    </row>
    <row r="47" spans="1:38" s="731" customFormat="1" hidden="1">
      <c r="A47" s="749" t="s">
        <v>67</v>
      </c>
      <c r="B47" s="691">
        <f t="shared" si="6"/>
        <v>0</v>
      </c>
      <c r="C47" s="105" t="s">
        <v>31</v>
      </c>
      <c r="D47" s="105" t="s">
        <v>230</v>
      </c>
      <c r="E47" s="105" t="s">
        <v>65</v>
      </c>
      <c r="F47" s="105" t="s">
        <v>468</v>
      </c>
      <c r="G47" s="105" t="s">
        <v>66</v>
      </c>
      <c r="H47" s="778"/>
      <c r="I47" s="911"/>
      <c r="J47" s="748"/>
      <c r="K47" s="914"/>
      <c r="L47" s="690"/>
      <c r="M47" s="914"/>
      <c r="N47" s="690"/>
      <c r="O47" s="1036"/>
      <c r="P47" s="747"/>
      <c r="Q47" s="970"/>
      <c r="R47" s="748"/>
      <c r="S47" s="748"/>
      <c r="T47" s="748"/>
      <c r="U47" s="748"/>
      <c r="V47" s="748"/>
      <c r="W47" s="748"/>
      <c r="X47" s="748"/>
      <c r="Y47" s="748"/>
      <c r="Z47" s="748"/>
      <c r="AA47" s="1572"/>
      <c r="AB47" s="237">
        <f t="shared" si="0"/>
        <v>0</v>
      </c>
      <c r="AC47" s="186">
        <f t="shared" si="1"/>
        <v>0</v>
      </c>
      <c r="AE47" s="778"/>
      <c r="AF47" s="721"/>
      <c r="AG47" s="963"/>
      <c r="AH47" s="563">
        <f t="shared" si="2"/>
        <v>0</v>
      </c>
      <c r="AI47" s="157"/>
      <c r="AJ47" s="779">
        <f t="shared" si="3"/>
        <v>0</v>
      </c>
      <c r="AK47" s="740"/>
      <c r="AL47" s="1280">
        <f t="shared" si="4"/>
        <v>0</v>
      </c>
    </row>
    <row r="48" spans="1:38" s="731" customFormat="1" hidden="1">
      <c r="A48" s="749" t="s">
        <v>67</v>
      </c>
      <c r="B48" s="691">
        <f t="shared" si="6"/>
        <v>0</v>
      </c>
      <c r="C48" s="105" t="s">
        <v>31</v>
      </c>
      <c r="D48" s="105" t="s">
        <v>230</v>
      </c>
      <c r="E48" s="105" t="s">
        <v>65</v>
      </c>
      <c r="F48" s="105" t="s">
        <v>468</v>
      </c>
      <c r="G48" s="105" t="s">
        <v>66</v>
      </c>
      <c r="H48" s="778"/>
      <c r="I48" s="911"/>
      <c r="J48" s="748"/>
      <c r="K48" s="914"/>
      <c r="L48" s="690"/>
      <c r="M48" s="914"/>
      <c r="N48" s="690"/>
      <c r="O48" s="1036"/>
      <c r="P48" s="747"/>
      <c r="Q48" s="970"/>
      <c r="R48" s="748"/>
      <c r="S48" s="748"/>
      <c r="T48" s="748"/>
      <c r="U48" s="748"/>
      <c r="V48" s="748"/>
      <c r="W48" s="748"/>
      <c r="X48" s="748"/>
      <c r="Y48" s="748"/>
      <c r="Z48" s="748"/>
      <c r="AA48" s="1572"/>
      <c r="AB48" s="237">
        <f t="shared" si="0"/>
        <v>0</v>
      </c>
      <c r="AC48" s="186">
        <f t="shared" si="1"/>
        <v>0</v>
      </c>
      <c r="AE48" s="778"/>
      <c r="AF48" s="721"/>
      <c r="AG48" s="963"/>
      <c r="AH48" s="563">
        <f t="shared" si="2"/>
        <v>0</v>
      </c>
      <c r="AI48" s="157"/>
      <c r="AJ48" s="779">
        <f t="shared" si="3"/>
        <v>0</v>
      </c>
      <c r="AK48" s="740"/>
      <c r="AL48" s="1280">
        <f t="shared" si="4"/>
        <v>0</v>
      </c>
    </row>
    <row r="49" spans="1:38" s="731" customFormat="1" hidden="1">
      <c r="A49" s="749" t="s">
        <v>67</v>
      </c>
      <c r="B49" s="691">
        <f t="shared" si="6"/>
        <v>0</v>
      </c>
      <c r="C49" s="105" t="s">
        <v>31</v>
      </c>
      <c r="D49" s="105" t="s">
        <v>230</v>
      </c>
      <c r="E49" s="105" t="s">
        <v>65</v>
      </c>
      <c r="F49" s="105" t="s">
        <v>468</v>
      </c>
      <c r="G49" s="105" t="s">
        <v>66</v>
      </c>
      <c r="H49" s="778"/>
      <c r="I49" s="911"/>
      <c r="J49" s="748"/>
      <c r="K49" s="914"/>
      <c r="L49" s="690"/>
      <c r="M49" s="914"/>
      <c r="N49" s="690"/>
      <c r="O49" s="1036"/>
      <c r="P49" s="747"/>
      <c r="Q49" s="970"/>
      <c r="R49" s="748"/>
      <c r="S49" s="748"/>
      <c r="T49" s="748"/>
      <c r="U49" s="748"/>
      <c r="V49" s="748"/>
      <c r="W49" s="748"/>
      <c r="X49" s="748"/>
      <c r="Y49" s="748"/>
      <c r="Z49" s="748"/>
      <c r="AA49" s="1572"/>
      <c r="AB49" s="237">
        <f t="shared" si="0"/>
        <v>0</v>
      </c>
      <c r="AC49" s="186">
        <f t="shared" si="1"/>
        <v>0</v>
      </c>
      <c r="AE49" s="778"/>
      <c r="AF49" s="721"/>
      <c r="AG49" s="963"/>
      <c r="AH49" s="563">
        <f t="shared" si="2"/>
        <v>0</v>
      </c>
      <c r="AI49" s="157"/>
      <c r="AJ49" s="779">
        <f t="shared" si="3"/>
        <v>0</v>
      </c>
      <c r="AK49" s="740"/>
      <c r="AL49" s="1280">
        <f t="shared" si="4"/>
        <v>0</v>
      </c>
    </row>
    <row r="50" spans="1:38" s="731" customFormat="1" hidden="1">
      <c r="A50" s="749" t="s">
        <v>67</v>
      </c>
      <c r="B50" s="691">
        <f t="shared" si="6"/>
        <v>0</v>
      </c>
      <c r="C50" s="105" t="s">
        <v>31</v>
      </c>
      <c r="D50" s="105" t="s">
        <v>230</v>
      </c>
      <c r="E50" s="105" t="s">
        <v>65</v>
      </c>
      <c r="F50" s="105" t="s">
        <v>468</v>
      </c>
      <c r="G50" s="105" t="s">
        <v>66</v>
      </c>
      <c r="H50" s="778"/>
      <c r="I50" s="911"/>
      <c r="J50" s="748"/>
      <c r="K50" s="914"/>
      <c r="L50" s="690"/>
      <c r="M50" s="914"/>
      <c r="N50" s="690"/>
      <c r="O50" s="1036"/>
      <c r="P50" s="747"/>
      <c r="Q50" s="970"/>
      <c r="R50" s="748"/>
      <c r="S50" s="748"/>
      <c r="T50" s="748"/>
      <c r="U50" s="748"/>
      <c r="V50" s="748"/>
      <c r="W50" s="748"/>
      <c r="X50" s="748"/>
      <c r="Y50" s="748"/>
      <c r="Z50" s="748"/>
      <c r="AA50" s="1572"/>
      <c r="AB50" s="237">
        <f t="shared" ref="AB50:AB81" si="7">SUM(P50:AA50)</f>
        <v>0</v>
      </c>
      <c r="AC50" s="186">
        <f t="shared" ref="AC50:AC81" si="8">N50-AB50</f>
        <v>0</v>
      </c>
      <c r="AE50" s="778"/>
      <c r="AF50" s="721"/>
      <c r="AG50" s="963"/>
      <c r="AH50" s="563">
        <f t="shared" ref="AH50:AH81" si="9">O50</f>
        <v>0</v>
      </c>
      <c r="AI50" s="157"/>
      <c r="AJ50" s="779">
        <f t="shared" ref="AJ50:AJ81" si="10">AI50-N50</f>
        <v>0</v>
      </c>
      <c r="AK50" s="740"/>
      <c r="AL50" s="1280">
        <f t="shared" ref="AL50:AL81" si="11">AI50-L50</f>
        <v>0</v>
      </c>
    </row>
    <row r="51" spans="1:38" s="731" customFormat="1" hidden="1">
      <c r="A51" s="749" t="s">
        <v>67</v>
      </c>
      <c r="B51" s="691">
        <f t="shared" si="6"/>
        <v>0</v>
      </c>
      <c r="C51" s="105" t="s">
        <v>31</v>
      </c>
      <c r="D51" s="105" t="s">
        <v>230</v>
      </c>
      <c r="E51" s="105" t="s">
        <v>65</v>
      </c>
      <c r="F51" s="105" t="s">
        <v>468</v>
      </c>
      <c r="G51" s="105" t="s">
        <v>66</v>
      </c>
      <c r="H51" s="778"/>
      <c r="I51" s="911"/>
      <c r="J51" s="748"/>
      <c r="K51" s="914"/>
      <c r="L51" s="690"/>
      <c r="M51" s="914"/>
      <c r="N51" s="690"/>
      <c r="O51" s="1036"/>
      <c r="P51" s="747"/>
      <c r="Q51" s="970"/>
      <c r="R51" s="748"/>
      <c r="S51" s="748"/>
      <c r="T51" s="748"/>
      <c r="U51" s="748"/>
      <c r="V51" s="748"/>
      <c r="W51" s="748"/>
      <c r="X51" s="748"/>
      <c r="Y51" s="748"/>
      <c r="Z51" s="748"/>
      <c r="AA51" s="1572"/>
      <c r="AB51" s="237">
        <f t="shared" si="7"/>
        <v>0</v>
      </c>
      <c r="AC51" s="186">
        <f t="shared" si="8"/>
        <v>0</v>
      </c>
      <c r="AE51" s="778"/>
      <c r="AF51" s="721"/>
      <c r="AG51" s="963"/>
      <c r="AH51" s="563">
        <f t="shared" si="9"/>
        <v>0</v>
      </c>
      <c r="AI51" s="157"/>
      <c r="AJ51" s="779">
        <f t="shared" si="10"/>
        <v>0</v>
      </c>
      <c r="AK51" s="740"/>
      <c r="AL51" s="1280">
        <f t="shared" si="11"/>
        <v>0</v>
      </c>
    </row>
    <row r="52" spans="1:38" s="731" customFormat="1" hidden="1">
      <c r="A52" s="749" t="s">
        <v>67</v>
      </c>
      <c r="B52" s="691">
        <f t="shared" si="6"/>
        <v>0</v>
      </c>
      <c r="C52" s="105" t="s">
        <v>31</v>
      </c>
      <c r="D52" s="105" t="s">
        <v>230</v>
      </c>
      <c r="E52" s="105" t="s">
        <v>65</v>
      </c>
      <c r="F52" s="105" t="s">
        <v>468</v>
      </c>
      <c r="G52" s="105" t="s">
        <v>66</v>
      </c>
      <c r="H52" s="778"/>
      <c r="I52" s="911"/>
      <c r="J52" s="748"/>
      <c r="K52" s="914"/>
      <c r="L52" s="690"/>
      <c r="M52" s="914"/>
      <c r="N52" s="690"/>
      <c r="O52" s="1036"/>
      <c r="P52" s="747"/>
      <c r="Q52" s="970"/>
      <c r="R52" s="748"/>
      <c r="S52" s="748"/>
      <c r="T52" s="748"/>
      <c r="U52" s="748"/>
      <c r="V52" s="748"/>
      <c r="W52" s="748"/>
      <c r="X52" s="748"/>
      <c r="Y52" s="748"/>
      <c r="Z52" s="748"/>
      <c r="AA52" s="1572"/>
      <c r="AB52" s="237">
        <f t="shared" si="7"/>
        <v>0</v>
      </c>
      <c r="AC52" s="186">
        <f t="shared" si="8"/>
        <v>0</v>
      </c>
      <c r="AE52" s="778"/>
      <c r="AF52" s="721"/>
      <c r="AG52" s="963"/>
      <c r="AH52" s="563">
        <f t="shared" si="9"/>
        <v>0</v>
      </c>
      <c r="AI52" s="157"/>
      <c r="AJ52" s="779">
        <f t="shared" si="10"/>
        <v>0</v>
      </c>
      <c r="AK52" s="740"/>
      <c r="AL52" s="1280">
        <f t="shared" si="11"/>
        <v>0</v>
      </c>
    </row>
    <row r="53" spans="1:38" s="731" customFormat="1" hidden="1">
      <c r="A53" s="749" t="s">
        <v>67</v>
      </c>
      <c r="B53" s="691">
        <f t="shared" si="6"/>
        <v>0</v>
      </c>
      <c r="C53" s="105" t="s">
        <v>31</v>
      </c>
      <c r="D53" s="105" t="s">
        <v>230</v>
      </c>
      <c r="E53" s="105" t="s">
        <v>65</v>
      </c>
      <c r="F53" s="105" t="s">
        <v>468</v>
      </c>
      <c r="G53" s="105" t="s">
        <v>66</v>
      </c>
      <c r="H53" s="778"/>
      <c r="I53" s="911"/>
      <c r="J53" s="748"/>
      <c r="K53" s="914"/>
      <c r="L53" s="690"/>
      <c r="M53" s="914"/>
      <c r="N53" s="690"/>
      <c r="O53" s="1036"/>
      <c r="P53" s="747"/>
      <c r="Q53" s="970"/>
      <c r="R53" s="748"/>
      <c r="S53" s="748"/>
      <c r="T53" s="748"/>
      <c r="U53" s="748"/>
      <c r="V53" s="748"/>
      <c r="W53" s="748"/>
      <c r="X53" s="748"/>
      <c r="Y53" s="748"/>
      <c r="Z53" s="748"/>
      <c r="AA53" s="1572"/>
      <c r="AB53" s="237">
        <f t="shared" si="7"/>
        <v>0</v>
      </c>
      <c r="AC53" s="186">
        <f t="shared" si="8"/>
        <v>0</v>
      </c>
      <c r="AE53" s="778"/>
      <c r="AF53" s="721"/>
      <c r="AG53" s="963"/>
      <c r="AH53" s="563">
        <f t="shared" si="9"/>
        <v>0</v>
      </c>
      <c r="AI53" s="157"/>
      <c r="AJ53" s="779">
        <f t="shared" si="10"/>
        <v>0</v>
      </c>
      <c r="AK53" s="740"/>
      <c r="AL53" s="1280">
        <f t="shared" si="11"/>
        <v>0</v>
      </c>
    </row>
    <row r="54" spans="1:38" s="731" customFormat="1" hidden="1">
      <c r="A54" s="749" t="s">
        <v>67</v>
      </c>
      <c r="B54" s="691">
        <f t="shared" si="6"/>
        <v>0</v>
      </c>
      <c r="C54" s="105" t="s">
        <v>31</v>
      </c>
      <c r="D54" s="105" t="s">
        <v>230</v>
      </c>
      <c r="E54" s="105" t="s">
        <v>65</v>
      </c>
      <c r="F54" s="105" t="s">
        <v>468</v>
      </c>
      <c r="G54" s="105" t="s">
        <v>66</v>
      </c>
      <c r="H54" s="778"/>
      <c r="I54" s="911"/>
      <c r="J54" s="748"/>
      <c r="K54" s="914"/>
      <c r="L54" s="690"/>
      <c r="M54" s="914"/>
      <c r="N54" s="690"/>
      <c r="O54" s="1036"/>
      <c r="P54" s="747"/>
      <c r="Q54" s="970"/>
      <c r="R54" s="748"/>
      <c r="S54" s="748"/>
      <c r="T54" s="748"/>
      <c r="U54" s="748"/>
      <c r="V54" s="748"/>
      <c r="W54" s="748"/>
      <c r="X54" s="748"/>
      <c r="Y54" s="748"/>
      <c r="Z54" s="748"/>
      <c r="AA54" s="1572"/>
      <c r="AB54" s="237">
        <f t="shared" si="7"/>
        <v>0</v>
      </c>
      <c r="AC54" s="186">
        <f t="shared" si="8"/>
        <v>0</v>
      </c>
      <c r="AE54" s="778"/>
      <c r="AF54" s="721"/>
      <c r="AG54" s="963"/>
      <c r="AH54" s="563">
        <f t="shared" si="9"/>
        <v>0</v>
      </c>
      <c r="AI54" s="157"/>
      <c r="AJ54" s="779">
        <f t="shared" si="10"/>
        <v>0</v>
      </c>
      <c r="AK54" s="740"/>
      <c r="AL54" s="1280">
        <f t="shared" si="11"/>
        <v>0</v>
      </c>
    </row>
    <row r="55" spans="1:38" s="731" customFormat="1" hidden="1">
      <c r="A55" s="749" t="s">
        <v>67</v>
      </c>
      <c r="B55" s="691">
        <f t="shared" si="6"/>
        <v>0</v>
      </c>
      <c r="C55" s="105" t="s">
        <v>31</v>
      </c>
      <c r="D55" s="105" t="s">
        <v>230</v>
      </c>
      <c r="E55" s="105" t="s">
        <v>65</v>
      </c>
      <c r="F55" s="105" t="s">
        <v>468</v>
      </c>
      <c r="G55" s="105" t="s">
        <v>66</v>
      </c>
      <c r="H55" s="778"/>
      <c r="I55" s="911"/>
      <c r="J55" s="748"/>
      <c r="K55" s="914"/>
      <c r="L55" s="690"/>
      <c r="M55" s="914"/>
      <c r="N55" s="690"/>
      <c r="O55" s="1036"/>
      <c r="P55" s="747"/>
      <c r="Q55" s="970"/>
      <c r="R55" s="748"/>
      <c r="S55" s="748"/>
      <c r="T55" s="748"/>
      <c r="U55" s="748"/>
      <c r="V55" s="748"/>
      <c r="W55" s="748"/>
      <c r="X55" s="748"/>
      <c r="Y55" s="748"/>
      <c r="Z55" s="748"/>
      <c r="AA55" s="1572"/>
      <c r="AB55" s="237">
        <f t="shared" si="7"/>
        <v>0</v>
      </c>
      <c r="AC55" s="186">
        <f t="shared" si="8"/>
        <v>0</v>
      </c>
      <c r="AE55" s="778"/>
      <c r="AF55" s="721"/>
      <c r="AG55" s="963"/>
      <c r="AH55" s="563">
        <f t="shared" si="9"/>
        <v>0</v>
      </c>
      <c r="AI55" s="157"/>
      <c r="AJ55" s="779">
        <f t="shared" si="10"/>
        <v>0</v>
      </c>
      <c r="AK55" s="740"/>
      <c r="AL55" s="1280">
        <f t="shared" si="11"/>
        <v>0</v>
      </c>
    </row>
    <row r="56" spans="1:38" s="731" customFormat="1" hidden="1">
      <c r="A56" s="749" t="s">
        <v>67</v>
      </c>
      <c r="B56" s="691">
        <f t="shared" si="6"/>
        <v>0</v>
      </c>
      <c r="C56" s="105" t="s">
        <v>31</v>
      </c>
      <c r="D56" s="105" t="s">
        <v>230</v>
      </c>
      <c r="E56" s="105" t="s">
        <v>65</v>
      </c>
      <c r="F56" s="105" t="s">
        <v>468</v>
      </c>
      <c r="G56" s="105" t="s">
        <v>66</v>
      </c>
      <c r="H56" s="778"/>
      <c r="I56" s="911"/>
      <c r="J56" s="748"/>
      <c r="K56" s="914"/>
      <c r="L56" s="690"/>
      <c r="M56" s="914"/>
      <c r="N56" s="690"/>
      <c r="O56" s="1036"/>
      <c r="P56" s="747"/>
      <c r="Q56" s="970"/>
      <c r="R56" s="748"/>
      <c r="S56" s="748"/>
      <c r="T56" s="748"/>
      <c r="U56" s="748"/>
      <c r="V56" s="748"/>
      <c r="W56" s="748"/>
      <c r="X56" s="748"/>
      <c r="Y56" s="748"/>
      <c r="Z56" s="748"/>
      <c r="AA56" s="1572"/>
      <c r="AB56" s="237">
        <f t="shared" si="7"/>
        <v>0</v>
      </c>
      <c r="AC56" s="186">
        <f t="shared" si="8"/>
        <v>0</v>
      </c>
      <c r="AE56" s="778"/>
      <c r="AF56" s="721"/>
      <c r="AG56" s="963"/>
      <c r="AH56" s="563">
        <f t="shared" si="9"/>
        <v>0</v>
      </c>
      <c r="AI56" s="157"/>
      <c r="AJ56" s="779">
        <f t="shared" si="10"/>
        <v>0</v>
      </c>
      <c r="AK56" s="740"/>
      <c r="AL56" s="1280">
        <f t="shared" si="11"/>
        <v>0</v>
      </c>
    </row>
    <row r="57" spans="1:38" s="731" customFormat="1" hidden="1">
      <c r="A57" s="749" t="s">
        <v>67</v>
      </c>
      <c r="B57" s="691">
        <f t="shared" si="6"/>
        <v>0</v>
      </c>
      <c r="C57" s="105" t="s">
        <v>31</v>
      </c>
      <c r="D57" s="105" t="s">
        <v>230</v>
      </c>
      <c r="E57" s="105" t="s">
        <v>65</v>
      </c>
      <c r="F57" s="105" t="s">
        <v>468</v>
      </c>
      <c r="G57" s="105" t="s">
        <v>66</v>
      </c>
      <c r="H57" s="778"/>
      <c r="I57" s="911"/>
      <c r="J57" s="748"/>
      <c r="K57" s="914"/>
      <c r="L57" s="690"/>
      <c r="M57" s="914"/>
      <c r="N57" s="690"/>
      <c r="O57" s="1036"/>
      <c r="P57" s="747"/>
      <c r="Q57" s="970"/>
      <c r="R57" s="748"/>
      <c r="S57" s="748"/>
      <c r="T57" s="748"/>
      <c r="U57" s="748"/>
      <c r="V57" s="748"/>
      <c r="W57" s="748"/>
      <c r="X57" s="748"/>
      <c r="Y57" s="748"/>
      <c r="Z57" s="748"/>
      <c r="AA57" s="1572"/>
      <c r="AB57" s="237">
        <f t="shared" si="7"/>
        <v>0</v>
      </c>
      <c r="AC57" s="186">
        <f t="shared" si="8"/>
        <v>0</v>
      </c>
      <c r="AE57" s="778"/>
      <c r="AF57" s="721"/>
      <c r="AG57" s="963"/>
      <c r="AH57" s="563">
        <f t="shared" si="9"/>
        <v>0</v>
      </c>
      <c r="AI57" s="157"/>
      <c r="AJ57" s="779">
        <f t="shared" si="10"/>
        <v>0</v>
      </c>
      <c r="AK57" s="740"/>
      <c r="AL57" s="1280">
        <f t="shared" si="11"/>
        <v>0</v>
      </c>
    </row>
    <row r="58" spans="1:38" s="731" customFormat="1" hidden="1">
      <c r="A58" s="749" t="s">
        <v>67</v>
      </c>
      <c r="B58" s="691">
        <f t="shared" si="6"/>
        <v>0</v>
      </c>
      <c r="C58" s="105" t="s">
        <v>31</v>
      </c>
      <c r="D58" s="105" t="s">
        <v>230</v>
      </c>
      <c r="E58" s="105" t="s">
        <v>65</v>
      </c>
      <c r="F58" s="105" t="s">
        <v>468</v>
      </c>
      <c r="G58" s="105" t="s">
        <v>66</v>
      </c>
      <c r="H58" s="778"/>
      <c r="I58" s="911"/>
      <c r="J58" s="748"/>
      <c r="K58" s="914"/>
      <c r="L58" s="690"/>
      <c r="M58" s="914"/>
      <c r="N58" s="690"/>
      <c r="O58" s="1036"/>
      <c r="P58" s="747"/>
      <c r="Q58" s="970"/>
      <c r="R58" s="748"/>
      <c r="S58" s="748"/>
      <c r="T58" s="748"/>
      <c r="U58" s="748"/>
      <c r="V58" s="748"/>
      <c r="W58" s="748"/>
      <c r="X58" s="748"/>
      <c r="Y58" s="748"/>
      <c r="Z58" s="748"/>
      <c r="AA58" s="1572"/>
      <c r="AB58" s="237">
        <f t="shared" si="7"/>
        <v>0</v>
      </c>
      <c r="AC58" s="186">
        <f t="shared" si="8"/>
        <v>0</v>
      </c>
      <c r="AE58" s="778"/>
      <c r="AF58" s="721"/>
      <c r="AG58" s="963"/>
      <c r="AH58" s="563">
        <f t="shared" si="9"/>
        <v>0</v>
      </c>
      <c r="AI58" s="157"/>
      <c r="AJ58" s="779">
        <f t="shared" si="10"/>
        <v>0</v>
      </c>
      <c r="AK58" s="740"/>
      <c r="AL58" s="1280">
        <f t="shared" si="11"/>
        <v>0</v>
      </c>
    </row>
    <row r="59" spans="1:38" s="731" customFormat="1" hidden="1">
      <c r="A59" s="749" t="s">
        <v>67</v>
      </c>
      <c r="B59" s="691">
        <f t="shared" si="6"/>
        <v>0</v>
      </c>
      <c r="C59" s="105" t="s">
        <v>31</v>
      </c>
      <c r="D59" s="105" t="s">
        <v>230</v>
      </c>
      <c r="E59" s="105" t="s">
        <v>65</v>
      </c>
      <c r="F59" s="105" t="s">
        <v>468</v>
      </c>
      <c r="G59" s="105" t="s">
        <v>66</v>
      </c>
      <c r="H59" s="778"/>
      <c r="I59" s="911"/>
      <c r="J59" s="748"/>
      <c r="K59" s="914"/>
      <c r="L59" s="690"/>
      <c r="M59" s="914"/>
      <c r="N59" s="690"/>
      <c r="O59" s="1036"/>
      <c r="P59" s="747"/>
      <c r="Q59" s="970"/>
      <c r="R59" s="748"/>
      <c r="S59" s="748"/>
      <c r="T59" s="748"/>
      <c r="U59" s="748"/>
      <c r="V59" s="748"/>
      <c r="W59" s="748"/>
      <c r="X59" s="748"/>
      <c r="Y59" s="748"/>
      <c r="Z59" s="748"/>
      <c r="AA59" s="1572"/>
      <c r="AB59" s="237">
        <f t="shared" si="7"/>
        <v>0</v>
      </c>
      <c r="AC59" s="186">
        <f t="shared" si="8"/>
        <v>0</v>
      </c>
      <c r="AE59" s="778"/>
      <c r="AF59" s="721"/>
      <c r="AG59" s="963"/>
      <c r="AH59" s="563">
        <f t="shared" si="9"/>
        <v>0</v>
      </c>
      <c r="AI59" s="157"/>
      <c r="AJ59" s="779">
        <f t="shared" si="10"/>
        <v>0</v>
      </c>
      <c r="AK59" s="740"/>
      <c r="AL59" s="1280">
        <f t="shared" si="11"/>
        <v>0</v>
      </c>
    </row>
    <row r="60" spans="1:38" s="731" customFormat="1" hidden="1">
      <c r="A60" s="749" t="s">
        <v>67</v>
      </c>
      <c r="B60" s="691">
        <f t="shared" si="6"/>
        <v>0</v>
      </c>
      <c r="C60" s="105" t="s">
        <v>31</v>
      </c>
      <c r="D60" s="105" t="s">
        <v>230</v>
      </c>
      <c r="E60" s="105" t="s">
        <v>65</v>
      </c>
      <c r="F60" s="105" t="s">
        <v>468</v>
      </c>
      <c r="G60" s="105" t="s">
        <v>66</v>
      </c>
      <c r="H60" s="778"/>
      <c r="I60" s="911"/>
      <c r="J60" s="748"/>
      <c r="K60" s="914"/>
      <c r="L60" s="690"/>
      <c r="M60" s="914"/>
      <c r="N60" s="690"/>
      <c r="O60" s="1036"/>
      <c r="P60" s="747"/>
      <c r="Q60" s="970"/>
      <c r="R60" s="748"/>
      <c r="S60" s="748"/>
      <c r="T60" s="748"/>
      <c r="U60" s="748"/>
      <c r="V60" s="748"/>
      <c r="W60" s="748"/>
      <c r="X60" s="748"/>
      <c r="Y60" s="748"/>
      <c r="Z60" s="748"/>
      <c r="AA60" s="1572"/>
      <c r="AB60" s="237">
        <f t="shared" si="7"/>
        <v>0</v>
      </c>
      <c r="AC60" s="186">
        <f t="shared" si="8"/>
        <v>0</v>
      </c>
      <c r="AE60" s="778"/>
      <c r="AF60" s="721"/>
      <c r="AG60" s="963"/>
      <c r="AH60" s="563">
        <f t="shared" si="9"/>
        <v>0</v>
      </c>
      <c r="AI60" s="157"/>
      <c r="AJ60" s="779">
        <f t="shared" si="10"/>
        <v>0</v>
      </c>
      <c r="AK60" s="740"/>
      <c r="AL60" s="1280">
        <f t="shared" si="11"/>
        <v>0</v>
      </c>
    </row>
    <row r="61" spans="1:38" s="731" customFormat="1" ht="15" hidden="1">
      <c r="A61" s="749" t="s">
        <v>67</v>
      </c>
      <c r="B61" s="691">
        <f t="shared" si="6"/>
        <v>0</v>
      </c>
      <c r="C61" s="105" t="s">
        <v>31</v>
      </c>
      <c r="D61" s="105" t="s">
        <v>230</v>
      </c>
      <c r="E61" s="105" t="s">
        <v>65</v>
      </c>
      <c r="F61" s="105" t="s">
        <v>468</v>
      </c>
      <c r="G61" s="105" t="s">
        <v>66</v>
      </c>
      <c r="H61" s="778"/>
      <c r="I61" s="911"/>
      <c r="J61" s="748"/>
      <c r="K61" s="914"/>
      <c r="L61" s="690"/>
      <c r="M61" s="914"/>
      <c r="N61" s="690"/>
      <c r="O61" s="1036"/>
      <c r="P61" s="747"/>
      <c r="Q61" s="970"/>
      <c r="R61" s="748"/>
      <c r="S61" s="748"/>
      <c r="T61" s="748"/>
      <c r="U61" s="748"/>
      <c r="V61" s="748"/>
      <c r="W61" s="748"/>
      <c r="X61" s="748"/>
      <c r="Y61" s="748"/>
      <c r="Z61" s="748"/>
      <c r="AA61" s="1572"/>
      <c r="AB61" s="237">
        <f t="shared" si="7"/>
        <v>0</v>
      </c>
      <c r="AC61" s="186">
        <f t="shared" si="8"/>
        <v>0</v>
      </c>
      <c r="AE61" s="778"/>
      <c r="AF61" s="721"/>
      <c r="AG61" s="1153"/>
      <c r="AH61" s="563">
        <f t="shared" si="9"/>
        <v>0</v>
      </c>
      <c r="AI61" s="157"/>
      <c r="AJ61" s="779">
        <f t="shared" si="10"/>
        <v>0</v>
      </c>
      <c r="AK61" s="740"/>
      <c r="AL61" s="1280">
        <f t="shared" si="11"/>
        <v>0</v>
      </c>
    </row>
    <row r="62" spans="1:38" s="731" customFormat="1" hidden="1">
      <c r="A62" s="749" t="s">
        <v>67</v>
      </c>
      <c r="B62" s="691">
        <f t="shared" si="6"/>
        <v>0</v>
      </c>
      <c r="C62" s="105" t="s">
        <v>31</v>
      </c>
      <c r="D62" s="105" t="s">
        <v>230</v>
      </c>
      <c r="E62" s="105" t="s">
        <v>65</v>
      </c>
      <c r="F62" s="105" t="s">
        <v>468</v>
      </c>
      <c r="G62" s="105" t="s">
        <v>66</v>
      </c>
      <c r="H62" s="778"/>
      <c r="I62" s="911"/>
      <c r="J62" s="748"/>
      <c r="K62" s="914"/>
      <c r="L62" s="690"/>
      <c r="M62" s="914"/>
      <c r="N62" s="690"/>
      <c r="O62" s="1036"/>
      <c r="P62" s="747"/>
      <c r="Q62" s="970"/>
      <c r="R62" s="748"/>
      <c r="S62" s="748"/>
      <c r="T62" s="748"/>
      <c r="U62" s="748"/>
      <c r="V62" s="748"/>
      <c r="W62" s="748"/>
      <c r="X62" s="748"/>
      <c r="Y62" s="748"/>
      <c r="Z62" s="748"/>
      <c r="AA62" s="1572"/>
      <c r="AB62" s="237">
        <f t="shared" si="7"/>
        <v>0</v>
      </c>
      <c r="AC62" s="186">
        <f t="shared" si="8"/>
        <v>0</v>
      </c>
      <c r="AE62" s="778"/>
      <c r="AF62" s="721"/>
      <c r="AG62" s="963"/>
      <c r="AH62" s="563">
        <f t="shared" si="9"/>
        <v>0</v>
      </c>
      <c r="AI62" s="157"/>
      <c r="AJ62" s="779">
        <f t="shared" si="10"/>
        <v>0</v>
      </c>
      <c r="AK62" s="740"/>
      <c r="AL62" s="1280">
        <f t="shared" si="11"/>
        <v>0</v>
      </c>
    </row>
    <row r="63" spans="1:38" s="731" customFormat="1" hidden="1">
      <c r="A63" s="749" t="s">
        <v>67</v>
      </c>
      <c r="B63" s="691">
        <f t="shared" si="6"/>
        <v>0</v>
      </c>
      <c r="C63" s="105" t="s">
        <v>31</v>
      </c>
      <c r="D63" s="105" t="s">
        <v>230</v>
      </c>
      <c r="E63" s="105" t="s">
        <v>65</v>
      </c>
      <c r="F63" s="105" t="s">
        <v>468</v>
      </c>
      <c r="G63" s="105" t="s">
        <v>66</v>
      </c>
      <c r="H63" s="778"/>
      <c r="I63" s="911"/>
      <c r="J63" s="748"/>
      <c r="K63" s="914"/>
      <c r="L63" s="690"/>
      <c r="M63" s="914"/>
      <c r="N63" s="690"/>
      <c r="O63" s="1036"/>
      <c r="P63" s="747"/>
      <c r="Q63" s="970"/>
      <c r="R63" s="748"/>
      <c r="S63" s="748"/>
      <c r="T63" s="748"/>
      <c r="U63" s="748"/>
      <c r="V63" s="748"/>
      <c r="W63" s="748"/>
      <c r="X63" s="748"/>
      <c r="Y63" s="748"/>
      <c r="Z63" s="748"/>
      <c r="AA63" s="1572"/>
      <c r="AB63" s="237">
        <f t="shared" si="7"/>
        <v>0</v>
      </c>
      <c r="AC63" s="186">
        <f t="shared" si="8"/>
        <v>0</v>
      </c>
      <c r="AE63" s="778"/>
      <c r="AF63" s="721"/>
      <c r="AG63" s="963"/>
      <c r="AH63" s="563">
        <f t="shared" si="9"/>
        <v>0</v>
      </c>
      <c r="AI63" s="157"/>
      <c r="AJ63" s="779">
        <f t="shared" si="10"/>
        <v>0</v>
      </c>
      <c r="AK63" s="740"/>
      <c r="AL63" s="1280">
        <f t="shared" si="11"/>
        <v>0</v>
      </c>
    </row>
    <row r="64" spans="1:38" s="731" customFormat="1" hidden="1">
      <c r="A64" s="749" t="s">
        <v>67</v>
      </c>
      <c r="B64" s="691">
        <f t="shared" si="6"/>
        <v>0</v>
      </c>
      <c r="C64" s="105" t="s">
        <v>31</v>
      </c>
      <c r="D64" s="105" t="s">
        <v>230</v>
      </c>
      <c r="E64" s="105" t="s">
        <v>65</v>
      </c>
      <c r="F64" s="105" t="s">
        <v>468</v>
      </c>
      <c r="G64" s="105" t="s">
        <v>66</v>
      </c>
      <c r="H64" s="778"/>
      <c r="I64" s="911"/>
      <c r="J64" s="748"/>
      <c r="K64" s="914"/>
      <c r="L64" s="690"/>
      <c r="M64" s="914"/>
      <c r="N64" s="690"/>
      <c r="O64" s="1036"/>
      <c r="P64" s="747"/>
      <c r="Q64" s="970"/>
      <c r="R64" s="748"/>
      <c r="S64" s="748"/>
      <c r="T64" s="748"/>
      <c r="U64" s="748"/>
      <c r="V64" s="748"/>
      <c r="W64" s="748"/>
      <c r="X64" s="748"/>
      <c r="Y64" s="748"/>
      <c r="Z64" s="748"/>
      <c r="AA64" s="1572"/>
      <c r="AB64" s="237">
        <f t="shared" si="7"/>
        <v>0</v>
      </c>
      <c r="AC64" s="186">
        <f t="shared" si="8"/>
        <v>0</v>
      </c>
      <c r="AE64" s="778"/>
      <c r="AF64" s="721"/>
      <c r="AG64" s="963"/>
      <c r="AH64" s="563">
        <f t="shared" si="9"/>
        <v>0</v>
      </c>
      <c r="AI64" s="157"/>
      <c r="AJ64" s="779">
        <f t="shared" si="10"/>
        <v>0</v>
      </c>
      <c r="AK64" s="740"/>
      <c r="AL64" s="1280">
        <f t="shared" si="11"/>
        <v>0</v>
      </c>
    </row>
    <row r="65" spans="1:38" s="731" customFormat="1" hidden="1">
      <c r="A65" s="749" t="s">
        <v>67</v>
      </c>
      <c r="B65" s="691">
        <f t="shared" si="6"/>
        <v>0</v>
      </c>
      <c r="C65" s="105" t="s">
        <v>31</v>
      </c>
      <c r="D65" s="105" t="s">
        <v>230</v>
      </c>
      <c r="E65" s="105" t="s">
        <v>65</v>
      </c>
      <c r="F65" s="105" t="s">
        <v>468</v>
      </c>
      <c r="G65" s="105" t="s">
        <v>66</v>
      </c>
      <c r="H65" s="778"/>
      <c r="I65" s="911"/>
      <c r="J65" s="748"/>
      <c r="K65" s="914"/>
      <c r="L65" s="690"/>
      <c r="M65" s="914"/>
      <c r="N65" s="690"/>
      <c r="O65" s="1036"/>
      <c r="P65" s="747"/>
      <c r="Q65" s="970"/>
      <c r="R65" s="748"/>
      <c r="S65" s="748"/>
      <c r="T65" s="748"/>
      <c r="U65" s="748"/>
      <c r="V65" s="748"/>
      <c r="W65" s="748"/>
      <c r="X65" s="748"/>
      <c r="Y65" s="748"/>
      <c r="Z65" s="748"/>
      <c r="AA65" s="1572"/>
      <c r="AB65" s="237">
        <f t="shared" si="7"/>
        <v>0</v>
      </c>
      <c r="AC65" s="186">
        <f t="shared" si="8"/>
        <v>0</v>
      </c>
      <c r="AE65" s="778"/>
      <c r="AF65" s="721"/>
      <c r="AG65" s="963"/>
      <c r="AH65" s="563">
        <f t="shared" si="9"/>
        <v>0</v>
      </c>
      <c r="AI65" s="157"/>
      <c r="AJ65" s="779">
        <f t="shared" si="10"/>
        <v>0</v>
      </c>
      <c r="AK65" s="740"/>
      <c r="AL65" s="1280">
        <f t="shared" si="11"/>
        <v>0</v>
      </c>
    </row>
    <row r="66" spans="1:38" s="731" customFormat="1" hidden="1">
      <c r="A66" s="749" t="s">
        <v>67</v>
      </c>
      <c r="B66" s="691">
        <f t="shared" si="6"/>
        <v>0</v>
      </c>
      <c r="C66" s="105" t="s">
        <v>31</v>
      </c>
      <c r="D66" s="105" t="s">
        <v>230</v>
      </c>
      <c r="E66" s="105" t="s">
        <v>65</v>
      </c>
      <c r="F66" s="105" t="s">
        <v>468</v>
      </c>
      <c r="G66" s="105" t="s">
        <v>66</v>
      </c>
      <c r="H66" s="778"/>
      <c r="I66" s="911"/>
      <c r="J66" s="748"/>
      <c r="K66" s="914"/>
      <c r="L66" s="690"/>
      <c r="M66" s="914"/>
      <c r="N66" s="690"/>
      <c r="O66" s="1036"/>
      <c r="P66" s="747"/>
      <c r="Q66" s="970"/>
      <c r="R66" s="748"/>
      <c r="S66" s="748"/>
      <c r="T66" s="748"/>
      <c r="U66" s="748"/>
      <c r="V66" s="748"/>
      <c r="W66" s="748"/>
      <c r="X66" s="748"/>
      <c r="Y66" s="748"/>
      <c r="Z66" s="748"/>
      <c r="AA66" s="1572"/>
      <c r="AB66" s="237">
        <f t="shared" si="7"/>
        <v>0</v>
      </c>
      <c r="AC66" s="186">
        <f t="shared" si="8"/>
        <v>0</v>
      </c>
      <c r="AE66" s="778"/>
      <c r="AF66" s="721"/>
      <c r="AG66" s="963"/>
      <c r="AH66" s="563">
        <f t="shared" si="9"/>
        <v>0</v>
      </c>
      <c r="AI66" s="157"/>
      <c r="AJ66" s="779">
        <f t="shared" si="10"/>
        <v>0</v>
      </c>
      <c r="AK66" s="740"/>
      <c r="AL66" s="1280">
        <f t="shared" si="11"/>
        <v>0</v>
      </c>
    </row>
    <row r="67" spans="1:38" s="731" customFormat="1" hidden="1">
      <c r="A67" s="749" t="s">
        <v>67</v>
      </c>
      <c r="B67" s="691">
        <f t="shared" si="6"/>
        <v>0</v>
      </c>
      <c r="C67" s="105" t="s">
        <v>31</v>
      </c>
      <c r="D67" s="105" t="s">
        <v>230</v>
      </c>
      <c r="E67" s="105" t="s">
        <v>65</v>
      </c>
      <c r="F67" s="105" t="s">
        <v>468</v>
      </c>
      <c r="G67" s="105" t="s">
        <v>66</v>
      </c>
      <c r="H67" s="778"/>
      <c r="I67" s="911"/>
      <c r="J67" s="748"/>
      <c r="K67" s="914"/>
      <c r="L67" s="690"/>
      <c r="M67" s="914"/>
      <c r="N67" s="690"/>
      <c r="O67" s="1036"/>
      <c r="P67" s="747"/>
      <c r="Q67" s="970"/>
      <c r="R67" s="748"/>
      <c r="S67" s="748"/>
      <c r="T67" s="748"/>
      <c r="U67" s="748"/>
      <c r="V67" s="748"/>
      <c r="W67" s="748"/>
      <c r="X67" s="748"/>
      <c r="Y67" s="748"/>
      <c r="Z67" s="748"/>
      <c r="AA67" s="1572"/>
      <c r="AB67" s="237">
        <f t="shared" si="7"/>
        <v>0</v>
      </c>
      <c r="AC67" s="186">
        <f t="shared" si="8"/>
        <v>0</v>
      </c>
      <c r="AE67" s="778"/>
      <c r="AF67" s="721"/>
      <c r="AG67" s="963"/>
      <c r="AH67" s="563">
        <f t="shared" si="9"/>
        <v>0</v>
      </c>
      <c r="AI67" s="157"/>
      <c r="AJ67" s="779">
        <f t="shared" si="10"/>
        <v>0</v>
      </c>
      <c r="AK67" s="740"/>
      <c r="AL67" s="1280">
        <f t="shared" si="11"/>
        <v>0</v>
      </c>
    </row>
    <row r="68" spans="1:38" s="731" customFormat="1" hidden="1">
      <c r="A68" s="749" t="s">
        <v>67</v>
      </c>
      <c r="B68" s="691">
        <f t="shared" si="6"/>
        <v>0</v>
      </c>
      <c r="C68" s="105" t="s">
        <v>31</v>
      </c>
      <c r="D68" s="105" t="s">
        <v>230</v>
      </c>
      <c r="E68" s="105" t="s">
        <v>65</v>
      </c>
      <c r="F68" s="105" t="s">
        <v>468</v>
      </c>
      <c r="G68" s="105" t="s">
        <v>66</v>
      </c>
      <c r="H68" s="778"/>
      <c r="I68" s="911"/>
      <c r="J68" s="748"/>
      <c r="K68" s="914"/>
      <c r="L68" s="690"/>
      <c r="M68" s="914"/>
      <c r="N68" s="690"/>
      <c r="O68" s="1036"/>
      <c r="P68" s="747"/>
      <c r="Q68" s="970"/>
      <c r="R68" s="748"/>
      <c r="S68" s="748"/>
      <c r="T68" s="748"/>
      <c r="U68" s="748"/>
      <c r="V68" s="748"/>
      <c r="W68" s="748"/>
      <c r="X68" s="748"/>
      <c r="Y68" s="748"/>
      <c r="Z68" s="748"/>
      <c r="AA68" s="1572"/>
      <c r="AB68" s="237">
        <f t="shared" si="7"/>
        <v>0</v>
      </c>
      <c r="AC68" s="186">
        <f t="shared" si="8"/>
        <v>0</v>
      </c>
      <c r="AE68" s="778"/>
      <c r="AF68" s="721"/>
      <c r="AG68" s="963"/>
      <c r="AH68" s="563">
        <f t="shared" si="9"/>
        <v>0</v>
      </c>
      <c r="AI68" s="157"/>
      <c r="AJ68" s="779">
        <f t="shared" si="10"/>
        <v>0</v>
      </c>
      <c r="AK68" s="740"/>
      <c r="AL68" s="1280">
        <f t="shared" si="11"/>
        <v>0</v>
      </c>
    </row>
    <row r="69" spans="1:38" s="731" customFormat="1" hidden="1">
      <c r="A69" s="749" t="s">
        <v>67</v>
      </c>
      <c r="B69" s="691">
        <f t="shared" si="6"/>
        <v>0</v>
      </c>
      <c r="C69" s="105" t="s">
        <v>31</v>
      </c>
      <c r="D69" s="105" t="s">
        <v>230</v>
      </c>
      <c r="E69" s="105" t="s">
        <v>65</v>
      </c>
      <c r="F69" s="105" t="s">
        <v>468</v>
      </c>
      <c r="G69" s="105" t="s">
        <v>66</v>
      </c>
      <c r="H69" s="778"/>
      <c r="I69" s="911"/>
      <c r="J69" s="748"/>
      <c r="K69" s="914"/>
      <c r="L69" s="690"/>
      <c r="M69" s="914"/>
      <c r="N69" s="690"/>
      <c r="O69" s="1036"/>
      <c r="P69" s="747"/>
      <c r="Q69" s="970"/>
      <c r="R69" s="748"/>
      <c r="S69" s="748"/>
      <c r="T69" s="748"/>
      <c r="U69" s="748"/>
      <c r="V69" s="748"/>
      <c r="W69" s="748"/>
      <c r="X69" s="748"/>
      <c r="Y69" s="748"/>
      <c r="Z69" s="748"/>
      <c r="AA69" s="1572"/>
      <c r="AB69" s="237">
        <f t="shared" si="7"/>
        <v>0</v>
      </c>
      <c r="AC69" s="186">
        <f t="shared" si="8"/>
        <v>0</v>
      </c>
      <c r="AE69" s="778"/>
      <c r="AF69" s="721"/>
      <c r="AG69" s="963"/>
      <c r="AH69" s="563">
        <f t="shared" si="9"/>
        <v>0</v>
      </c>
      <c r="AI69" s="157"/>
      <c r="AJ69" s="779">
        <f t="shared" si="10"/>
        <v>0</v>
      </c>
      <c r="AK69" s="740"/>
      <c r="AL69" s="1280">
        <f t="shared" si="11"/>
        <v>0</v>
      </c>
    </row>
    <row r="70" spans="1:38" s="731" customFormat="1" hidden="1">
      <c r="A70" s="749" t="s">
        <v>67</v>
      </c>
      <c r="B70" s="691">
        <f t="shared" si="6"/>
        <v>0</v>
      </c>
      <c r="C70" s="105" t="s">
        <v>31</v>
      </c>
      <c r="D70" s="105" t="s">
        <v>230</v>
      </c>
      <c r="E70" s="105" t="s">
        <v>65</v>
      </c>
      <c r="F70" s="105" t="s">
        <v>468</v>
      </c>
      <c r="G70" s="105" t="s">
        <v>66</v>
      </c>
      <c r="H70" s="778"/>
      <c r="I70" s="911"/>
      <c r="J70" s="748"/>
      <c r="K70" s="914"/>
      <c r="L70" s="690"/>
      <c r="M70" s="914"/>
      <c r="N70" s="690"/>
      <c r="O70" s="1036"/>
      <c r="P70" s="747"/>
      <c r="Q70" s="970"/>
      <c r="R70" s="748"/>
      <c r="S70" s="748"/>
      <c r="T70" s="748"/>
      <c r="U70" s="748"/>
      <c r="V70" s="748"/>
      <c r="W70" s="748"/>
      <c r="X70" s="748"/>
      <c r="Y70" s="748"/>
      <c r="Z70" s="748"/>
      <c r="AA70" s="1572"/>
      <c r="AB70" s="237">
        <f t="shared" si="7"/>
        <v>0</v>
      </c>
      <c r="AC70" s="186">
        <f t="shared" si="8"/>
        <v>0</v>
      </c>
      <c r="AE70" s="778"/>
      <c r="AF70" s="721"/>
      <c r="AG70" s="963"/>
      <c r="AH70" s="563">
        <f t="shared" si="9"/>
        <v>0</v>
      </c>
      <c r="AI70" s="157"/>
      <c r="AJ70" s="779">
        <f t="shared" si="10"/>
        <v>0</v>
      </c>
      <c r="AK70" s="740"/>
      <c r="AL70" s="1280">
        <f t="shared" si="11"/>
        <v>0</v>
      </c>
    </row>
    <row r="71" spans="1:38" s="731" customFormat="1" hidden="1">
      <c r="A71" s="749" t="s">
        <v>67</v>
      </c>
      <c r="B71" s="691">
        <f t="shared" si="6"/>
        <v>0</v>
      </c>
      <c r="C71" s="105" t="s">
        <v>31</v>
      </c>
      <c r="D71" s="105" t="s">
        <v>230</v>
      </c>
      <c r="E71" s="105" t="s">
        <v>65</v>
      </c>
      <c r="F71" s="105" t="s">
        <v>468</v>
      </c>
      <c r="G71" s="105" t="s">
        <v>66</v>
      </c>
      <c r="H71" s="778"/>
      <c r="I71" s="911"/>
      <c r="J71" s="748"/>
      <c r="K71" s="914"/>
      <c r="L71" s="690"/>
      <c r="M71" s="914"/>
      <c r="N71" s="690"/>
      <c r="O71" s="1036"/>
      <c r="P71" s="747"/>
      <c r="Q71" s="970"/>
      <c r="R71" s="748"/>
      <c r="S71" s="748"/>
      <c r="T71" s="748"/>
      <c r="U71" s="748"/>
      <c r="V71" s="748"/>
      <c r="W71" s="748"/>
      <c r="X71" s="748"/>
      <c r="Y71" s="748"/>
      <c r="Z71" s="748"/>
      <c r="AA71" s="1572"/>
      <c r="AB71" s="237">
        <f t="shared" si="7"/>
        <v>0</v>
      </c>
      <c r="AC71" s="186">
        <f t="shared" si="8"/>
        <v>0</v>
      </c>
      <c r="AE71" s="778"/>
      <c r="AF71" s="721"/>
      <c r="AG71" s="963"/>
      <c r="AH71" s="563">
        <f t="shared" si="9"/>
        <v>0</v>
      </c>
      <c r="AI71" s="157"/>
      <c r="AJ71" s="779">
        <f t="shared" si="10"/>
        <v>0</v>
      </c>
      <c r="AK71" s="740"/>
      <c r="AL71" s="1280">
        <f t="shared" si="11"/>
        <v>0</v>
      </c>
    </row>
    <row r="72" spans="1:38" s="731" customFormat="1" hidden="1">
      <c r="A72" s="749" t="s">
        <v>67</v>
      </c>
      <c r="B72" s="691">
        <f t="shared" si="6"/>
        <v>0</v>
      </c>
      <c r="C72" s="105" t="s">
        <v>31</v>
      </c>
      <c r="D72" s="105" t="s">
        <v>230</v>
      </c>
      <c r="E72" s="105" t="s">
        <v>65</v>
      </c>
      <c r="F72" s="105" t="s">
        <v>468</v>
      </c>
      <c r="G72" s="105" t="s">
        <v>66</v>
      </c>
      <c r="H72" s="778"/>
      <c r="I72" s="911"/>
      <c r="J72" s="748"/>
      <c r="K72" s="914"/>
      <c r="L72" s="690"/>
      <c r="M72" s="914"/>
      <c r="N72" s="690"/>
      <c r="O72" s="1036"/>
      <c r="P72" s="747"/>
      <c r="Q72" s="970"/>
      <c r="R72" s="748"/>
      <c r="S72" s="748"/>
      <c r="T72" s="748"/>
      <c r="U72" s="748"/>
      <c r="V72" s="748"/>
      <c r="W72" s="748"/>
      <c r="X72" s="748"/>
      <c r="Y72" s="748"/>
      <c r="Z72" s="748"/>
      <c r="AA72" s="1572"/>
      <c r="AB72" s="237">
        <f t="shared" si="7"/>
        <v>0</v>
      </c>
      <c r="AC72" s="186">
        <f t="shared" si="8"/>
        <v>0</v>
      </c>
      <c r="AE72" s="778"/>
      <c r="AF72" s="721"/>
      <c r="AG72" s="963"/>
      <c r="AH72" s="563">
        <f t="shared" si="9"/>
        <v>0</v>
      </c>
      <c r="AI72" s="157"/>
      <c r="AJ72" s="779">
        <f t="shared" si="10"/>
        <v>0</v>
      </c>
      <c r="AK72" s="740"/>
      <c r="AL72" s="1280">
        <f t="shared" si="11"/>
        <v>0</v>
      </c>
    </row>
    <row r="73" spans="1:38" s="731" customFormat="1" hidden="1">
      <c r="A73" s="749" t="s">
        <v>67</v>
      </c>
      <c r="B73" s="691">
        <f t="shared" si="6"/>
        <v>0</v>
      </c>
      <c r="C73" s="105" t="s">
        <v>31</v>
      </c>
      <c r="D73" s="105" t="s">
        <v>230</v>
      </c>
      <c r="E73" s="105" t="s">
        <v>65</v>
      </c>
      <c r="F73" s="105" t="s">
        <v>468</v>
      </c>
      <c r="G73" s="105" t="s">
        <v>66</v>
      </c>
      <c r="H73" s="778"/>
      <c r="I73" s="911"/>
      <c r="J73" s="748"/>
      <c r="K73" s="914"/>
      <c r="L73" s="690"/>
      <c r="M73" s="914"/>
      <c r="N73" s="690"/>
      <c r="O73" s="1036"/>
      <c r="P73" s="747"/>
      <c r="Q73" s="970"/>
      <c r="R73" s="748"/>
      <c r="S73" s="748"/>
      <c r="T73" s="748"/>
      <c r="U73" s="748"/>
      <c r="V73" s="748"/>
      <c r="W73" s="748"/>
      <c r="X73" s="748"/>
      <c r="Y73" s="748"/>
      <c r="Z73" s="748"/>
      <c r="AA73" s="1572"/>
      <c r="AB73" s="237">
        <f t="shared" si="7"/>
        <v>0</v>
      </c>
      <c r="AC73" s="186">
        <f t="shared" si="8"/>
        <v>0</v>
      </c>
      <c r="AE73" s="778"/>
      <c r="AF73" s="721"/>
      <c r="AG73" s="963"/>
      <c r="AH73" s="563">
        <f t="shared" si="9"/>
        <v>0</v>
      </c>
      <c r="AI73" s="157"/>
      <c r="AJ73" s="779">
        <f t="shared" si="10"/>
        <v>0</v>
      </c>
      <c r="AK73" s="740"/>
      <c r="AL73" s="1280">
        <f t="shared" si="11"/>
        <v>0</v>
      </c>
    </row>
    <row r="74" spans="1:38" s="731" customFormat="1" hidden="1">
      <c r="A74" s="749" t="s">
        <v>67</v>
      </c>
      <c r="B74" s="691">
        <f t="shared" si="6"/>
        <v>0</v>
      </c>
      <c r="C74" s="105" t="s">
        <v>31</v>
      </c>
      <c r="D74" s="105" t="s">
        <v>230</v>
      </c>
      <c r="E74" s="105" t="s">
        <v>65</v>
      </c>
      <c r="F74" s="105" t="s">
        <v>468</v>
      </c>
      <c r="G74" s="105" t="s">
        <v>66</v>
      </c>
      <c r="H74" s="778"/>
      <c r="I74" s="911"/>
      <c r="J74" s="748"/>
      <c r="K74" s="914"/>
      <c r="L74" s="690"/>
      <c r="M74" s="914"/>
      <c r="N74" s="690"/>
      <c r="O74" s="1036"/>
      <c r="P74" s="747"/>
      <c r="Q74" s="970"/>
      <c r="R74" s="748"/>
      <c r="S74" s="748"/>
      <c r="T74" s="748"/>
      <c r="U74" s="748"/>
      <c r="V74" s="748"/>
      <c r="W74" s="748"/>
      <c r="X74" s="748"/>
      <c r="Y74" s="748"/>
      <c r="Z74" s="748"/>
      <c r="AA74" s="1572"/>
      <c r="AB74" s="237">
        <f t="shared" si="7"/>
        <v>0</v>
      </c>
      <c r="AC74" s="186">
        <f t="shared" si="8"/>
        <v>0</v>
      </c>
      <c r="AE74" s="778"/>
      <c r="AF74" s="721"/>
      <c r="AG74" s="963"/>
      <c r="AH74" s="563">
        <f t="shared" si="9"/>
        <v>0</v>
      </c>
      <c r="AI74" s="157"/>
      <c r="AJ74" s="779">
        <f t="shared" si="10"/>
        <v>0</v>
      </c>
      <c r="AK74" s="740"/>
      <c r="AL74" s="1280">
        <f t="shared" si="11"/>
        <v>0</v>
      </c>
    </row>
    <row r="75" spans="1:38" s="731" customFormat="1" hidden="1">
      <c r="A75" s="749" t="s">
        <v>67</v>
      </c>
      <c r="B75" s="691">
        <f t="shared" si="6"/>
        <v>0</v>
      </c>
      <c r="C75" s="105" t="s">
        <v>31</v>
      </c>
      <c r="D75" s="105" t="s">
        <v>230</v>
      </c>
      <c r="E75" s="105" t="s">
        <v>65</v>
      </c>
      <c r="F75" s="105" t="s">
        <v>468</v>
      </c>
      <c r="G75" s="105" t="s">
        <v>66</v>
      </c>
      <c r="H75" s="778"/>
      <c r="I75" s="911"/>
      <c r="J75" s="748"/>
      <c r="K75" s="914"/>
      <c r="L75" s="690"/>
      <c r="M75" s="914"/>
      <c r="N75" s="690"/>
      <c r="O75" s="1036"/>
      <c r="P75" s="747"/>
      <c r="Q75" s="970"/>
      <c r="R75" s="748"/>
      <c r="S75" s="748"/>
      <c r="T75" s="748"/>
      <c r="U75" s="748"/>
      <c r="V75" s="748"/>
      <c r="W75" s="748"/>
      <c r="X75" s="748"/>
      <c r="Y75" s="748"/>
      <c r="Z75" s="748"/>
      <c r="AA75" s="1572"/>
      <c r="AB75" s="237">
        <f t="shared" si="7"/>
        <v>0</v>
      </c>
      <c r="AC75" s="186">
        <f t="shared" si="8"/>
        <v>0</v>
      </c>
      <c r="AE75" s="778"/>
      <c r="AF75" s="721"/>
      <c r="AG75" s="963"/>
      <c r="AH75" s="563">
        <f t="shared" si="9"/>
        <v>0</v>
      </c>
      <c r="AI75" s="157"/>
      <c r="AJ75" s="779">
        <f t="shared" si="10"/>
        <v>0</v>
      </c>
      <c r="AK75" s="740"/>
      <c r="AL75" s="1280">
        <f t="shared" si="11"/>
        <v>0</v>
      </c>
    </row>
    <row r="76" spans="1:38" s="731" customFormat="1" hidden="1">
      <c r="A76" s="749" t="s">
        <v>67</v>
      </c>
      <c r="B76" s="691">
        <f t="shared" si="6"/>
        <v>0</v>
      </c>
      <c r="C76" s="105" t="s">
        <v>31</v>
      </c>
      <c r="D76" s="105" t="s">
        <v>230</v>
      </c>
      <c r="E76" s="105" t="s">
        <v>65</v>
      </c>
      <c r="F76" s="105" t="s">
        <v>468</v>
      </c>
      <c r="G76" s="105" t="s">
        <v>66</v>
      </c>
      <c r="H76" s="778"/>
      <c r="I76" s="911"/>
      <c r="J76" s="748"/>
      <c r="K76" s="914"/>
      <c r="L76" s="690"/>
      <c r="M76" s="914"/>
      <c r="N76" s="690"/>
      <c r="O76" s="1036"/>
      <c r="P76" s="747"/>
      <c r="Q76" s="970"/>
      <c r="R76" s="748"/>
      <c r="S76" s="748"/>
      <c r="T76" s="748"/>
      <c r="U76" s="748"/>
      <c r="V76" s="748"/>
      <c r="W76" s="748"/>
      <c r="X76" s="748"/>
      <c r="Y76" s="748"/>
      <c r="Z76" s="748"/>
      <c r="AA76" s="1572"/>
      <c r="AB76" s="237">
        <f t="shared" si="7"/>
        <v>0</v>
      </c>
      <c r="AC76" s="186">
        <f t="shared" si="8"/>
        <v>0</v>
      </c>
      <c r="AE76" s="778"/>
      <c r="AF76" s="721"/>
      <c r="AG76" s="963"/>
      <c r="AH76" s="563">
        <f t="shared" si="9"/>
        <v>0</v>
      </c>
      <c r="AI76" s="157"/>
      <c r="AJ76" s="779">
        <f t="shared" si="10"/>
        <v>0</v>
      </c>
      <c r="AK76" s="740"/>
      <c r="AL76" s="1280">
        <f t="shared" si="11"/>
        <v>0</v>
      </c>
    </row>
    <row r="77" spans="1:38" s="731" customFormat="1" hidden="1">
      <c r="A77" s="749" t="s">
        <v>67</v>
      </c>
      <c r="B77" s="691">
        <f t="shared" si="6"/>
        <v>0</v>
      </c>
      <c r="C77" s="105" t="s">
        <v>31</v>
      </c>
      <c r="D77" s="105" t="s">
        <v>230</v>
      </c>
      <c r="E77" s="105" t="s">
        <v>65</v>
      </c>
      <c r="F77" s="105" t="s">
        <v>468</v>
      </c>
      <c r="G77" s="105" t="s">
        <v>66</v>
      </c>
      <c r="H77" s="781"/>
      <c r="I77" s="911"/>
      <c r="J77" s="748"/>
      <c r="K77" s="914"/>
      <c r="L77" s="690"/>
      <c r="M77" s="914"/>
      <c r="N77" s="690"/>
      <c r="O77" s="1036"/>
      <c r="P77" s="747"/>
      <c r="Q77" s="747"/>
      <c r="R77" s="748"/>
      <c r="S77" s="748"/>
      <c r="T77" s="748"/>
      <c r="U77" s="748"/>
      <c r="V77" s="748"/>
      <c r="W77" s="748"/>
      <c r="X77" s="748"/>
      <c r="Y77" s="748"/>
      <c r="Z77" s="748"/>
      <c r="AA77" s="1572"/>
      <c r="AB77" s="237">
        <f t="shared" si="7"/>
        <v>0</v>
      </c>
      <c r="AC77" s="186">
        <f t="shared" si="8"/>
        <v>0</v>
      </c>
      <c r="AE77" s="781"/>
      <c r="AF77" s="772"/>
      <c r="AG77" s="963"/>
      <c r="AH77" s="563">
        <f t="shared" si="9"/>
        <v>0</v>
      </c>
      <c r="AI77" s="157"/>
      <c r="AJ77" s="779">
        <f t="shared" si="10"/>
        <v>0</v>
      </c>
      <c r="AK77" s="740"/>
      <c r="AL77" s="1280">
        <f t="shared" si="11"/>
        <v>0</v>
      </c>
    </row>
    <row r="78" spans="1:38" s="731" customFormat="1" hidden="1">
      <c r="A78" s="749" t="s">
        <v>67</v>
      </c>
      <c r="B78" s="691">
        <f t="shared" si="6"/>
        <v>0</v>
      </c>
      <c r="C78" s="105" t="s">
        <v>31</v>
      </c>
      <c r="D78" s="105" t="s">
        <v>230</v>
      </c>
      <c r="E78" s="105" t="s">
        <v>65</v>
      </c>
      <c r="F78" s="105" t="s">
        <v>468</v>
      </c>
      <c r="G78" s="1135" t="s">
        <v>66</v>
      </c>
      <c r="H78" s="1134"/>
      <c r="I78" s="911"/>
      <c r="J78" s="748"/>
      <c r="K78" s="914"/>
      <c r="L78" s="690"/>
      <c r="M78" s="914"/>
      <c r="N78" s="690"/>
      <c r="O78" s="1036"/>
      <c r="P78" s="747"/>
      <c r="Q78" s="747"/>
      <c r="R78" s="748"/>
      <c r="S78" s="748"/>
      <c r="T78" s="748"/>
      <c r="U78" s="748"/>
      <c r="V78" s="748"/>
      <c r="W78" s="748"/>
      <c r="X78" s="748"/>
      <c r="Y78" s="748"/>
      <c r="Z78" s="748"/>
      <c r="AA78" s="1572"/>
      <c r="AB78" s="237">
        <f t="shared" si="7"/>
        <v>0</v>
      </c>
      <c r="AC78" s="186">
        <f t="shared" si="8"/>
        <v>0</v>
      </c>
      <c r="AE78" s="781"/>
      <c r="AF78" s="772"/>
      <c r="AG78" s="963"/>
      <c r="AH78" s="563">
        <f t="shared" si="9"/>
        <v>0</v>
      </c>
      <c r="AI78" s="157"/>
      <c r="AJ78" s="779">
        <f t="shared" si="10"/>
        <v>0</v>
      </c>
      <c r="AK78" s="740"/>
      <c r="AL78" s="1280">
        <f t="shared" si="11"/>
        <v>0</v>
      </c>
    </row>
    <row r="79" spans="1:38" s="731" customFormat="1" hidden="1">
      <c r="A79" s="749" t="s">
        <v>67</v>
      </c>
      <c r="B79" s="691">
        <f t="shared" si="6"/>
        <v>0</v>
      </c>
      <c r="C79" s="105" t="s">
        <v>31</v>
      </c>
      <c r="D79" s="105" t="s">
        <v>230</v>
      </c>
      <c r="E79" s="105" t="s">
        <v>65</v>
      </c>
      <c r="F79" s="105" t="s">
        <v>468</v>
      </c>
      <c r="G79" s="1135" t="s">
        <v>66</v>
      </c>
      <c r="H79" s="911"/>
      <c r="I79" s="911"/>
      <c r="J79" s="690"/>
      <c r="K79" s="1024"/>
      <c r="L79" s="691"/>
      <c r="M79" s="1024"/>
      <c r="N79" s="469"/>
      <c r="O79" s="685"/>
      <c r="P79" s="744"/>
      <c r="Q79" s="745"/>
      <c r="R79" s="748"/>
      <c r="S79" s="748"/>
      <c r="T79" s="691"/>
      <c r="U79" s="748"/>
      <c r="V79" s="748"/>
      <c r="W79" s="748"/>
      <c r="X79" s="748"/>
      <c r="Y79" s="748"/>
      <c r="Z79" s="748"/>
      <c r="AA79" s="1572"/>
      <c r="AB79" s="237">
        <f t="shared" si="7"/>
        <v>0</v>
      </c>
      <c r="AC79" s="186">
        <f t="shared" si="8"/>
        <v>0</v>
      </c>
      <c r="AE79" s="781"/>
      <c r="AF79" s="772"/>
      <c r="AG79" s="963"/>
      <c r="AH79" s="563">
        <f t="shared" si="9"/>
        <v>0</v>
      </c>
      <c r="AI79" s="157"/>
      <c r="AJ79" s="779">
        <f t="shared" si="10"/>
        <v>0</v>
      </c>
      <c r="AK79" s="740"/>
      <c r="AL79" s="1280">
        <f t="shared" si="11"/>
        <v>0</v>
      </c>
    </row>
    <row r="80" spans="1:38" s="731" customFormat="1" hidden="1">
      <c r="A80" s="749" t="s">
        <v>67</v>
      </c>
      <c r="B80" s="691">
        <f t="shared" si="6"/>
        <v>0</v>
      </c>
      <c r="C80" s="105" t="s">
        <v>31</v>
      </c>
      <c r="D80" s="105" t="s">
        <v>230</v>
      </c>
      <c r="E80" s="105" t="s">
        <v>65</v>
      </c>
      <c r="F80" s="105" t="s">
        <v>468</v>
      </c>
      <c r="G80" s="1135" t="s">
        <v>66</v>
      </c>
      <c r="H80" s="911"/>
      <c r="I80" s="911"/>
      <c r="J80" s="690"/>
      <c r="K80" s="1024"/>
      <c r="L80" s="691"/>
      <c r="M80" s="1024"/>
      <c r="N80" s="469"/>
      <c r="O80" s="685"/>
      <c r="P80" s="744"/>
      <c r="Q80" s="745"/>
      <c r="R80" s="748"/>
      <c r="S80" s="469"/>
      <c r="T80" s="691"/>
      <c r="U80" s="748"/>
      <c r="V80" s="748"/>
      <c r="W80" s="748"/>
      <c r="X80" s="748"/>
      <c r="Y80" s="748"/>
      <c r="Z80" s="748"/>
      <c r="AA80" s="1572"/>
      <c r="AB80" s="237">
        <f t="shared" si="7"/>
        <v>0</v>
      </c>
      <c r="AC80" s="186">
        <f t="shared" si="8"/>
        <v>0</v>
      </c>
      <c r="AE80" s="781"/>
      <c r="AF80" s="772"/>
      <c r="AG80" s="963"/>
      <c r="AH80" s="563">
        <f t="shared" si="9"/>
        <v>0</v>
      </c>
      <c r="AI80" s="157"/>
      <c r="AJ80" s="779">
        <f t="shared" si="10"/>
        <v>0</v>
      </c>
      <c r="AK80" s="740"/>
      <c r="AL80" s="1280">
        <f t="shared" si="11"/>
        <v>0</v>
      </c>
    </row>
    <row r="81" spans="1:38" s="731" customFormat="1" hidden="1">
      <c r="A81" s="749" t="s">
        <v>67</v>
      </c>
      <c r="B81" s="691">
        <f t="shared" si="6"/>
        <v>0</v>
      </c>
      <c r="C81" s="105" t="s">
        <v>31</v>
      </c>
      <c r="D81" s="105" t="s">
        <v>230</v>
      </c>
      <c r="E81" s="105" t="s">
        <v>65</v>
      </c>
      <c r="F81" s="105" t="s">
        <v>468</v>
      </c>
      <c r="G81" s="1135" t="s">
        <v>66</v>
      </c>
      <c r="H81" s="911"/>
      <c r="I81" s="911"/>
      <c r="J81" s="690"/>
      <c r="K81" s="1024"/>
      <c r="L81" s="691"/>
      <c r="M81" s="1024"/>
      <c r="N81" s="469"/>
      <c r="O81" s="685"/>
      <c r="P81" s="744"/>
      <c r="Q81" s="745"/>
      <c r="R81" s="469"/>
      <c r="S81" s="469"/>
      <c r="T81" s="691"/>
      <c r="U81" s="748"/>
      <c r="V81" s="748"/>
      <c r="W81" s="748"/>
      <c r="X81" s="748"/>
      <c r="Y81" s="748"/>
      <c r="Z81" s="748"/>
      <c r="AA81" s="1572"/>
      <c r="AB81" s="237">
        <f t="shared" si="7"/>
        <v>0</v>
      </c>
      <c r="AC81" s="186">
        <f t="shared" si="8"/>
        <v>0</v>
      </c>
      <c r="AE81" s="781"/>
      <c r="AF81" s="772"/>
      <c r="AG81" s="963"/>
      <c r="AH81" s="563">
        <f t="shared" si="9"/>
        <v>0</v>
      </c>
      <c r="AI81" s="157"/>
      <c r="AJ81" s="779">
        <f t="shared" si="10"/>
        <v>0</v>
      </c>
      <c r="AK81" s="740"/>
      <c r="AL81" s="1280">
        <f t="shared" si="11"/>
        <v>0</v>
      </c>
    </row>
    <row r="82" spans="1:38" s="731" customFormat="1" hidden="1">
      <c r="A82" s="749" t="s">
        <v>67</v>
      </c>
      <c r="B82" s="691">
        <f t="shared" si="6"/>
        <v>0</v>
      </c>
      <c r="C82" s="105" t="s">
        <v>31</v>
      </c>
      <c r="D82" s="105" t="s">
        <v>230</v>
      </c>
      <c r="E82" s="105" t="s">
        <v>65</v>
      </c>
      <c r="F82" s="105" t="s">
        <v>468</v>
      </c>
      <c r="G82" s="1135" t="s">
        <v>66</v>
      </c>
      <c r="H82" s="911"/>
      <c r="I82" s="911"/>
      <c r="J82" s="690"/>
      <c r="K82" s="1024"/>
      <c r="L82" s="691"/>
      <c r="M82" s="1024"/>
      <c r="N82" s="469"/>
      <c r="O82" s="685"/>
      <c r="P82" s="744"/>
      <c r="Q82" s="745"/>
      <c r="R82" s="469"/>
      <c r="S82" s="469"/>
      <c r="T82" s="691"/>
      <c r="U82" s="469"/>
      <c r="V82" s="745"/>
      <c r="W82" s="469"/>
      <c r="X82" s="748"/>
      <c r="Y82" s="748"/>
      <c r="Z82" s="748"/>
      <c r="AA82" s="1572"/>
      <c r="AB82" s="237">
        <f t="shared" ref="AB82:AB87" si="12">SUM(P82:AA82)</f>
        <v>0</v>
      </c>
      <c r="AC82" s="186">
        <f t="shared" ref="AC82:AC87" si="13">N82-AB82</f>
        <v>0</v>
      </c>
      <c r="AE82" s="781"/>
      <c r="AF82" s="772"/>
      <c r="AG82" s="963"/>
      <c r="AH82" s="563">
        <f t="shared" ref="AH82:AH87" si="14">O82</f>
        <v>0</v>
      </c>
      <c r="AI82" s="157"/>
      <c r="AJ82" s="779">
        <f t="shared" ref="AJ82:AJ87" si="15">AI82-N82</f>
        <v>0</v>
      </c>
      <c r="AK82" s="740"/>
      <c r="AL82" s="1280">
        <f t="shared" ref="AL82:AL87" si="16">AI82-L82</f>
        <v>0</v>
      </c>
    </row>
    <row r="83" spans="1:38" s="731" customFormat="1" hidden="1">
      <c r="A83" s="749" t="s">
        <v>67</v>
      </c>
      <c r="B83" s="691">
        <f t="shared" si="6"/>
        <v>0</v>
      </c>
      <c r="C83" s="105" t="s">
        <v>31</v>
      </c>
      <c r="D83" s="105" t="s">
        <v>230</v>
      </c>
      <c r="E83" s="105" t="s">
        <v>65</v>
      </c>
      <c r="F83" s="105" t="s">
        <v>468</v>
      </c>
      <c r="G83" s="1135" t="s">
        <v>66</v>
      </c>
      <c r="H83" s="911"/>
      <c r="I83" s="911"/>
      <c r="J83" s="690"/>
      <c r="K83" s="1024"/>
      <c r="L83" s="690"/>
      <c r="M83" s="1024"/>
      <c r="N83" s="469"/>
      <c r="O83" s="685"/>
      <c r="P83" s="744"/>
      <c r="Q83" s="745"/>
      <c r="R83" s="469"/>
      <c r="S83" s="469"/>
      <c r="T83" s="691"/>
      <c r="U83" s="469"/>
      <c r="V83" s="745"/>
      <c r="W83" s="469"/>
      <c r="X83" s="748"/>
      <c r="Y83" s="748"/>
      <c r="Z83" s="748"/>
      <c r="AA83" s="1572"/>
      <c r="AB83" s="237">
        <f t="shared" si="12"/>
        <v>0</v>
      </c>
      <c r="AC83" s="186">
        <f t="shared" si="13"/>
        <v>0</v>
      </c>
      <c r="AE83" s="781"/>
      <c r="AF83" s="772"/>
      <c r="AG83" s="963"/>
      <c r="AH83" s="563">
        <f t="shared" si="14"/>
        <v>0</v>
      </c>
      <c r="AI83" s="157"/>
      <c r="AJ83" s="779">
        <f t="shared" si="15"/>
        <v>0</v>
      </c>
      <c r="AK83" s="740"/>
      <c r="AL83" s="1280">
        <f t="shared" si="16"/>
        <v>0</v>
      </c>
    </row>
    <row r="84" spans="1:38" s="731" customFormat="1" hidden="1">
      <c r="A84" s="749" t="s">
        <v>67</v>
      </c>
      <c r="B84" s="691">
        <f t="shared" si="6"/>
        <v>0</v>
      </c>
      <c r="C84" s="105" t="s">
        <v>31</v>
      </c>
      <c r="D84" s="105" t="s">
        <v>230</v>
      </c>
      <c r="E84" s="105" t="s">
        <v>65</v>
      </c>
      <c r="F84" s="105" t="s">
        <v>468</v>
      </c>
      <c r="G84" s="1135" t="s">
        <v>66</v>
      </c>
      <c r="H84" s="911"/>
      <c r="I84" s="911"/>
      <c r="J84" s="690"/>
      <c r="K84" s="1024"/>
      <c r="L84" s="690"/>
      <c r="M84" s="1024"/>
      <c r="N84" s="469"/>
      <c r="O84" s="685"/>
      <c r="P84" s="744"/>
      <c r="Q84" s="745"/>
      <c r="R84" s="469"/>
      <c r="S84" s="469"/>
      <c r="T84" s="691"/>
      <c r="U84" s="469"/>
      <c r="V84" s="745"/>
      <c r="W84" s="469"/>
      <c r="X84" s="748"/>
      <c r="Y84" s="748"/>
      <c r="Z84" s="748"/>
      <c r="AA84" s="1572"/>
      <c r="AB84" s="237">
        <f t="shared" si="12"/>
        <v>0</v>
      </c>
      <c r="AC84" s="186">
        <f t="shared" si="13"/>
        <v>0</v>
      </c>
      <c r="AE84" s="781"/>
      <c r="AF84" s="772"/>
      <c r="AG84" s="963"/>
      <c r="AH84" s="563">
        <f t="shared" si="14"/>
        <v>0</v>
      </c>
      <c r="AI84" s="157"/>
      <c r="AJ84" s="779">
        <f t="shared" si="15"/>
        <v>0</v>
      </c>
      <c r="AK84" s="740"/>
      <c r="AL84" s="1280">
        <f t="shared" si="16"/>
        <v>0</v>
      </c>
    </row>
    <row r="85" spans="1:38" s="731" customFormat="1" hidden="1">
      <c r="A85" s="749" t="s">
        <v>67</v>
      </c>
      <c r="B85" s="691">
        <f t="shared" si="6"/>
        <v>0</v>
      </c>
      <c r="C85" s="105" t="s">
        <v>31</v>
      </c>
      <c r="D85" s="105" t="s">
        <v>230</v>
      </c>
      <c r="E85" s="105" t="s">
        <v>65</v>
      </c>
      <c r="F85" s="105" t="s">
        <v>468</v>
      </c>
      <c r="G85" s="1135" t="s">
        <v>66</v>
      </c>
      <c r="H85" s="911"/>
      <c r="I85" s="911"/>
      <c r="J85" s="690"/>
      <c r="K85" s="1024"/>
      <c r="L85" s="690"/>
      <c r="M85" s="1024"/>
      <c r="N85" s="469"/>
      <c r="O85" s="685"/>
      <c r="P85" s="744"/>
      <c r="Q85" s="745"/>
      <c r="R85" s="469"/>
      <c r="S85" s="469"/>
      <c r="T85" s="691"/>
      <c r="U85" s="469"/>
      <c r="V85" s="745"/>
      <c r="W85" s="469"/>
      <c r="X85" s="748"/>
      <c r="Y85" s="748"/>
      <c r="Z85" s="745"/>
      <c r="AA85" s="1572"/>
      <c r="AB85" s="237">
        <f t="shared" si="12"/>
        <v>0</v>
      </c>
      <c r="AC85" s="186">
        <f t="shared" si="13"/>
        <v>0</v>
      </c>
      <c r="AE85" s="781"/>
      <c r="AF85" s="772"/>
      <c r="AG85" s="963"/>
      <c r="AH85" s="563">
        <f t="shared" si="14"/>
        <v>0</v>
      </c>
      <c r="AI85" s="157"/>
      <c r="AJ85" s="779">
        <f t="shared" si="15"/>
        <v>0</v>
      </c>
      <c r="AK85" s="740"/>
      <c r="AL85" s="1280">
        <f t="shared" si="16"/>
        <v>0</v>
      </c>
    </row>
    <row r="86" spans="1:38" s="731" customFormat="1" hidden="1">
      <c r="A86" s="749" t="s">
        <v>67</v>
      </c>
      <c r="B86" s="691">
        <f t="shared" si="6"/>
        <v>0</v>
      </c>
      <c r="C86" s="105" t="s">
        <v>31</v>
      </c>
      <c r="D86" s="105" t="s">
        <v>230</v>
      </c>
      <c r="E86" s="105" t="s">
        <v>65</v>
      </c>
      <c r="F86" s="105" t="s">
        <v>468</v>
      </c>
      <c r="G86" s="1135" t="s">
        <v>66</v>
      </c>
      <c r="H86" s="911"/>
      <c r="I86" s="911"/>
      <c r="J86" s="690"/>
      <c r="K86" s="1024"/>
      <c r="L86" s="690"/>
      <c r="M86" s="1024"/>
      <c r="N86" s="469"/>
      <c r="O86" s="685"/>
      <c r="P86" s="744"/>
      <c r="Q86" s="745"/>
      <c r="R86" s="469"/>
      <c r="S86" s="469"/>
      <c r="T86" s="691"/>
      <c r="U86" s="469"/>
      <c r="V86" s="745"/>
      <c r="W86" s="469"/>
      <c r="X86" s="748"/>
      <c r="Y86" s="748"/>
      <c r="Z86" s="745"/>
      <c r="AA86" s="746"/>
      <c r="AB86" s="237">
        <f t="shared" si="12"/>
        <v>0</v>
      </c>
      <c r="AC86" s="186">
        <f t="shared" si="13"/>
        <v>0</v>
      </c>
      <c r="AE86" s="781"/>
      <c r="AF86" s="772"/>
      <c r="AG86" s="963"/>
      <c r="AH86" s="563">
        <f t="shared" si="14"/>
        <v>0</v>
      </c>
      <c r="AI86" s="157"/>
      <c r="AJ86" s="779">
        <f t="shared" si="15"/>
        <v>0</v>
      </c>
      <c r="AK86" s="740"/>
      <c r="AL86" s="1280">
        <f t="shared" si="16"/>
        <v>0</v>
      </c>
    </row>
    <row r="87" spans="1:38" s="731" customFormat="1" hidden="1">
      <c r="A87" s="749" t="s">
        <v>67</v>
      </c>
      <c r="B87" s="691">
        <f t="shared" si="6"/>
        <v>0</v>
      </c>
      <c r="C87" s="105" t="s">
        <v>31</v>
      </c>
      <c r="D87" s="105" t="s">
        <v>230</v>
      </c>
      <c r="E87" s="105" t="s">
        <v>65</v>
      </c>
      <c r="F87" s="105" t="s">
        <v>468</v>
      </c>
      <c r="G87" s="1135" t="s">
        <v>66</v>
      </c>
      <c r="H87" s="911" t="s">
        <v>149</v>
      </c>
      <c r="I87" s="911">
        <v>0</v>
      </c>
      <c r="J87" s="690"/>
      <c r="K87" s="1024"/>
      <c r="L87" s="691"/>
      <c r="M87" s="1024"/>
      <c r="N87" s="469"/>
      <c r="O87" s="685"/>
      <c r="P87" s="744"/>
      <c r="Q87" s="745"/>
      <c r="R87" s="469"/>
      <c r="S87" s="469"/>
      <c r="T87" s="691"/>
      <c r="U87" s="469"/>
      <c r="V87" s="745"/>
      <c r="W87" s="469"/>
      <c r="X87" s="469"/>
      <c r="Y87" s="691"/>
      <c r="Z87" s="745"/>
      <c r="AA87" s="746"/>
      <c r="AB87" s="237">
        <f t="shared" si="12"/>
        <v>0</v>
      </c>
      <c r="AC87" s="186">
        <f t="shared" si="13"/>
        <v>0</v>
      </c>
      <c r="AE87" s="781"/>
      <c r="AF87" s="772"/>
      <c r="AG87" s="963"/>
      <c r="AH87" s="563">
        <f t="shared" si="14"/>
        <v>0</v>
      </c>
      <c r="AI87" s="157"/>
      <c r="AJ87" s="779">
        <f t="shared" si="15"/>
        <v>0</v>
      </c>
      <c r="AK87" s="740"/>
      <c r="AL87" s="1280">
        <f t="shared" si="16"/>
        <v>0</v>
      </c>
    </row>
    <row r="88" spans="1:38" s="8" customFormat="1">
      <c r="A88" s="170" t="s">
        <v>24</v>
      </c>
      <c r="B88" s="454">
        <f>B17-SUM(B18:B87)</f>
        <v>314400000</v>
      </c>
      <c r="C88" s="1704">
        <f>B17-SUM(L18:L27)</f>
        <v>314400000</v>
      </c>
      <c r="D88" s="85"/>
      <c r="E88" s="85"/>
      <c r="F88" s="85"/>
      <c r="G88" s="86"/>
      <c r="H88" s="903"/>
      <c r="I88" s="912"/>
      <c r="J88" s="760">
        <f>SUM(J18:J87)</f>
        <v>0</v>
      </c>
      <c r="K88" s="1025"/>
      <c r="L88" s="760">
        <f>SUM(L18:L87)</f>
        <v>0</v>
      </c>
      <c r="M88" s="1025"/>
      <c r="N88" s="760">
        <f>SUM(N18:N87)</f>
        <v>0</v>
      </c>
      <c r="O88" s="1038"/>
      <c r="P88" s="53">
        <f t="shared" ref="P88:AA88" si="17">SUM(P18:P87)</f>
        <v>0</v>
      </c>
      <c r="Q88" s="53">
        <f t="shared" si="17"/>
        <v>0</v>
      </c>
      <c r="R88" s="53">
        <f t="shared" si="17"/>
        <v>0</v>
      </c>
      <c r="S88" s="53">
        <f t="shared" si="17"/>
        <v>0</v>
      </c>
      <c r="T88" s="53">
        <f t="shared" si="17"/>
        <v>0</v>
      </c>
      <c r="U88" s="53">
        <f t="shared" si="17"/>
        <v>0</v>
      </c>
      <c r="V88" s="53">
        <f t="shared" si="17"/>
        <v>0</v>
      </c>
      <c r="W88" s="53">
        <f t="shared" si="17"/>
        <v>0</v>
      </c>
      <c r="X88" s="53">
        <f t="shared" si="17"/>
        <v>0</v>
      </c>
      <c r="Y88" s="53">
        <f t="shared" si="17"/>
        <v>0</v>
      </c>
      <c r="Z88" s="53">
        <f t="shared" si="17"/>
        <v>0</v>
      </c>
      <c r="AA88" s="1573">
        <f t="shared" si="17"/>
        <v>0</v>
      </c>
      <c r="AB88" s="53">
        <f>SUM(AB18:AB87)</f>
        <v>0</v>
      </c>
      <c r="AC88" s="53">
        <f>SUM(AC18:AC87)</f>
        <v>0</v>
      </c>
      <c r="AE88" s="780"/>
      <c r="AF88" s="756"/>
      <c r="AG88" s="964"/>
      <c r="AH88" s="964"/>
      <c r="AI88" s="53">
        <f>SUM(AI18:AI87)</f>
        <v>314400000</v>
      </c>
      <c r="AJ88" s="184">
        <f>SUM(AJ18:AJ87)</f>
        <v>314400000</v>
      </c>
      <c r="AK88" s="740">
        <f>B17-AI88</f>
        <v>0</v>
      </c>
      <c r="AL88" s="1118"/>
    </row>
    <row r="89" spans="1:38" s="8" customFormat="1" ht="37.5" hidden="1" customHeight="1">
      <c r="A89" s="1298" t="s">
        <v>274</v>
      </c>
      <c r="B89" s="452"/>
      <c r="C89" s="1298" t="s">
        <v>34</v>
      </c>
      <c r="D89" s="1298" t="s">
        <v>230</v>
      </c>
      <c r="E89" s="1298" t="s">
        <v>65</v>
      </c>
      <c r="F89" s="1298" t="s">
        <v>276</v>
      </c>
      <c r="G89" s="1298" t="s">
        <v>66</v>
      </c>
      <c r="H89" s="1300"/>
      <c r="I89" s="1301"/>
      <c r="J89" s="1302"/>
      <c r="K89" s="1303"/>
      <c r="L89" s="1304"/>
      <c r="M89" s="1303"/>
      <c r="N89" s="1304"/>
      <c r="O89" s="1305"/>
      <c r="P89" s="1306"/>
      <c r="Q89" s="1307"/>
      <c r="R89" s="1307"/>
      <c r="S89" s="1307"/>
      <c r="T89" s="1307"/>
      <c r="U89" s="1307"/>
      <c r="V89" s="1307"/>
      <c r="W89" s="1307"/>
      <c r="X89" s="1307"/>
      <c r="Y89" s="1307"/>
      <c r="Z89" s="1307"/>
      <c r="AA89" s="1574"/>
      <c r="AB89" s="1306"/>
      <c r="AC89" s="1311"/>
      <c r="AE89" s="1308"/>
      <c r="AF89" s="1309"/>
      <c r="AG89" s="1310"/>
      <c r="AH89" s="1310"/>
      <c r="AI89" s="1307"/>
      <c r="AJ89" s="1311"/>
      <c r="AK89" s="740"/>
      <c r="AL89" s="1118"/>
    </row>
    <row r="90" spans="1:38" s="8" customFormat="1" ht="15" hidden="1">
      <c r="A90" s="1299" t="s">
        <v>274</v>
      </c>
      <c r="B90" s="157">
        <f>L90</f>
        <v>0</v>
      </c>
      <c r="C90" s="1299" t="s">
        <v>34</v>
      </c>
      <c r="D90" s="1299" t="s">
        <v>230</v>
      </c>
      <c r="E90" s="1299" t="s">
        <v>65</v>
      </c>
      <c r="F90" s="1299" t="s">
        <v>275</v>
      </c>
      <c r="G90" s="1299" t="s">
        <v>66</v>
      </c>
      <c r="H90" s="1314"/>
      <c r="I90" s="1313"/>
      <c r="J90" s="438"/>
      <c r="K90" s="438"/>
      <c r="L90" s="438"/>
      <c r="M90" s="115"/>
      <c r="N90" s="135"/>
      <c r="O90" s="1553"/>
      <c r="P90" s="246"/>
      <c r="Q90" s="7"/>
      <c r="R90" s="7"/>
      <c r="S90" s="7"/>
      <c r="T90" s="7"/>
      <c r="U90" s="7"/>
      <c r="V90" s="7"/>
      <c r="W90" s="7"/>
      <c r="X90" s="7"/>
      <c r="Y90" s="7"/>
      <c r="Z90" s="748"/>
      <c r="AA90" s="1572"/>
      <c r="AB90" s="813">
        <f>SUM(P90:AA90)</f>
        <v>0</v>
      </c>
      <c r="AC90" s="186">
        <f>N90-AB90</f>
        <v>0</v>
      </c>
      <c r="AE90" s="803"/>
      <c r="AF90" s="1066"/>
      <c r="AG90" s="1552"/>
      <c r="AH90" s="108">
        <f>O90</f>
        <v>0</v>
      </c>
      <c r="AI90" s="113"/>
      <c r="AJ90" s="779">
        <f>AI90-N90</f>
        <v>0</v>
      </c>
      <c r="AK90" s="740"/>
      <c r="AL90" s="1280">
        <f>AI90-L90</f>
        <v>0</v>
      </c>
    </row>
    <row r="91" spans="1:38" s="8" customFormat="1" ht="15" hidden="1">
      <c r="A91" s="1299" t="s">
        <v>274</v>
      </c>
      <c r="B91" s="157">
        <f>L91</f>
        <v>0</v>
      </c>
      <c r="C91" s="1299" t="s">
        <v>34</v>
      </c>
      <c r="D91" s="1299" t="s">
        <v>230</v>
      </c>
      <c r="E91" s="1299" t="s">
        <v>65</v>
      </c>
      <c r="F91" s="1299" t="s">
        <v>275</v>
      </c>
      <c r="G91" s="1299" t="s">
        <v>66</v>
      </c>
      <c r="H91" s="1314"/>
      <c r="I91" s="1313"/>
      <c r="J91" s="438"/>
      <c r="K91" s="115"/>
      <c r="L91" s="438"/>
      <c r="M91" s="115"/>
      <c r="N91" s="135"/>
      <c r="O91" s="1553"/>
      <c r="P91" s="246"/>
      <c r="Q91" s="7"/>
      <c r="R91" s="7"/>
      <c r="S91" s="7"/>
      <c r="T91" s="7"/>
      <c r="U91" s="7"/>
      <c r="V91" s="7"/>
      <c r="W91" s="7"/>
      <c r="X91" s="7"/>
      <c r="Y91" s="7"/>
      <c r="Z91" s="113"/>
      <c r="AA91" s="1572"/>
      <c r="AB91" s="813">
        <f>SUM(P91:AA91)</f>
        <v>0</v>
      </c>
      <c r="AC91" s="186">
        <f>N91-AB91</f>
        <v>0</v>
      </c>
      <c r="AE91" s="803"/>
      <c r="AF91" s="1066"/>
      <c r="AG91" s="1552"/>
      <c r="AH91" s="108">
        <f>O91</f>
        <v>0</v>
      </c>
      <c r="AI91" s="113"/>
      <c r="AJ91" s="779">
        <f>AI91-N91</f>
        <v>0</v>
      </c>
      <c r="AK91" s="740"/>
      <c r="AL91" s="1280">
        <f>AI91-L91</f>
        <v>0</v>
      </c>
    </row>
    <row r="92" spans="1:38" s="8" customFormat="1" ht="15" hidden="1">
      <c r="A92" s="1299" t="s">
        <v>274</v>
      </c>
      <c r="B92" s="157">
        <f>L92</f>
        <v>0</v>
      </c>
      <c r="C92" s="1299" t="s">
        <v>34</v>
      </c>
      <c r="D92" s="1299"/>
      <c r="E92" s="1299" t="s">
        <v>65</v>
      </c>
      <c r="F92" s="1299" t="s">
        <v>275</v>
      </c>
      <c r="G92" s="1299" t="s">
        <v>66</v>
      </c>
      <c r="H92" s="1314"/>
      <c r="I92" s="1313"/>
      <c r="J92" s="438"/>
      <c r="K92" s="115"/>
      <c r="L92" s="438"/>
      <c r="M92" s="115"/>
      <c r="N92" s="135"/>
      <c r="O92" s="1553"/>
      <c r="P92" s="246"/>
      <c r="Q92" s="7"/>
      <c r="R92" s="7"/>
      <c r="S92" s="7"/>
      <c r="T92" s="7"/>
      <c r="U92" s="7"/>
      <c r="V92" s="7"/>
      <c r="W92" s="7"/>
      <c r="X92" s="7"/>
      <c r="Y92" s="7"/>
      <c r="Z92" s="113"/>
      <c r="AA92" s="1572"/>
      <c r="AB92" s="813">
        <f>SUM(P92:AA92)</f>
        <v>0</v>
      </c>
      <c r="AC92" s="186">
        <f>N92-AB92</f>
        <v>0</v>
      </c>
      <c r="AE92" s="803"/>
      <c r="AF92" s="1066"/>
      <c r="AG92" s="1552"/>
      <c r="AH92" s="108">
        <f>O92</f>
        <v>0</v>
      </c>
      <c r="AI92" s="113"/>
      <c r="AJ92" s="779">
        <f>AI92-N92</f>
        <v>0</v>
      </c>
      <c r="AK92" s="740"/>
      <c r="AL92" s="1280">
        <f>AI92-L92</f>
        <v>0</v>
      </c>
    </row>
    <row r="93" spans="1:38" s="8" customFormat="1" ht="15" hidden="1">
      <c r="A93" s="1299" t="s">
        <v>274</v>
      </c>
      <c r="B93" s="157">
        <f>L93</f>
        <v>0</v>
      </c>
      <c r="C93" s="1299" t="s">
        <v>34</v>
      </c>
      <c r="D93" s="1299" t="s">
        <v>230</v>
      </c>
      <c r="E93" s="1299" t="s">
        <v>65</v>
      </c>
      <c r="F93" s="1299" t="s">
        <v>275</v>
      </c>
      <c r="G93" s="1299" t="s">
        <v>66</v>
      </c>
      <c r="H93" s="1314" t="s">
        <v>149</v>
      </c>
      <c r="I93" s="1313"/>
      <c r="J93" s="438"/>
      <c r="K93" s="1295"/>
      <c r="L93" s="1296"/>
      <c r="M93" s="1295"/>
      <c r="N93" s="1296"/>
      <c r="O93" s="1297"/>
      <c r="P93" s="246"/>
      <c r="Q93" s="7"/>
      <c r="R93" s="7"/>
      <c r="S93" s="7"/>
      <c r="T93" s="7"/>
      <c r="U93" s="7"/>
      <c r="V93" s="7"/>
      <c r="W93" s="7"/>
      <c r="X93" s="7"/>
      <c r="Y93" s="7"/>
      <c r="Z93" s="7"/>
      <c r="AA93" s="1575"/>
      <c r="AB93" s="813">
        <f>SUM(P93:AA93)</f>
        <v>0</v>
      </c>
      <c r="AC93" s="186">
        <f>N93-AB93</f>
        <v>0</v>
      </c>
      <c r="AE93" s="803"/>
      <c r="AF93" s="1544"/>
      <c r="AG93" s="1545"/>
      <c r="AH93" s="108">
        <f>O93</f>
        <v>0</v>
      </c>
      <c r="AI93" s="113"/>
      <c r="AJ93" s="779">
        <f>AI93-N93</f>
        <v>0</v>
      </c>
      <c r="AK93" s="740"/>
      <c r="AL93" s="1280">
        <f>AI93-L93</f>
        <v>0</v>
      </c>
    </row>
    <row r="94" spans="1:38" s="8" customFormat="1" ht="15" hidden="1">
      <c r="A94" s="1299" t="s">
        <v>274</v>
      </c>
      <c r="B94" s="157">
        <f>L94</f>
        <v>0</v>
      </c>
      <c r="C94" s="1299" t="s">
        <v>34</v>
      </c>
      <c r="D94" s="1299" t="s">
        <v>230</v>
      </c>
      <c r="E94" s="1299" t="s">
        <v>65</v>
      </c>
      <c r="F94" s="1299" t="s">
        <v>275</v>
      </c>
      <c r="G94" s="1299" t="s">
        <v>66</v>
      </c>
      <c r="H94" s="1314" t="s">
        <v>149</v>
      </c>
      <c r="I94" s="1313"/>
      <c r="J94" s="438"/>
      <c r="K94" s="1295"/>
      <c r="L94" s="1296"/>
      <c r="M94" s="1295"/>
      <c r="N94" s="1296"/>
      <c r="O94" s="1297"/>
      <c r="P94" s="246"/>
      <c r="Q94" s="7"/>
      <c r="R94" s="7"/>
      <c r="S94" s="7"/>
      <c r="T94" s="7"/>
      <c r="U94" s="7"/>
      <c r="V94" s="7"/>
      <c r="W94" s="7"/>
      <c r="X94" s="7"/>
      <c r="Y94" s="7"/>
      <c r="Z94" s="7"/>
      <c r="AA94" s="1575"/>
      <c r="AB94" s="813">
        <f>SUM(P94:AA94)</f>
        <v>0</v>
      </c>
      <c r="AC94" s="186">
        <f>N94-AB94</f>
        <v>0</v>
      </c>
      <c r="AE94" s="803"/>
      <c r="AF94" s="1543"/>
      <c r="AG94" s="1545"/>
      <c r="AH94" s="108">
        <f>O94</f>
        <v>0</v>
      </c>
      <c r="AI94" s="113"/>
      <c r="AJ94" s="779">
        <f>AI94-N94</f>
        <v>0</v>
      </c>
      <c r="AK94" s="740"/>
      <c r="AL94" s="1280">
        <f>AI94-L94</f>
        <v>0</v>
      </c>
    </row>
    <row r="95" spans="1:38" s="8" customFormat="1" ht="15" hidden="1">
      <c r="A95" s="170" t="s">
        <v>24</v>
      </c>
      <c r="B95" s="454">
        <f>B89-SUM(B90:B94)</f>
        <v>0</v>
      </c>
      <c r="C95" s="85"/>
      <c r="D95" s="85"/>
      <c r="E95" s="85"/>
      <c r="F95" s="85"/>
      <c r="G95" s="1294"/>
      <c r="H95" s="903"/>
      <c r="I95" s="912"/>
      <c r="J95" s="760">
        <f>SUM(J90:J94)</f>
        <v>0</v>
      </c>
      <c r="K95" s="1025"/>
      <c r="L95" s="760">
        <f>SUM(L90:L94)</f>
        <v>0</v>
      </c>
      <c r="M95" s="1025"/>
      <c r="N95" s="760">
        <f>SUM(N90:N94)</f>
        <v>0</v>
      </c>
      <c r="O95" s="1645" t="e">
        <f>N95/B89</f>
        <v>#DIV/0!</v>
      </c>
      <c r="P95" s="760">
        <f t="shared" ref="P95:AA95" si="18">SUM(P90:P94)</f>
        <v>0</v>
      </c>
      <c r="Q95" s="760">
        <f t="shared" si="18"/>
        <v>0</v>
      </c>
      <c r="R95" s="760">
        <f t="shared" si="18"/>
        <v>0</v>
      </c>
      <c r="S95" s="760">
        <f t="shared" si="18"/>
        <v>0</v>
      </c>
      <c r="T95" s="760">
        <f t="shared" si="18"/>
        <v>0</v>
      </c>
      <c r="U95" s="760">
        <f t="shared" si="18"/>
        <v>0</v>
      </c>
      <c r="V95" s="760">
        <f t="shared" si="18"/>
        <v>0</v>
      </c>
      <c r="W95" s="760">
        <f t="shared" si="18"/>
        <v>0</v>
      </c>
      <c r="X95" s="760">
        <f t="shared" si="18"/>
        <v>0</v>
      </c>
      <c r="Y95" s="760">
        <f t="shared" si="18"/>
        <v>0</v>
      </c>
      <c r="Z95" s="760">
        <f t="shared" si="18"/>
        <v>0</v>
      </c>
      <c r="AA95" s="1576">
        <f t="shared" si="18"/>
        <v>0</v>
      </c>
      <c r="AB95" s="760">
        <f>SUM(AB90:AB94)</f>
        <v>0</v>
      </c>
      <c r="AC95" s="760">
        <f>SUM(AC90:AC94)</f>
        <v>0</v>
      </c>
      <c r="AE95" s="780"/>
      <c r="AF95" s="756"/>
      <c r="AG95" s="964"/>
      <c r="AH95" s="964"/>
      <c r="AI95" s="760">
        <f>SUM(AI90:AI94)</f>
        <v>0</v>
      </c>
      <c r="AJ95" s="760">
        <f>SUM(AJ90:AJ94)</f>
        <v>0</v>
      </c>
      <c r="AK95" s="740">
        <f>B89-AI95</f>
        <v>0</v>
      </c>
      <c r="AL95" s="1118"/>
    </row>
    <row r="96" spans="1:38" s="6" customFormat="1" ht="36.75" customHeight="1">
      <c r="A96" s="518" t="s">
        <v>68</v>
      </c>
      <c r="B96" s="452">
        <v>2113800000</v>
      </c>
      <c r="C96" s="1046" t="s">
        <v>31</v>
      </c>
      <c r="D96" s="1046" t="s">
        <v>230</v>
      </c>
      <c r="E96" s="1046" t="s">
        <v>65</v>
      </c>
      <c r="F96" s="1046" t="s">
        <v>469</v>
      </c>
      <c r="G96" s="1312" t="s">
        <v>66</v>
      </c>
      <c r="H96" s="904"/>
      <c r="I96" s="913"/>
      <c r="J96" s="479"/>
      <c r="K96" s="1026"/>
      <c r="L96" s="1012"/>
      <c r="M96" s="1026"/>
      <c r="N96" s="480"/>
      <c r="O96" s="686"/>
      <c r="P96" s="481"/>
      <c r="Q96" s="482"/>
      <c r="R96" s="480"/>
      <c r="S96" s="480"/>
      <c r="T96" s="1112"/>
      <c r="U96" s="480"/>
      <c r="V96" s="482"/>
      <c r="W96" s="480"/>
      <c r="X96" s="480"/>
      <c r="Y96" s="1112"/>
      <c r="Z96" s="482"/>
      <c r="AA96" s="1577"/>
      <c r="AB96" s="481"/>
      <c r="AC96" s="483"/>
      <c r="AE96" s="1146"/>
      <c r="AF96" s="1147"/>
      <c r="AG96" s="1148"/>
      <c r="AH96" s="1149"/>
      <c r="AI96" s="326"/>
      <c r="AJ96" s="1150"/>
      <c r="AK96" s="740"/>
      <c r="AL96" s="1281"/>
    </row>
    <row r="97" spans="1:38" s="731" customFormat="1">
      <c r="A97" s="535" t="s">
        <v>68</v>
      </c>
      <c r="B97" s="691">
        <f>L97</f>
        <v>0</v>
      </c>
      <c r="C97" s="478" t="s">
        <v>31</v>
      </c>
      <c r="D97" s="478" t="s">
        <v>230</v>
      </c>
      <c r="E97" s="478" t="s">
        <v>65</v>
      </c>
      <c r="F97" s="1637" t="s">
        <v>469</v>
      </c>
      <c r="G97" s="478" t="s">
        <v>66</v>
      </c>
      <c r="H97" s="781" t="s">
        <v>149</v>
      </c>
      <c r="I97" s="914"/>
      <c r="J97" s="690"/>
      <c r="K97" s="914"/>
      <c r="L97" s="691"/>
      <c r="M97" s="691"/>
      <c r="N97" s="691"/>
      <c r="O97" s="974"/>
      <c r="P97" s="744"/>
      <c r="Q97" s="745"/>
      <c r="R97" s="469"/>
      <c r="S97" s="469"/>
      <c r="T97" s="691"/>
      <c r="U97" s="469"/>
      <c r="V97" s="745"/>
      <c r="W97" s="469"/>
      <c r="X97" s="748"/>
      <c r="Y97" s="748"/>
      <c r="Z97" s="748"/>
      <c r="AA97" s="1572"/>
      <c r="AB97" s="237">
        <f t="shared" ref="AB97:AB123" si="19">SUM(P97:AA97)</f>
        <v>0</v>
      </c>
      <c r="AC97" s="186">
        <f t="shared" ref="AC97:AC123" si="20">N97-AB97</f>
        <v>0</v>
      </c>
      <c r="AE97" s="781">
        <v>163</v>
      </c>
      <c r="AF97" s="772" t="s">
        <v>480</v>
      </c>
      <c r="AG97" s="965"/>
      <c r="AH97" s="563">
        <f t="shared" ref="AH97:AH122" si="21">O97</f>
        <v>0</v>
      </c>
      <c r="AI97" s="169">
        <v>48100000</v>
      </c>
      <c r="AJ97" s="779">
        <f t="shared" ref="AJ97:AJ123" si="22">AI97-N97</f>
        <v>48100000</v>
      </c>
      <c r="AK97" s="740"/>
      <c r="AL97" s="1280">
        <f t="shared" ref="AL97:AL123" si="23">AI97-L97</f>
        <v>48100000</v>
      </c>
    </row>
    <row r="98" spans="1:38" s="731" customFormat="1">
      <c r="A98" s="535" t="s">
        <v>68</v>
      </c>
      <c r="B98" s="691">
        <f t="shared" ref="B98:B123" si="24">L98</f>
        <v>0</v>
      </c>
      <c r="C98" s="478" t="s">
        <v>31</v>
      </c>
      <c r="D98" s="478" t="s">
        <v>230</v>
      </c>
      <c r="E98" s="478" t="s">
        <v>65</v>
      </c>
      <c r="F98" s="1637" t="s">
        <v>469</v>
      </c>
      <c r="G98" s="478" t="s">
        <v>66</v>
      </c>
      <c r="H98" s="781" t="s">
        <v>149</v>
      </c>
      <c r="I98" s="914"/>
      <c r="J98" s="690"/>
      <c r="K98" s="914"/>
      <c r="L98" s="691"/>
      <c r="M98" s="691"/>
      <c r="N98" s="691"/>
      <c r="O98" s="974"/>
      <c r="P98" s="744"/>
      <c r="Q98" s="745"/>
      <c r="R98" s="748"/>
      <c r="S98" s="748"/>
      <c r="T98" s="748"/>
      <c r="U98" s="748"/>
      <c r="V98" s="748"/>
      <c r="W98" s="748"/>
      <c r="X98" s="748"/>
      <c r="Y98" s="748"/>
      <c r="Z98" s="748"/>
      <c r="AA98" s="1572"/>
      <c r="AB98" s="237">
        <f t="shared" si="19"/>
        <v>0</v>
      </c>
      <c r="AC98" s="186">
        <f t="shared" si="20"/>
        <v>0</v>
      </c>
      <c r="AE98" s="781">
        <v>164</v>
      </c>
      <c r="AF98" s="772" t="s">
        <v>481</v>
      </c>
      <c r="AG98" s="965"/>
      <c r="AH98" s="563">
        <f t="shared" si="21"/>
        <v>0</v>
      </c>
      <c r="AI98" s="169">
        <v>28200000</v>
      </c>
      <c r="AJ98" s="779">
        <f t="shared" si="22"/>
        <v>28200000</v>
      </c>
      <c r="AK98" s="740"/>
      <c r="AL98" s="1280">
        <f t="shared" si="23"/>
        <v>28200000</v>
      </c>
    </row>
    <row r="99" spans="1:38" s="567" customFormat="1">
      <c r="A99" s="535" t="s">
        <v>68</v>
      </c>
      <c r="B99" s="691">
        <f t="shared" si="24"/>
        <v>0</v>
      </c>
      <c r="C99" s="478" t="s">
        <v>31</v>
      </c>
      <c r="D99" s="478" t="s">
        <v>230</v>
      </c>
      <c r="E99" s="478" t="s">
        <v>65</v>
      </c>
      <c r="F99" s="1637" t="s">
        <v>469</v>
      </c>
      <c r="G99" s="478" t="s">
        <v>66</v>
      </c>
      <c r="H99" s="781" t="s">
        <v>149</v>
      </c>
      <c r="I99" s="914"/>
      <c r="J99" s="690"/>
      <c r="K99" s="914"/>
      <c r="L99" s="691"/>
      <c r="M99" s="691"/>
      <c r="N99" s="691"/>
      <c r="O99" s="974"/>
      <c r="P99" s="744"/>
      <c r="Q99" s="469"/>
      <c r="R99" s="748"/>
      <c r="S99" s="748"/>
      <c r="T99" s="748"/>
      <c r="U99" s="748"/>
      <c r="V99" s="748"/>
      <c r="W99" s="748"/>
      <c r="X99" s="748"/>
      <c r="Y99" s="748"/>
      <c r="Z99" s="748"/>
      <c r="AA99" s="1572"/>
      <c r="AB99" s="237">
        <f t="shared" si="19"/>
        <v>0</v>
      </c>
      <c r="AC99" s="186">
        <f t="shared" si="20"/>
        <v>0</v>
      </c>
      <c r="AE99" s="781">
        <v>165</v>
      </c>
      <c r="AF99" s="772" t="s">
        <v>482</v>
      </c>
      <c r="AG99" s="965"/>
      <c r="AH99" s="563">
        <f t="shared" si="21"/>
        <v>0</v>
      </c>
      <c r="AI99" s="169">
        <v>23000000</v>
      </c>
      <c r="AJ99" s="779">
        <f t="shared" si="22"/>
        <v>23000000</v>
      </c>
      <c r="AK99" s="740"/>
      <c r="AL99" s="1280">
        <f t="shared" si="23"/>
        <v>23000000</v>
      </c>
    </row>
    <row r="100" spans="1:38" s="567" customFormat="1">
      <c r="A100" s="535" t="s">
        <v>68</v>
      </c>
      <c r="B100" s="691">
        <f t="shared" si="24"/>
        <v>0</v>
      </c>
      <c r="C100" s="478" t="s">
        <v>31</v>
      </c>
      <c r="D100" s="478" t="s">
        <v>230</v>
      </c>
      <c r="E100" s="478" t="s">
        <v>65</v>
      </c>
      <c r="F100" s="1637" t="s">
        <v>469</v>
      </c>
      <c r="G100" s="478" t="s">
        <v>66</v>
      </c>
      <c r="H100" s="781" t="s">
        <v>149</v>
      </c>
      <c r="I100" s="914"/>
      <c r="J100" s="690"/>
      <c r="K100" s="914"/>
      <c r="L100" s="691"/>
      <c r="M100" s="691"/>
      <c r="N100" s="691"/>
      <c r="O100" s="974"/>
      <c r="P100" s="744"/>
      <c r="Q100" s="469"/>
      <c r="R100" s="748"/>
      <c r="S100" s="748"/>
      <c r="T100" s="748"/>
      <c r="U100" s="748"/>
      <c r="V100" s="748"/>
      <c r="W100" s="748"/>
      <c r="X100" s="748"/>
      <c r="Y100" s="748"/>
      <c r="Z100" s="748"/>
      <c r="AA100" s="1572"/>
      <c r="AB100" s="237">
        <f t="shared" si="19"/>
        <v>0</v>
      </c>
      <c r="AC100" s="186">
        <f t="shared" si="20"/>
        <v>0</v>
      </c>
      <c r="AE100" s="781">
        <v>166</v>
      </c>
      <c r="AF100" s="772" t="s">
        <v>483</v>
      </c>
      <c r="AG100" s="965"/>
      <c r="AH100" s="563">
        <f t="shared" si="21"/>
        <v>0</v>
      </c>
      <c r="AI100" s="169">
        <v>23000000</v>
      </c>
      <c r="AJ100" s="779">
        <f t="shared" si="22"/>
        <v>23000000</v>
      </c>
      <c r="AK100" s="740"/>
      <c r="AL100" s="1280">
        <f t="shared" si="23"/>
        <v>23000000</v>
      </c>
    </row>
    <row r="101" spans="1:38" s="567" customFormat="1">
      <c r="A101" s="535" t="s">
        <v>68</v>
      </c>
      <c r="B101" s="691">
        <f t="shared" si="24"/>
        <v>0</v>
      </c>
      <c r="C101" s="478" t="s">
        <v>31</v>
      </c>
      <c r="D101" s="478" t="s">
        <v>230</v>
      </c>
      <c r="E101" s="478" t="s">
        <v>65</v>
      </c>
      <c r="F101" s="1637" t="s">
        <v>469</v>
      </c>
      <c r="G101" s="478" t="s">
        <v>66</v>
      </c>
      <c r="H101" s="781" t="s">
        <v>149</v>
      </c>
      <c r="I101" s="914"/>
      <c r="J101" s="690"/>
      <c r="K101" s="914"/>
      <c r="L101" s="691"/>
      <c r="M101" s="1024"/>
      <c r="N101" s="469"/>
      <c r="O101" s="974"/>
      <c r="P101" s="744"/>
      <c r="Q101" s="469"/>
      <c r="R101" s="748"/>
      <c r="S101" s="748"/>
      <c r="T101" s="748"/>
      <c r="U101" s="748"/>
      <c r="V101" s="748"/>
      <c r="W101" s="748"/>
      <c r="X101" s="748"/>
      <c r="Y101" s="748"/>
      <c r="Z101" s="748"/>
      <c r="AA101" s="1572"/>
      <c r="AB101" s="237">
        <f t="shared" si="19"/>
        <v>0</v>
      </c>
      <c r="AC101" s="186">
        <f t="shared" si="20"/>
        <v>0</v>
      </c>
      <c r="AE101" s="781">
        <v>167</v>
      </c>
      <c r="AF101" s="772" t="s">
        <v>208</v>
      </c>
      <c r="AG101" s="965"/>
      <c r="AH101" s="563">
        <f t="shared" si="21"/>
        <v>0</v>
      </c>
      <c r="AI101" s="169">
        <v>20000000</v>
      </c>
      <c r="AJ101" s="779">
        <f t="shared" si="22"/>
        <v>20000000</v>
      </c>
      <c r="AK101" s="740"/>
      <c r="AL101" s="1280">
        <f t="shared" si="23"/>
        <v>20000000</v>
      </c>
    </row>
    <row r="102" spans="1:38" s="567" customFormat="1">
      <c r="A102" s="535" t="s">
        <v>68</v>
      </c>
      <c r="B102" s="691">
        <f t="shared" si="24"/>
        <v>0</v>
      </c>
      <c r="C102" s="478" t="s">
        <v>31</v>
      </c>
      <c r="D102" s="478" t="s">
        <v>230</v>
      </c>
      <c r="E102" s="478" t="s">
        <v>65</v>
      </c>
      <c r="F102" s="1637" t="s">
        <v>469</v>
      </c>
      <c r="G102" s="478" t="s">
        <v>66</v>
      </c>
      <c r="H102" s="781" t="s">
        <v>149</v>
      </c>
      <c r="I102" s="914"/>
      <c r="J102" s="690"/>
      <c r="K102" s="914"/>
      <c r="L102" s="691"/>
      <c r="M102" s="1024"/>
      <c r="N102" s="469"/>
      <c r="O102" s="974"/>
      <c r="P102" s="744"/>
      <c r="Q102" s="469"/>
      <c r="R102" s="748"/>
      <c r="S102" s="748"/>
      <c r="T102" s="748"/>
      <c r="U102" s="748"/>
      <c r="V102" s="748"/>
      <c r="W102" s="748"/>
      <c r="X102" s="748"/>
      <c r="Y102" s="748"/>
      <c r="Z102" s="748"/>
      <c r="AA102" s="1572"/>
      <c r="AB102" s="237">
        <f t="shared" si="19"/>
        <v>0</v>
      </c>
      <c r="AC102" s="186">
        <f t="shared" si="20"/>
        <v>0</v>
      </c>
      <c r="AE102" s="781">
        <v>168</v>
      </c>
      <c r="AF102" s="772" t="s">
        <v>484</v>
      </c>
      <c r="AG102" s="965"/>
      <c r="AH102" s="563">
        <f t="shared" si="21"/>
        <v>0</v>
      </c>
      <c r="AI102" s="169">
        <v>30000000</v>
      </c>
      <c r="AJ102" s="779">
        <f t="shared" si="22"/>
        <v>30000000</v>
      </c>
      <c r="AK102" s="740"/>
      <c r="AL102" s="1280">
        <f t="shared" si="23"/>
        <v>30000000</v>
      </c>
    </row>
    <row r="103" spans="1:38" s="567" customFormat="1">
      <c r="A103" s="535" t="s">
        <v>68</v>
      </c>
      <c r="B103" s="691">
        <f t="shared" si="24"/>
        <v>0</v>
      </c>
      <c r="C103" s="478" t="s">
        <v>31</v>
      </c>
      <c r="D103" s="478" t="s">
        <v>230</v>
      </c>
      <c r="E103" s="478" t="s">
        <v>65</v>
      </c>
      <c r="F103" s="1637" t="s">
        <v>469</v>
      </c>
      <c r="G103" s="478" t="s">
        <v>66</v>
      </c>
      <c r="H103" s="781" t="s">
        <v>149</v>
      </c>
      <c r="I103" s="914"/>
      <c r="J103" s="690"/>
      <c r="K103" s="914"/>
      <c r="L103" s="690"/>
      <c r="M103" s="914"/>
      <c r="N103" s="690"/>
      <c r="O103" s="1036"/>
      <c r="P103" s="744"/>
      <c r="Q103" s="970"/>
      <c r="R103" s="748"/>
      <c r="S103" s="748"/>
      <c r="T103" s="691"/>
      <c r="U103" s="748"/>
      <c r="V103" s="748"/>
      <c r="W103" s="748"/>
      <c r="X103" s="748"/>
      <c r="Y103" s="748"/>
      <c r="Z103" s="748"/>
      <c r="AA103" s="1572"/>
      <c r="AB103" s="237">
        <f t="shared" si="19"/>
        <v>0</v>
      </c>
      <c r="AC103" s="186">
        <f t="shared" si="20"/>
        <v>0</v>
      </c>
      <c r="AE103" s="781">
        <v>169</v>
      </c>
      <c r="AF103" s="772" t="s">
        <v>485</v>
      </c>
      <c r="AG103" s="963"/>
      <c r="AH103" s="563">
        <f t="shared" si="21"/>
        <v>0</v>
      </c>
      <c r="AI103" s="169">
        <v>20000000</v>
      </c>
      <c r="AJ103" s="779">
        <f t="shared" si="22"/>
        <v>20000000</v>
      </c>
      <c r="AK103" s="740"/>
      <c r="AL103" s="1280">
        <f t="shared" si="23"/>
        <v>20000000</v>
      </c>
    </row>
    <row r="104" spans="1:38" s="567" customFormat="1" hidden="1">
      <c r="A104" s="535" t="s">
        <v>68</v>
      </c>
      <c r="B104" s="691">
        <f t="shared" si="24"/>
        <v>0</v>
      </c>
      <c r="C104" s="478" t="s">
        <v>31</v>
      </c>
      <c r="D104" s="478" t="s">
        <v>230</v>
      </c>
      <c r="E104" s="478" t="s">
        <v>65</v>
      </c>
      <c r="F104" s="1637" t="s">
        <v>469</v>
      </c>
      <c r="G104" s="478" t="s">
        <v>66</v>
      </c>
      <c r="H104" s="781" t="s">
        <v>149</v>
      </c>
      <c r="I104" s="914"/>
      <c r="J104" s="690"/>
      <c r="K104" s="914"/>
      <c r="L104" s="690"/>
      <c r="M104" s="914"/>
      <c r="N104" s="690"/>
      <c r="O104" s="1036"/>
      <c r="P104" s="744"/>
      <c r="Q104" s="970"/>
      <c r="R104" s="748"/>
      <c r="S104" s="748"/>
      <c r="T104" s="690"/>
      <c r="U104" s="748"/>
      <c r="V104" s="748"/>
      <c r="W104" s="748"/>
      <c r="X104" s="748"/>
      <c r="Y104" s="748"/>
      <c r="Z104" s="748"/>
      <c r="AA104" s="1572"/>
      <c r="AB104" s="237">
        <f t="shared" si="19"/>
        <v>0</v>
      </c>
      <c r="AC104" s="186">
        <f t="shared" si="20"/>
        <v>0</v>
      </c>
      <c r="AE104" s="781">
        <v>170</v>
      </c>
      <c r="AF104" s="772" t="s">
        <v>486</v>
      </c>
      <c r="AG104" s="963"/>
      <c r="AH104" s="563">
        <f t="shared" si="21"/>
        <v>0</v>
      </c>
      <c r="AI104" s="169">
        <v>30000000</v>
      </c>
      <c r="AJ104" s="779">
        <f t="shared" si="22"/>
        <v>30000000</v>
      </c>
      <c r="AK104" s="740"/>
      <c r="AL104" s="1280">
        <f t="shared" si="23"/>
        <v>30000000</v>
      </c>
    </row>
    <row r="105" spans="1:38" s="567" customFormat="1" hidden="1">
      <c r="A105" s="535" t="s">
        <v>68</v>
      </c>
      <c r="B105" s="691">
        <f t="shared" si="24"/>
        <v>0</v>
      </c>
      <c r="C105" s="478" t="s">
        <v>31</v>
      </c>
      <c r="D105" s="478" t="s">
        <v>230</v>
      </c>
      <c r="E105" s="478" t="s">
        <v>65</v>
      </c>
      <c r="F105" s="1637" t="s">
        <v>469</v>
      </c>
      <c r="G105" s="478" t="s">
        <v>66</v>
      </c>
      <c r="H105" s="781" t="s">
        <v>149</v>
      </c>
      <c r="I105" s="914"/>
      <c r="J105" s="690"/>
      <c r="K105" s="914"/>
      <c r="L105" s="690"/>
      <c r="M105" s="914"/>
      <c r="N105" s="690"/>
      <c r="O105" s="1036"/>
      <c r="P105" s="744"/>
      <c r="Q105" s="970"/>
      <c r="R105" s="748"/>
      <c r="S105" s="748"/>
      <c r="T105" s="690"/>
      <c r="U105" s="748"/>
      <c r="V105" s="748"/>
      <c r="W105" s="748"/>
      <c r="X105" s="748"/>
      <c r="Y105" s="748"/>
      <c r="Z105" s="748"/>
      <c r="AA105" s="1572"/>
      <c r="AB105" s="237">
        <f t="shared" si="19"/>
        <v>0</v>
      </c>
      <c r="AC105" s="186">
        <f t="shared" si="20"/>
        <v>0</v>
      </c>
      <c r="AE105" s="781">
        <v>171</v>
      </c>
      <c r="AF105" s="772" t="s">
        <v>487</v>
      </c>
      <c r="AG105" s="963"/>
      <c r="AH105" s="563">
        <f t="shared" si="21"/>
        <v>0</v>
      </c>
      <c r="AI105" s="169">
        <v>27200000</v>
      </c>
      <c r="AJ105" s="779">
        <f t="shared" si="22"/>
        <v>27200000</v>
      </c>
      <c r="AK105" s="740"/>
      <c r="AL105" s="1280">
        <f t="shared" si="23"/>
        <v>27200000</v>
      </c>
    </row>
    <row r="106" spans="1:38" s="567" customFormat="1" hidden="1">
      <c r="A106" s="535" t="s">
        <v>68</v>
      </c>
      <c r="B106" s="691">
        <f t="shared" si="24"/>
        <v>0</v>
      </c>
      <c r="C106" s="478" t="s">
        <v>31</v>
      </c>
      <c r="D106" s="478" t="s">
        <v>230</v>
      </c>
      <c r="E106" s="478" t="s">
        <v>65</v>
      </c>
      <c r="F106" s="1637" t="s">
        <v>469</v>
      </c>
      <c r="G106" s="478" t="s">
        <v>66</v>
      </c>
      <c r="H106" s="781" t="s">
        <v>149</v>
      </c>
      <c r="I106" s="914"/>
      <c r="J106" s="690"/>
      <c r="K106" s="914"/>
      <c r="L106" s="691"/>
      <c r="M106" s="1024"/>
      <c r="N106" s="469"/>
      <c r="O106" s="974"/>
      <c r="P106" s="744"/>
      <c r="Q106" s="970"/>
      <c r="R106" s="748"/>
      <c r="S106" s="748"/>
      <c r="T106" s="748"/>
      <c r="U106" s="748"/>
      <c r="V106" s="748"/>
      <c r="W106" s="748"/>
      <c r="X106" s="748"/>
      <c r="Y106" s="748"/>
      <c r="Z106" s="748"/>
      <c r="AA106" s="1572"/>
      <c r="AB106" s="237">
        <f t="shared" si="19"/>
        <v>0</v>
      </c>
      <c r="AC106" s="186">
        <f t="shared" si="20"/>
        <v>0</v>
      </c>
      <c r="AE106" s="781">
        <v>172</v>
      </c>
      <c r="AF106" s="772" t="s">
        <v>488</v>
      </c>
      <c r="AG106" s="965"/>
      <c r="AH106" s="563">
        <f t="shared" si="21"/>
        <v>0</v>
      </c>
      <c r="AI106" s="169">
        <v>36000000</v>
      </c>
      <c r="AJ106" s="779">
        <f t="shared" si="22"/>
        <v>36000000</v>
      </c>
      <c r="AK106" s="740"/>
      <c r="AL106" s="1280">
        <f t="shared" si="23"/>
        <v>36000000</v>
      </c>
    </row>
    <row r="107" spans="1:38" s="567" customFormat="1" hidden="1">
      <c r="A107" s="535" t="s">
        <v>68</v>
      </c>
      <c r="B107" s="691">
        <f t="shared" si="24"/>
        <v>0</v>
      </c>
      <c r="C107" s="478" t="s">
        <v>31</v>
      </c>
      <c r="D107" s="478" t="s">
        <v>230</v>
      </c>
      <c r="E107" s="478" t="s">
        <v>65</v>
      </c>
      <c r="F107" s="1637" t="s">
        <v>469</v>
      </c>
      <c r="G107" s="478" t="s">
        <v>66</v>
      </c>
      <c r="H107" s="781" t="s">
        <v>149</v>
      </c>
      <c r="I107" s="914"/>
      <c r="J107" s="690"/>
      <c r="K107" s="914"/>
      <c r="L107" s="690"/>
      <c r="M107" s="914"/>
      <c r="N107" s="690"/>
      <c r="O107" s="1036"/>
      <c r="P107" s="744"/>
      <c r="Q107" s="970"/>
      <c r="R107" s="748"/>
      <c r="S107" s="748"/>
      <c r="T107" s="691"/>
      <c r="U107" s="748"/>
      <c r="V107" s="748"/>
      <c r="W107" s="748"/>
      <c r="X107" s="748"/>
      <c r="Y107" s="748"/>
      <c r="Z107" s="748"/>
      <c r="AA107" s="1572"/>
      <c r="AB107" s="237">
        <f t="shared" si="19"/>
        <v>0</v>
      </c>
      <c r="AC107" s="186">
        <f t="shared" si="20"/>
        <v>0</v>
      </c>
      <c r="AE107" s="781">
        <v>173</v>
      </c>
      <c r="AF107" s="772" t="s">
        <v>489</v>
      </c>
      <c r="AG107" s="963"/>
      <c r="AH107" s="563">
        <f t="shared" si="21"/>
        <v>0</v>
      </c>
      <c r="AI107" s="169">
        <v>28800000</v>
      </c>
      <c r="AJ107" s="779">
        <f t="shared" si="22"/>
        <v>28800000</v>
      </c>
      <c r="AK107" s="740"/>
      <c r="AL107" s="1280">
        <f t="shared" si="23"/>
        <v>28800000</v>
      </c>
    </row>
    <row r="108" spans="1:38" s="567" customFormat="1" hidden="1">
      <c r="A108" s="535" t="s">
        <v>68</v>
      </c>
      <c r="B108" s="691">
        <f t="shared" si="24"/>
        <v>0</v>
      </c>
      <c r="C108" s="478" t="s">
        <v>31</v>
      </c>
      <c r="D108" s="478" t="s">
        <v>230</v>
      </c>
      <c r="E108" s="478" t="s">
        <v>65</v>
      </c>
      <c r="F108" s="1637" t="s">
        <v>469</v>
      </c>
      <c r="G108" s="478" t="s">
        <v>66</v>
      </c>
      <c r="H108" s="781" t="s">
        <v>149</v>
      </c>
      <c r="I108" s="914"/>
      <c r="J108" s="690"/>
      <c r="K108" s="914"/>
      <c r="L108" s="690"/>
      <c r="M108" s="914"/>
      <c r="N108" s="690"/>
      <c r="O108" s="1036"/>
      <c r="P108" s="744"/>
      <c r="Q108" s="970"/>
      <c r="R108" s="748"/>
      <c r="S108" s="748"/>
      <c r="T108" s="748"/>
      <c r="U108" s="748"/>
      <c r="V108" s="748"/>
      <c r="W108" s="748"/>
      <c r="X108" s="748"/>
      <c r="Y108" s="748"/>
      <c r="Z108" s="748"/>
      <c r="AA108" s="1572"/>
      <c r="AB108" s="237">
        <f t="shared" si="19"/>
        <v>0</v>
      </c>
      <c r="AC108" s="186">
        <f t="shared" si="20"/>
        <v>0</v>
      </c>
      <c r="AE108" s="781">
        <v>174</v>
      </c>
      <c r="AF108" s="772" t="s">
        <v>490</v>
      </c>
      <c r="AG108" s="963"/>
      <c r="AH108" s="563">
        <f t="shared" si="21"/>
        <v>0</v>
      </c>
      <c r="AI108" s="169">
        <v>22500000</v>
      </c>
      <c r="AJ108" s="779">
        <f t="shared" si="22"/>
        <v>22500000</v>
      </c>
      <c r="AK108" s="740"/>
      <c r="AL108" s="1280">
        <f t="shared" si="23"/>
        <v>22500000</v>
      </c>
    </row>
    <row r="109" spans="1:38" s="567" customFormat="1" hidden="1">
      <c r="A109" s="535" t="s">
        <v>68</v>
      </c>
      <c r="B109" s="691">
        <f t="shared" si="24"/>
        <v>0</v>
      </c>
      <c r="C109" s="478" t="s">
        <v>31</v>
      </c>
      <c r="D109" s="478" t="s">
        <v>230</v>
      </c>
      <c r="E109" s="478" t="s">
        <v>65</v>
      </c>
      <c r="F109" s="1637" t="s">
        <v>469</v>
      </c>
      <c r="G109" s="478" t="s">
        <v>66</v>
      </c>
      <c r="H109" s="781" t="s">
        <v>149</v>
      </c>
      <c r="I109" s="914"/>
      <c r="J109" s="690"/>
      <c r="K109" s="914"/>
      <c r="L109" s="691"/>
      <c r="M109" s="1024"/>
      <c r="N109" s="469"/>
      <c r="O109" s="974"/>
      <c r="P109" s="744"/>
      <c r="Q109" s="970"/>
      <c r="R109" s="748"/>
      <c r="S109" s="748"/>
      <c r="T109" s="748"/>
      <c r="U109" s="748"/>
      <c r="V109" s="748"/>
      <c r="W109" s="748"/>
      <c r="X109" s="748"/>
      <c r="Y109" s="748"/>
      <c r="Z109" s="748"/>
      <c r="AA109" s="1572"/>
      <c r="AB109" s="237">
        <f t="shared" si="19"/>
        <v>0</v>
      </c>
      <c r="AC109" s="186">
        <f t="shared" si="20"/>
        <v>0</v>
      </c>
      <c r="AE109" s="781">
        <v>175</v>
      </c>
      <c r="AF109" s="772" t="s">
        <v>490</v>
      </c>
      <c r="AG109" s="965"/>
      <c r="AH109" s="563">
        <f t="shared" si="21"/>
        <v>0</v>
      </c>
      <c r="AI109" s="169">
        <v>22500000</v>
      </c>
      <c r="AJ109" s="779">
        <f t="shared" si="22"/>
        <v>22500000</v>
      </c>
      <c r="AK109" s="740"/>
      <c r="AL109" s="1280">
        <f t="shared" si="23"/>
        <v>22500000</v>
      </c>
    </row>
    <row r="110" spans="1:38" s="567" customFormat="1" hidden="1">
      <c r="A110" s="535" t="s">
        <v>68</v>
      </c>
      <c r="B110" s="691">
        <f t="shared" si="24"/>
        <v>0</v>
      </c>
      <c r="C110" s="478" t="s">
        <v>31</v>
      </c>
      <c r="D110" s="478" t="s">
        <v>230</v>
      </c>
      <c r="E110" s="478" t="s">
        <v>65</v>
      </c>
      <c r="F110" s="1637" t="s">
        <v>469</v>
      </c>
      <c r="G110" s="478" t="s">
        <v>66</v>
      </c>
      <c r="H110" s="781" t="s">
        <v>149</v>
      </c>
      <c r="I110" s="914"/>
      <c r="J110" s="690"/>
      <c r="K110" s="914"/>
      <c r="L110" s="690"/>
      <c r="M110" s="914"/>
      <c r="N110" s="690"/>
      <c r="O110" s="1036"/>
      <c r="P110" s="744"/>
      <c r="Q110" s="970"/>
      <c r="R110" s="748"/>
      <c r="S110" s="748"/>
      <c r="T110" s="748"/>
      <c r="U110" s="748"/>
      <c r="V110" s="748"/>
      <c r="W110" s="748"/>
      <c r="X110" s="748"/>
      <c r="Y110" s="748"/>
      <c r="Z110" s="748"/>
      <c r="AA110" s="1572"/>
      <c r="AB110" s="237">
        <f t="shared" si="19"/>
        <v>0</v>
      </c>
      <c r="AC110" s="186">
        <f t="shared" si="20"/>
        <v>0</v>
      </c>
      <c r="AE110" s="781">
        <v>176</v>
      </c>
      <c r="AF110" s="772" t="s">
        <v>490</v>
      </c>
      <c r="AG110" s="963"/>
      <c r="AH110" s="563">
        <f t="shared" si="21"/>
        <v>0</v>
      </c>
      <c r="AI110" s="169">
        <v>22500000</v>
      </c>
      <c r="AJ110" s="779">
        <f t="shared" si="22"/>
        <v>22500000</v>
      </c>
      <c r="AK110" s="740"/>
      <c r="AL110" s="1280">
        <f t="shared" si="23"/>
        <v>22500000</v>
      </c>
    </row>
    <row r="111" spans="1:38" s="567" customFormat="1" hidden="1">
      <c r="A111" s="535" t="s">
        <v>68</v>
      </c>
      <c r="B111" s="691">
        <f t="shared" si="24"/>
        <v>0</v>
      </c>
      <c r="C111" s="478" t="s">
        <v>31</v>
      </c>
      <c r="D111" s="478" t="s">
        <v>230</v>
      </c>
      <c r="E111" s="478" t="s">
        <v>65</v>
      </c>
      <c r="F111" s="1637" t="s">
        <v>469</v>
      </c>
      <c r="G111" s="478" t="s">
        <v>66</v>
      </c>
      <c r="H111" s="781" t="s">
        <v>149</v>
      </c>
      <c r="I111" s="914"/>
      <c r="J111" s="690"/>
      <c r="K111" s="914"/>
      <c r="L111" s="690"/>
      <c r="M111" s="914"/>
      <c r="N111" s="690"/>
      <c r="O111" s="1036"/>
      <c r="P111" s="744"/>
      <c r="Q111" s="970"/>
      <c r="R111" s="748"/>
      <c r="S111" s="748"/>
      <c r="T111" s="748"/>
      <c r="U111" s="748"/>
      <c r="V111" s="748"/>
      <c r="W111" s="748"/>
      <c r="X111" s="748"/>
      <c r="Y111" s="748"/>
      <c r="Z111" s="748"/>
      <c r="AA111" s="1572"/>
      <c r="AB111" s="237">
        <f t="shared" si="19"/>
        <v>0</v>
      </c>
      <c r="AC111" s="186">
        <f t="shared" si="20"/>
        <v>0</v>
      </c>
      <c r="AE111" s="781">
        <v>177</v>
      </c>
      <c r="AF111" s="772" t="s">
        <v>490</v>
      </c>
      <c r="AG111" s="963"/>
      <c r="AH111" s="563">
        <f t="shared" si="21"/>
        <v>0</v>
      </c>
      <c r="AI111" s="169">
        <v>22500000</v>
      </c>
      <c r="AJ111" s="779">
        <f t="shared" si="22"/>
        <v>22500000</v>
      </c>
      <c r="AK111" s="740"/>
      <c r="AL111" s="1280">
        <f t="shared" si="23"/>
        <v>22500000</v>
      </c>
    </row>
    <row r="112" spans="1:38" s="567" customFormat="1" hidden="1">
      <c r="A112" s="535" t="s">
        <v>68</v>
      </c>
      <c r="B112" s="691">
        <f t="shared" si="24"/>
        <v>0</v>
      </c>
      <c r="C112" s="478" t="s">
        <v>31</v>
      </c>
      <c r="D112" s="478" t="s">
        <v>230</v>
      </c>
      <c r="E112" s="478" t="s">
        <v>65</v>
      </c>
      <c r="F112" s="1637" t="s">
        <v>469</v>
      </c>
      <c r="G112" s="478" t="s">
        <v>66</v>
      </c>
      <c r="H112" s="781" t="s">
        <v>149</v>
      </c>
      <c r="I112" s="914"/>
      <c r="J112" s="690"/>
      <c r="K112" s="1024"/>
      <c r="L112" s="690"/>
      <c r="M112" s="1024"/>
      <c r="N112" s="469"/>
      <c r="O112" s="974"/>
      <c r="P112" s="744"/>
      <c r="Q112" s="469"/>
      <c r="R112" s="748"/>
      <c r="S112" s="748"/>
      <c r="T112" s="691"/>
      <c r="U112" s="748"/>
      <c r="V112" s="748"/>
      <c r="W112" s="748"/>
      <c r="X112" s="748"/>
      <c r="Y112" s="748"/>
      <c r="Z112" s="748"/>
      <c r="AA112" s="1572"/>
      <c r="AB112" s="237">
        <f t="shared" si="19"/>
        <v>0</v>
      </c>
      <c r="AC112" s="186">
        <f t="shared" si="20"/>
        <v>0</v>
      </c>
      <c r="AE112" s="781">
        <v>178</v>
      </c>
      <c r="AF112" s="772" t="s">
        <v>490</v>
      </c>
      <c r="AG112" s="965"/>
      <c r="AH112" s="563">
        <f t="shared" si="21"/>
        <v>0</v>
      </c>
      <c r="AI112" s="169">
        <v>22500000</v>
      </c>
      <c r="AJ112" s="779">
        <f t="shared" si="22"/>
        <v>22500000</v>
      </c>
      <c r="AK112" s="740"/>
      <c r="AL112" s="1280">
        <f t="shared" si="23"/>
        <v>22500000</v>
      </c>
    </row>
    <row r="113" spans="1:38" s="567" customFormat="1" hidden="1">
      <c r="A113" s="535" t="s">
        <v>68</v>
      </c>
      <c r="B113" s="691">
        <f t="shared" si="24"/>
        <v>0</v>
      </c>
      <c r="C113" s="478" t="s">
        <v>31</v>
      </c>
      <c r="D113" s="478" t="s">
        <v>230</v>
      </c>
      <c r="E113" s="478" t="s">
        <v>65</v>
      </c>
      <c r="F113" s="1637" t="s">
        <v>469</v>
      </c>
      <c r="G113" s="478" t="s">
        <v>66</v>
      </c>
      <c r="H113" s="781" t="s">
        <v>149</v>
      </c>
      <c r="I113" s="914"/>
      <c r="J113" s="690"/>
      <c r="K113" s="1024"/>
      <c r="L113" s="690"/>
      <c r="M113" s="1024"/>
      <c r="N113" s="469"/>
      <c r="O113" s="974"/>
      <c r="P113" s="744"/>
      <c r="Q113" s="745"/>
      <c r="R113" s="469"/>
      <c r="S113" s="469"/>
      <c r="T113" s="691"/>
      <c r="U113" s="469"/>
      <c r="V113" s="748"/>
      <c r="W113" s="748"/>
      <c r="X113" s="748"/>
      <c r="Y113" s="748"/>
      <c r="Z113" s="748"/>
      <c r="AA113" s="1572"/>
      <c r="AB113" s="237">
        <f t="shared" si="19"/>
        <v>0</v>
      </c>
      <c r="AC113" s="186">
        <f t="shared" si="20"/>
        <v>0</v>
      </c>
      <c r="AE113" s="781">
        <v>179</v>
      </c>
      <c r="AF113" s="772" t="s">
        <v>490</v>
      </c>
      <c r="AG113" s="965"/>
      <c r="AH113" s="563">
        <f t="shared" si="21"/>
        <v>0</v>
      </c>
      <c r="AI113" s="169">
        <v>22500000</v>
      </c>
      <c r="AJ113" s="779">
        <f t="shared" si="22"/>
        <v>22500000</v>
      </c>
      <c r="AK113" s="740"/>
      <c r="AL113" s="1280">
        <f t="shared" si="23"/>
        <v>22500000</v>
      </c>
    </row>
    <row r="114" spans="1:38" s="567" customFormat="1" hidden="1">
      <c r="A114" s="535" t="s">
        <v>68</v>
      </c>
      <c r="B114" s="691">
        <f t="shared" si="24"/>
        <v>0</v>
      </c>
      <c r="C114" s="478" t="s">
        <v>31</v>
      </c>
      <c r="D114" s="478" t="s">
        <v>230</v>
      </c>
      <c r="E114" s="478" t="s">
        <v>65</v>
      </c>
      <c r="F114" s="1637" t="s">
        <v>469</v>
      </c>
      <c r="G114" s="1136" t="s">
        <v>66</v>
      </c>
      <c r="H114" s="781" t="s">
        <v>149</v>
      </c>
      <c r="I114" s="914"/>
      <c r="J114" s="690"/>
      <c r="K114" s="1024"/>
      <c r="L114" s="690"/>
      <c r="M114" s="1024"/>
      <c r="N114" s="469"/>
      <c r="O114" s="974"/>
      <c r="P114" s="744"/>
      <c r="Q114" s="745"/>
      <c r="R114" s="469"/>
      <c r="S114" s="469"/>
      <c r="T114" s="691"/>
      <c r="U114" s="469"/>
      <c r="V114" s="745"/>
      <c r="W114" s="748"/>
      <c r="X114" s="748"/>
      <c r="Y114" s="748"/>
      <c r="Z114" s="748"/>
      <c r="AA114" s="1572"/>
      <c r="AB114" s="237">
        <f t="shared" si="19"/>
        <v>0</v>
      </c>
      <c r="AC114" s="186">
        <f t="shared" si="20"/>
        <v>0</v>
      </c>
      <c r="AE114" s="781">
        <v>180</v>
      </c>
      <c r="AF114" s="772" t="s">
        <v>491</v>
      </c>
      <c r="AG114" s="963"/>
      <c r="AH114" s="563">
        <f t="shared" si="21"/>
        <v>0</v>
      </c>
      <c r="AI114" s="157">
        <v>22500000</v>
      </c>
      <c r="AJ114" s="779">
        <f t="shared" si="22"/>
        <v>22500000</v>
      </c>
      <c r="AK114" s="740"/>
      <c r="AL114" s="1280">
        <f t="shared" si="23"/>
        <v>22500000</v>
      </c>
    </row>
    <row r="115" spans="1:38" s="567" customFormat="1" hidden="1">
      <c r="A115" s="535" t="s">
        <v>68</v>
      </c>
      <c r="B115" s="691">
        <f t="shared" si="24"/>
        <v>0</v>
      </c>
      <c r="C115" s="478" t="s">
        <v>31</v>
      </c>
      <c r="D115" s="478" t="s">
        <v>230</v>
      </c>
      <c r="E115" s="478" t="s">
        <v>65</v>
      </c>
      <c r="F115" s="1637" t="s">
        <v>469</v>
      </c>
      <c r="G115" s="1136" t="s">
        <v>66</v>
      </c>
      <c r="H115" s="781" t="s">
        <v>149</v>
      </c>
      <c r="I115" s="914"/>
      <c r="J115" s="690"/>
      <c r="K115" s="1024"/>
      <c r="L115" s="690"/>
      <c r="M115" s="1024"/>
      <c r="N115" s="469"/>
      <c r="O115" s="974"/>
      <c r="P115" s="744"/>
      <c r="Q115" s="745"/>
      <c r="R115" s="469"/>
      <c r="S115" s="469"/>
      <c r="T115" s="691"/>
      <c r="U115" s="469"/>
      <c r="V115" s="745"/>
      <c r="W115" s="748"/>
      <c r="X115" s="748"/>
      <c r="Y115" s="748"/>
      <c r="Z115" s="748"/>
      <c r="AA115" s="1572"/>
      <c r="AB115" s="237">
        <f t="shared" si="19"/>
        <v>0</v>
      </c>
      <c r="AC115" s="186">
        <f t="shared" si="20"/>
        <v>0</v>
      </c>
      <c r="AE115" s="781">
        <v>181</v>
      </c>
      <c r="AF115" s="772" t="s">
        <v>491</v>
      </c>
      <c r="AG115" s="965"/>
      <c r="AH115" s="563">
        <f t="shared" si="21"/>
        <v>0</v>
      </c>
      <c r="AI115" s="169">
        <v>22500000</v>
      </c>
      <c r="AJ115" s="779">
        <f t="shared" si="22"/>
        <v>22500000</v>
      </c>
      <c r="AK115" s="740"/>
      <c r="AL115" s="1280">
        <f t="shared" si="23"/>
        <v>22500000</v>
      </c>
    </row>
    <row r="116" spans="1:38" s="567" customFormat="1" hidden="1">
      <c r="A116" s="535" t="s">
        <v>68</v>
      </c>
      <c r="B116" s="691">
        <f t="shared" si="24"/>
        <v>0</v>
      </c>
      <c r="C116" s="478" t="s">
        <v>31</v>
      </c>
      <c r="D116" s="478" t="s">
        <v>230</v>
      </c>
      <c r="E116" s="478" t="s">
        <v>65</v>
      </c>
      <c r="F116" s="1637" t="s">
        <v>469</v>
      </c>
      <c r="G116" s="1136" t="s">
        <v>66</v>
      </c>
      <c r="H116" s="781" t="s">
        <v>149</v>
      </c>
      <c r="I116" s="914"/>
      <c r="J116" s="690"/>
      <c r="K116" s="1024"/>
      <c r="L116" s="690"/>
      <c r="M116" s="1024"/>
      <c r="N116" s="469"/>
      <c r="O116" s="974"/>
      <c r="P116" s="744"/>
      <c r="Q116" s="745"/>
      <c r="R116" s="469"/>
      <c r="S116" s="469"/>
      <c r="T116" s="691"/>
      <c r="U116" s="469"/>
      <c r="V116" s="745"/>
      <c r="W116" s="748"/>
      <c r="X116" s="748"/>
      <c r="Y116" s="748"/>
      <c r="Z116" s="748"/>
      <c r="AA116" s="1572"/>
      <c r="AB116" s="237">
        <f t="shared" si="19"/>
        <v>0</v>
      </c>
      <c r="AC116" s="186">
        <f t="shared" si="20"/>
        <v>0</v>
      </c>
      <c r="AE116" s="781">
        <v>182</v>
      </c>
      <c r="AF116" s="772" t="s">
        <v>492</v>
      </c>
      <c r="AG116" s="965"/>
      <c r="AH116" s="563">
        <f t="shared" si="21"/>
        <v>0</v>
      </c>
      <c r="AI116" s="169">
        <v>30000000</v>
      </c>
      <c r="AJ116" s="779">
        <f t="shared" si="22"/>
        <v>30000000</v>
      </c>
      <c r="AK116" s="740"/>
      <c r="AL116" s="1280">
        <f t="shared" si="23"/>
        <v>30000000</v>
      </c>
    </row>
    <row r="117" spans="1:38" s="567" customFormat="1" hidden="1">
      <c r="A117" s="535" t="s">
        <v>68</v>
      </c>
      <c r="B117" s="691">
        <f t="shared" si="24"/>
        <v>0</v>
      </c>
      <c r="C117" s="478" t="s">
        <v>31</v>
      </c>
      <c r="D117" s="1637" t="s">
        <v>230</v>
      </c>
      <c r="E117" s="478" t="s">
        <v>65</v>
      </c>
      <c r="F117" s="1637" t="s">
        <v>469</v>
      </c>
      <c r="G117" s="1136" t="s">
        <v>66</v>
      </c>
      <c r="H117" s="781" t="s">
        <v>149</v>
      </c>
      <c r="I117" s="914"/>
      <c r="J117" s="690"/>
      <c r="K117" s="1024"/>
      <c r="L117" s="690"/>
      <c r="M117" s="1024"/>
      <c r="N117" s="469"/>
      <c r="O117" s="974"/>
      <c r="P117" s="744"/>
      <c r="Q117" s="745"/>
      <c r="R117" s="469"/>
      <c r="S117" s="469"/>
      <c r="T117" s="691"/>
      <c r="U117" s="469"/>
      <c r="V117" s="745"/>
      <c r="W117" s="748"/>
      <c r="X117" s="748"/>
      <c r="Y117" s="748"/>
      <c r="Z117" s="748"/>
      <c r="AA117" s="1572"/>
      <c r="AB117" s="237">
        <f t="shared" si="19"/>
        <v>0</v>
      </c>
      <c r="AC117" s="186">
        <f t="shared" si="20"/>
        <v>0</v>
      </c>
      <c r="AE117" s="781">
        <v>183</v>
      </c>
      <c r="AF117" s="772" t="s">
        <v>493</v>
      </c>
      <c r="AG117" s="965"/>
      <c r="AH117" s="563">
        <f t="shared" si="21"/>
        <v>0</v>
      </c>
      <c r="AI117" s="169">
        <v>32400000</v>
      </c>
      <c r="AJ117" s="779">
        <f t="shared" si="22"/>
        <v>32400000</v>
      </c>
      <c r="AK117" s="740"/>
      <c r="AL117" s="1280">
        <f t="shared" si="23"/>
        <v>32400000</v>
      </c>
    </row>
    <row r="118" spans="1:38" s="567" customFormat="1" hidden="1">
      <c r="A118" s="535" t="s">
        <v>68</v>
      </c>
      <c r="B118" s="691">
        <f t="shared" si="24"/>
        <v>0</v>
      </c>
      <c r="C118" s="478" t="s">
        <v>31</v>
      </c>
      <c r="D118" s="478" t="s">
        <v>230</v>
      </c>
      <c r="E118" s="478" t="s">
        <v>65</v>
      </c>
      <c r="F118" s="1637" t="s">
        <v>469</v>
      </c>
      <c r="G118" s="1136" t="s">
        <v>66</v>
      </c>
      <c r="H118" s="781" t="s">
        <v>149</v>
      </c>
      <c r="I118" s="914"/>
      <c r="J118" s="690"/>
      <c r="K118" s="1024"/>
      <c r="L118" s="690"/>
      <c r="M118" s="1024"/>
      <c r="N118" s="469"/>
      <c r="O118" s="974"/>
      <c r="P118" s="744"/>
      <c r="Q118" s="745"/>
      <c r="R118" s="469"/>
      <c r="S118" s="469"/>
      <c r="T118" s="691"/>
      <c r="U118" s="469"/>
      <c r="V118" s="745"/>
      <c r="W118" s="748"/>
      <c r="X118" s="748"/>
      <c r="Y118" s="748"/>
      <c r="Z118" s="748"/>
      <c r="AA118" s="1572"/>
      <c r="AB118" s="237">
        <f t="shared" si="19"/>
        <v>0</v>
      </c>
      <c r="AC118" s="186">
        <f t="shared" si="20"/>
        <v>0</v>
      </c>
      <c r="AE118" s="781">
        <v>184</v>
      </c>
      <c r="AF118" s="772" t="s">
        <v>494</v>
      </c>
      <c r="AG118" s="965"/>
      <c r="AH118" s="563">
        <f t="shared" si="21"/>
        <v>0</v>
      </c>
      <c r="AI118" s="169">
        <v>25000000</v>
      </c>
      <c r="AJ118" s="779">
        <f t="shared" si="22"/>
        <v>25000000</v>
      </c>
      <c r="AK118" s="740"/>
      <c r="AL118" s="1280">
        <f t="shared" si="23"/>
        <v>25000000</v>
      </c>
    </row>
    <row r="119" spans="1:38" s="567" customFormat="1" hidden="1">
      <c r="A119" s="535" t="s">
        <v>68</v>
      </c>
      <c r="B119" s="691">
        <f t="shared" si="24"/>
        <v>0</v>
      </c>
      <c r="C119" s="478" t="s">
        <v>31</v>
      </c>
      <c r="D119" s="478" t="s">
        <v>230</v>
      </c>
      <c r="E119" s="478" t="s">
        <v>65</v>
      </c>
      <c r="F119" s="1637" t="s">
        <v>469</v>
      </c>
      <c r="G119" s="1136" t="s">
        <v>66</v>
      </c>
      <c r="H119" s="781" t="s">
        <v>149</v>
      </c>
      <c r="I119" s="914"/>
      <c r="J119" s="690"/>
      <c r="K119" s="1024"/>
      <c r="L119" s="690"/>
      <c r="M119" s="1024"/>
      <c r="N119" s="469"/>
      <c r="O119" s="974"/>
      <c r="P119" s="744"/>
      <c r="Q119" s="745"/>
      <c r="R119" s="469"/>
      <c r="S119" s="469"/>
      <c r="T119" s="691"/>
      <c r="U119" s="469"/>
      <c r="V119" s="745"/>
      <c r="W119" s="748"/>
      <c r="X119" s="748"/>
      <c r="Y119" s="748"/>
      <c r="Z119" s="748"/>
      <c r="AA119" s="1572"/>
      <c r="AB119" s="237">
        <f t="shared" si="19"/>
        <v>0</v>
      </c>
      <c r="AC119" s="186">
        <f t="shared" si="20"/>
        <v>0</v>
      </c>
      <c r="AE119" s="781">
        <v>185</v>
      </c>
      <c r="AF119" s="772" t="s">
        <v>495</v>
      </c>
      <c r="AG119" s="965"/>
      <c r="AH119" s="563">
        <f t="shared" si="21"/>
        <v>0</v>
      </c>
      <c r="AI119" s="169">
        <v>29800000</v>
      </c>
      <c r="AJ119" s="779">
        <f t="shared" si="22"/>
        <v>29800000</v>
      </c>
      <c r="AK119" s="740"/>
      <c r="AL119" s="1280">
        <f t="shared" si="23"/>
        <v>29800000</v>
      </c>
    </row>
    <row r="120" spans="1:38" s="567" customFormat="1" hidden="1">
      <c r="A120" s="535" t="s">
        <v>68</v>
      </c>
      <c r="B120" s="691">
        <f t="shared" si="24"/>
        <v>0</v>
      </c>
      <c r="C120" s="478" t="s">
        <v>31</v>
      </c>
      <c r="D120" s="478" t="s">
        <v>230</v>
      </c>
      <c r="E120" s="478" t="s">
        <v>65</v>
      </c>
      <c r="F120" s="1637" t="s">
        <v>469</v>
      </c>
      <c r="G120" s="1136" t="s">
        <v>66</v>
      </c>
      <c r="H120" s="781" t="s">
        <v>149</v>
      </c>
      <c r="I120" s="914"/>
      <c r="J120" s="690"/>
      <c r="K120" s="1024"/>
      <c r="L120" s="690"/>
      <c r="M120" s="1024"/>
      <c r="N120" s="469"/>
      <c r="O120" s="974"/>
      <c r="P120" s="744"/>
      <c r="Q120" s="745"/>
      <c r="R120" s="469"/>
      <c r="S120" s="469"/>
      <c r="T120" s="691"/>
      <c r="U120" s="469"/>
      <c r="V120" s="745"/>
      <c r="W120" s="748"/>
      <c r="X120" s="748"/>
      <c r="Y120" s="748"/>
      <c r="Z120" s="748"/>
      <c r="AA120" s="1572"/>
      <c r="AB120" s="237">
        <f t="shared" si="19"/>
        <v>0</v>
      </c>
      <c r="AC120" s="186">
        <f t="shared" si="20"/>
        <v>0</v>
      </c>
      <c r="AE120" s="781">
        <v>186</v>
      </c>
      <c r="AF120" s="772" t="s">
        <v>496</v>
      </c>
      <c r="AG120" s="965"/>
      <c r="AH120" s="563">
        <f t="shared" si="21"/>
        <v>0</v>
      </c>
      <c r="AI120" s="169">
        <v>16200000</v>
      </c>
      <c r="AJ120" s="779">
        <f t="shared" si="22"/>
        <v>16200000</v>
      </c>
      <c r="AK120" s="740"/>
      <c r="AL120" s="1280">
        <f t="shared" si="23"/>
        <v>16200000</v>
      </c>
    </row>
    <row r="121" spans="1:38" s="567" customFormat="1" hidden="1">
      <c r="A121" s="535" t="s">
        <v>68</v>
      </c>
      <c r="B121" s="691">
        <f t="shared" si="24"/>
        <v>0</v>
      </c>
      <c r="C121" s="478" t="s">
        <v>31</v>
      </c>
      <c r="D121" s="478" t="s">
        <v>230</v>
      </c>
      <c r="E121" s="478" t="s">
        <v>65</v>
      </c>
      <c r="F121" s="1637" t="s">
        <v>469</v>
      </c>
      <c r="G121" s="1136" t="s">
        <v>66</v>
      </c>
      <c r="H121" s="781" t="s">
        <v>149</v>
      </c>
      <c r="I121" s="914"/>
      <c r="J121" s="690"/>
      <c r="K121" s="1024"/>
      <c r="L121" s="690"/>
      <c r="M121" s="1024"/>
      <c r="N121" s="469"/>
      <c r="O121" s="974"/>
      <c r="P121" s="744"/>
      <c r="Q121" s="745"/>
      <c r="R121" s="469"/>
      <c r="S121" s="469"/>
      <c r="T121" s="691"/>
      <c r="U121" s="469"/>
      <c r="V121" s="745"/>
      <c r="W121" s="469"/>
      <c r="X121" s="748"/>
      <c r="Y121" s="748"/>
      <c r="Z121" s="748"/>
      <c r="AA121" s="1572"/>
      <c r="AB121" s="237">
        <f t="shared" si="19"/>
        <v>0</v>
      </c>
      <c r="AC121" s="186">
        <f t="shared" si="20"/>
        <v>0</v>
      </c>
      <c r="AE121" s="781">
        <v>188</v>
      </c>
      <c r="AF121" s="772" t="s">
        <v>499</v>
      </c>
      <c r="AG121" s="965"/>
      <c r="AH121" s="563">
        <f t="shared" si="21"/>
        <v>0</v>
      </c>
      <c r="AI121" s="169">
        <v>47500000</v>
      </c>
      <c r="AJ121" s="779">
        <f t="shared" si="22"/>
        <v>47500000</v>
      </c>
      <c r="AK121" s="740"/>
      <c r="AL121" s="1280">
        <f t="shared" si="23"/>
        <v>47500000</v>
      </c>
    </row>
    <row r="122" spans="1:38" s="567" customFormat="1" hidden="1">
      <c r="A122" s="535" t="s">
        <v>68</v>
      </c>
      <c r="B122" s="691">
        <f t="shared" si="24"/>
        <v>0</v>
      </c>
      <c r="C122" s="478" t="s">
        <v>31</v>
      </c>
      <c r="D122" s="478" t="s">
        <v>230</v>
      </c>
      <c r="E122" s="478" t="s">
        <v>65</v>
      </c>
      <c r="F122" s="1637" t="s">
        <v>469</v>
      </c>
      <c r="G122" s="1136" t="s">
        <v>66</v>
      </c>
      <c r="H122" s="781" t="s">
        <v>149</v>
      </c>
      <c r="I122" s="914"/>
      <c r="J122" s="690"/>
      <c r="K122" s="1024"/>
      <c r="L122" s="690"/>
      <c r="M122" s="1024"/>
      <c r="N122" s="469"/>
      <c r="O122" s="974"/>
      <c r="P122" s="744"/>
      <c r="Q122" s="745"/>
      <c r="R122" s="469"/>
      <c r="S122" s="469"/>
      <c r="T122" s="691"/>
      <c r="U122" s="469"/>
      <c r="V122" s="745"/>
      <c r="W122" s="469"/>
      <c r="X122" s="469"/>
      <c r="Y122" s="691"/>
      <c r="Z122" s="745"/>
      <c r="AA122" s="746"/>
      <c r="AB122" s="237">
        <f t="shared" si="19"/>
        <v>0</v>
      </c>
      <c r="AC122" s="186">
        <f t="shared" si="20"/>
        <v>0</v>
      </c>
      <c r="AE122" s="781">
        <v>187</v>
      </c>
      <c r="AF122" s="772" t="s">
        <v>498</v>
      </c>
      <c r="AG122" s="965"/>
      <c r="AH122" s="563">
        <f t="shared" si="21"/>
        <v>0</v>
      </c>
      <c r="AI122" s="169">
        <v>37500000</v>
      </c>
      <c r="AJ122" s="779">
        <f t="shared" si="22"/>
        <v>37500000</v>
      </c>
      <c r="AK122" s="740"/>
      <c r="AL122" s="1280">
        <f t="shared" si="23"/>
        <v>37500000</v>
      </c>
    </row>
    <row r="123" spans="1:38" s="567" customFormat="1" hidden="1">
      <c r="A123" s="535" t="s">
        <v>68</v>
      </c>
      <c r="B123" s="691">
        <f t="shared" si="24"/>
        <v>0</v>
      </c>
      <c r="C123" s="478" t="s">
        <v>31</v>
      </c>
      <c r="D123" s="478" t="s">
        <v>230</v>
      </c>
      <c r="E123" s="478" t="s">
        <v>65</v>
      </c>
      <c r="F123" s="1637" t="s">
        <v>469</v>
      </c>
      <c r="G123" s="1136" t="s">
        <v>66</v>
      </c>
      <c r="H123" s="781" t="s">
        <v>149</v>
      </c>
      <c r="I123" s="914"/>
      <c r="J123" s="690"/>
      <c r="K123" s="1024"/>
      <c r="L123" s="690"/>
      <c r="M123" s="1024"/>
      <c r="N123" s="469"/>
      <c r="O123" s="974"/>
      <c r="P123" s="744"/>
      <c r="Q123" s="745"/>
      <c r="R123" s="469"/>
      <c r="S123" s="469"/>
      <c r="T123" s="691"/>
      <c r="U123" s="469"/>
      <c r="V123" s="745"/>
      <c r="W123" s="469"/>
      <c r="X123" s="469"/>
      <c r="Y123" s="691"/>
      <c r="Z123" s="745"/>
      <c r="AA123" s="746"/>
      <c r="AB123" s="237">
        <f t="shared" si="19"/>
        <v>0</v>
      </c>
      <c r="AC123" s="186">
        <f t="shared" si="20"/>
        <v>0</v>
      </c>
      <c r="AE123" s="781" t="s">
        <v>189</v>
      </c>
      <c r="AF123" s="772" t="s">
        <v>497</v>
      </c>
      <c r="AG123" s="965"/>
      <c r="AH123" s="563">
        <f t="shared" ref="AH123" si="25">O123</f>
        <v>0</v>
      </c>
      <c r="AI123" s="169">
        <v>1401100000</v>
      </c>
      <c r="AJ123" s="779">
        <f t="shared" si="22"/>
        <v>1401100000</v>
      </c>
      <c r="AK123" s="740"/>
      <c r="AL123" s="1280">
        <f t="shared" si="23"/>
        <v>1401100000</v>
      </c>
    </row>
    <row r="124" spans="1:38" s="8" customFormat="1">
      <c r="A124" s="171" t="s">
        <v>24</v>
      </c>
      <c r="B124" s="264">
        <f>B96-SUM(B97:B123)</f>
        <v>2113800000</v>
      </c>
      <c r="C124" s="87"/>
      <c r="D124" s="87"/>
      <c r="E124" s="87"/>
      <c r="F124" s="87"/>
      <c r="G124" s="88"/>
      <c r="H124" s="905"/>
      <c r="I124" s="915"/>
      <c r="J124" s="275"/>
      <c r="K124" s="1028"/>
      <c r="L124" s="127">
        <f>SUM(L97:L123)</f>
        <v>0</v>
      </c>
      <c r="M124" s="1028"/>
      <c r="N124" s="127">
        <f>SUM(N97:N123)</f>
        <v>0</v>
      </c>
      <c r="O124" s="1039"/>
      <c r="P124" s="127">
        <f t="shared" ref="P124:AA124" si="26">SUM(P97:P123)</f>
        <v>0</v>
      </c>
      <c r="Q124" s="127">
        <f t="shared" si="26"/>
        <v>0</v>
      </c>
      <c r="R124" s="127">
        <f t="shared" si="26"/>
        <v>0</v>
      </c>
      <c r="S124" s="127">
        <f t="shared" si="26"/>
        <v>0</v>
      </c>
      <c r="T124" s="127">
        <f t="shared" si="26"/>
        <v>0</v>
      </c>
      <c r="U124" s="127">
        <f t="shared" si="26"/>
        <v>0</v>
      </c>
      <c r="V124" s="127">
        <f t="shared" si="26"/>
        <v>0</v>
      </c>
      <c r="W124" s="127">
        <f t="shared" si="26"/>
        <v>0</v>
      </c>
      <c r="X124" s="127">
        <f t="shared" si="26"/>
        <v>0</v>
      </c>
      <c r="Y124" s="127">
        <f t="shared" si="26"/>
        <v>0</v>
      </c>
      <c r="Z124" s="127">
        <f t="shared" si="26"/>
        <v>0</v>
      </c>
      <c r="AA124" s="1578">
        <f t="shared" si="26"/>
        <v>0</v>
      </c>
      <c r="AB124" s="12">
        <f>SUM(AB97:AB123)</f>
        <v>0</v>
      </c>
      <c r="AC124" s="12">
        <f>SUM(AC97:AC123)</f>
        <v>0</v>
      </c>
      <c r="AE124" s="769"/>
      <c r="AF124" s="761"/>
      <c r="AG124" s="966"/>
      <c r="AH124" s="109"/>
      <c r="AI124" s="12">
        <f>SUM(AI97:AI123)</f>
        <v>2113800000</v>
      </c>
      <c r="AJ124" s="185">
        <f>SUM(AJ97:AJ123)</f>
        <v>2113800000</v>
      </c>
      <c r="AK124" s="740">
        <f>B96-AI124</f>
        <v>0</v>
      </c>
      <c r="AL124" s="1118"/>
    </row>
    <row r="125" spans="1:38" s="6" customFormat="1" ht="30" customHeight="1">
      <c r="A125" s="576" t="s">
        <v>69</v>
      </c>
      <c r="B125" s="452">
        <v>66800000</v>
      </c>
      <c r="C125" s="1045" t="s">
        <v>31</v>
      </c>
      <c r="D125" s="1226" t="s">
        <v>230</v>
      </c>
      <c r="E125" s="1226" t="s">
        <v>65</v>
      </c>
      <c r="F125" s="1226" t="s">
        <v>470</v>
      </c>
      <c r="G125" s="1747" t="s">
        <v>66</v>
      </c>
      <c r="H125" s="1138"/>
      <c r="I125" s="486">
        <v>0</v>
      </c>
      <c r="J125" s="503"/>
      <c r="K125" s="920"/>
      <c r="L125" s="921"/>
      <c r="M125" s="920"/>
      <c r="N125" s="503"/>
      <c r="O125" s="941"/>
      <c r="P125" s="569"/>
      <c r="Q125" s="484"/>
      <c r="R125" s="921"/>
      <c r="S125" s="921"/>
      <c r="T125" s="921"/>
      <c r="U125" s="921"/>
      <c r="V125" s="484"/>
      <c r="W125" s="503"/>
      <c r="X125" s="503"/>
      <c r="Y125" s="503"/>
      <c r="Z125" s="485"/>
      <c r="AA125" s="1579"/>
      <c r="AB125" s="687"/>
      <c r="AC125" s="577"/>
      <c r="AE125" s="1154"/>
      <c r="AF125" s="503"/>
      <c r="AG125" s="503"/>
      <c r="AH125" s="503"/>
      <c r="AI125" s="503"/>
      <c r="AJ125" s="1155"/>
      <c r="AK125" s="740"/>
      <c r="AL125" s="1118"/>
    </row>
    <row r="126" spans="1:38" s="567" customFormat="1">
      <c r="A126" s="743" t="s">
        <v>69</v>
      </c>
      <c r="B126" s="691">
        <f t="shared" ref="B126:B131" si="27">L126</f>
        <v>0</v>
      </c>
      <c r="C126" s="484" t="s">
        <v>31</v>
      </c>
      <c r="D126" s="484" t="s">
        <v>230</v>
      </c>
      <c r="E126" s="484" t="s">
        <v>65</v>
      </c>
      <c r="F126" s="1746" t="s">
        <v>470</v>
      </c>
      <c r="G126" s="484" t="s">
        <v>66</v>
      </c>
      <c r="H126" s="782" t="s">
        <v>149</v>
      </c>
      <c r="I126" s="914"/>
      <c r="J126" s="690"/>
      <c r="K126" s="914"/>
      <c r="L126" s="690"/>
      <c r="M126" s="914"/>
      <c r="N126" s="690"/>
      <c r="O126" s="1036"/>
      <c r="P126" s="744"/>
      <c r="Q126" s="970"/>
      <c r="R126" s="748"/>
      <c r="S126" s="748"/>
      <c r="T126" s="691"/>
      <c r="U126" s="748"/>
      <c r="V126" s="748"/>
      <c r="W126" s="748"/>
      <c r="X126" s="748"/>
      <c r="Y126" s="748"/>
      <c r="Z126" s="748"/>
      <c r="AA126" s="1572"/>
      <c r="AB126" s="237">
        <f t="shared" ref="AB126:AB131" si="28">SUM(P126:AA126)</f>
        <v>0</v>
      </c>
      <c r="AC126" s="186">
        <f t="shared" ref="AC126:AC131" si="29">N126-AB126</f>
        <v>0</v>
      </c>
      <c r="AE126" s="782">
        <v>152</v>
      </c>
      <c r="AF126" s="773" t="s">
        <v>500</v>
      </c>
      <c r="AG126" s="963"/>
      <c r="AH126" s="563">
        <f>O126</f>
        <v>0</v>
      </c>
      <c r="AI126" s="166">
        <v>41800000</v>
      </c>
      <c r="AJ126" s="779">
        <f t="shared" ref="AJ126:AJ131" si="30">AI126-N126</f>
        <v>41800000</v>
      </c>
      <c r="AK126" s="740"/>
      <c r="AL126" s="1280">
        <f t="shared" ref="AL126:AL131" si="31">AI126-L126</f>
        <v>41800000</v>
      </c>
    </row>
    <row r="127" spans="1:38" s="567" customFormat="1">
      <c r="A127" s="743" t="s">
        <v>69</v>
      </c>
      <c r="B127" s="691">
        <f t="shared" si="27"/>
        <v>0</v>
      </c>
      <c r="C127" s="484" t="s">
        <v>31</v>
      </c>
      <c r="D127" s="484" t="s">
        <v>230</v>
      </c>
      <c r="E127" s="484" t="s">
        <v>65</v>
      </c>
      <c r="F127" s="1746" t="s">
        <v>470</v>
      </c>
      <c r="G127" s="484" t="s">
        <v>66</v>
      </c>
      <c r="H127" s="782" t="s">
        <v>149</v>
      </c>
      <c r="I127" s="914"/>
      <c r="J127" s="690"/>
      <c r="K127" s="914"/>
      <c r="L127" s="690"/>
      <c r="M127" s="914"/>
      <c r="N127" s="690"/>
      <c r="O127" s="1036"/>
      <c r="P127" s="744"/>
      <c r="Q127" s="970"/>
      <c r="R127" s="748"/>
      <c r="S127" s="748"/>
      <c r="T127" s="748"/>
      <c r="U127" s="748"/>
      <c r="V127" s="748"/>
      <c r="W127" s="748"/>
      <c r="X127" s="748"/>
      <c r="Y127" s="748"/>
      <c r="Z127" s="748"/>
      <c r="AA127" s="1572"/>
      <c r="AB127" s="237">
        <f t="shared" si="28"/>
        <v>0</v>
      </c>
      <c r="AC127" s="186">
        <f t="shared" si="29"/>
        <v>0</v>
      </c>
      <c r="AE127" s="782">
        <v>153</v>
      </c>
      <c r="AF127" s="773" t="s">
        <v>501</v>
      </c>
      <c r="AG127" s="963"/>
      <c r="AH127" s="563">
        <f>O127</f>
        <v>0</v>
      </c>
      <c r="AI127" s="166">
        <v>25000000</v>
      </c>
      <c r="AJ127" s="779">
        <f t="shared" si="30"/>
        <v>25000000</v>
      </c>
      <c r="AK127" s="740"/>
      <c r="AL127" s="1280">
        <f t="shared" si="31"/>
        <v>25000000</v>
      </c>
    </row>
    <row r="128" spans="1:38" s="567" customFormat="1" hidden="1">
      <c r="A128" s="743" t="s">
        <v>69</v>
      </c>
      <c r="B128" s="691">
        <f t="shared" si="27"/>
        <v>0</v>
      </c>
      <c r="C128" s="484" t="s">
        <v>31</v>
      </c>
      <c r="D128" s="484" t="s">
        <v>230</v>
      </c>
      <c r="E128" s="484" t="s">
        <v>65</v>
      </c>
      <c r="F128" s="1746" t="s">
        <v>470</v>
      </c>
      <c r="G128" s="484" t="s">
        <v>66</v>
      </c>
      <c r="H128" s="782"/>
      <c r="I128" s="914"/>
      <c r="J128" s="690"/>
      <c r="K128" s="914"/>
      <c r="L128" s="690"/>
      <c r="M128" s="914"/>
      <c r="N128" s="690"/>
      <c r="O128" s="1036"/>
      <c r="P128" s="744"/>
      <c r="Q128" s="970"/>
      <c r="R128" s="748"/>
      <c r="S128" s="748"/>
      <c r="T128" s="748"/>
      <c r="U128" s="748"/>
      <c r="V128" s="748"/>
      <c r="W128" s="748"/>
      <c r="X128" s="748"/>
      <c r="Y128" s="748"/>
      <c r="Z128" s="748"/>
      <c r="AA128" s="1572"/>
      <c r="AB128" s="237">
        <f t="shared" si="28"/>
        <v>0</v>
      </c>
      <c r="AC128" s="186">
        <f t="shared" si="29"/>
        <v>0</v>
      </c>
      <c r="AE128" s="782"/>
      <c r="AF128" s="773"/>
      <c r="AG128" s="965"/>
      <c r="AH128" s="563">
        <f>O128</f>
        <v>0</v>
      </c>
      <c r="AI128" s="166"/>
      <c r="AJ128" s="779">
        <f t="shared" si="30"/>
        <v>0</v>
      </c>
      <c r="AK128" s="740"/>
      <c r="AL128" s="1280">
        <f t="shared" si="31"/>
        <v>0</v>
      </c>
    </row>
    <row r="129" spans="1:38" s="567" customFormat="1" hidden="1">
      <c r="A129" s="743" t="s">
        <v>69</v>
      </c>
      <c r="B129" s="691">
        <f t="shared" si="27"/>
        <v>0</v>
      </c>
      <c r="C129" s="484" t="s">
        <v>31</v>
      </c>
      <c r="D129" s="484" t="s">
        <v>230</v>
      </c>
      <c r="E129" s="484" t="s">
        <v>65</v>
      </c>
      <c r="F129" s="1746" t="s">
        <v>470</v>
      </c>
      <c r="G129" s="1137" t="s">
        <v>66</v>
      </c>
      <c r="H129" s="919"/>
      <c r="I129" s="914"/>
      <c r="J129" s="690"/>
      <c r="K129" s="1027"/>
      <c r="L129" s="690"/>
      <c r="M129" s="1027"/>
      <c r="N129" s="469"/>
      <c r="O129" s="974"/>
      <c r="P129" s="744"/>
      <c r="Q129" s="745"/>
      <c r="R129" s="469"/>
      <c r="S129" s="469"/>
      <c r="T129" s="691"/>
      <c r="U129" s="748"/>
      <c r="V129" s="748"/>
      <c r="W129" s="748"/>
      <c r="X129" s="748"/>
      <c r="Y129" s="748"/>
      <c r="Z129" s="748"/>
      <c r="AA129" s="1572"/>
      <c r="AB129" s="237">
        <f t="shared" si="28"/>
        <v>0</v>
      </c>
      <c r="AC129" s="186">
        <f t="shared" si="29"/>
        <v>0</v>
      </c>
      <c r="AE129" s="781"/>
      <c r="AF129" s="772"/>
      <c r="AG129" s="965"/>
      <c r="AH129" s="563">
        <f t="shared" ref="AH129:AH131" si="32">O129</f>
        <v>0</v>
      </c>
      <c r="AI129" s="169"/>
      <c r="AJ129" s="779">
        <f t="shared" si="30"/>
        <v>0</v>
      </c>
      <c r="AK129" s="740"/>
      <c r="AL129" s="1280">
        <f t="shared" si="31"/>
        <v>0</v>
      </c>
    </row>
    <row r="130" spans="1:38" s="567" customFormat="1" hidden="1">
      <c r="A130" s="743" t="s">
        <v>69</v>
      </c>
      <c r="B130" s="691">
        <f t="shared" si="27"/>
        <v>0</v>
      </c>
      <c r="C130" s="484" t="s">
        <v>31</v>
      </c>
      <c r="D130" s="484" t="s">
        <v>230</v>
      </c>
      <c r="E130" s="484" t="s">
        <v>65</v>
      </c>
      <c r="F130" s="1746" t="s">
        <v>470</v>
      </c>
      <c r="G130" s="1137" t="s">
        <v>66</v>
      </c>
      <c r="H130" s="914"/>
      <c r="I130" s="914"/>
      <c r="J130" s="690"/>
      <c r="K130" s="1024"/>
      <c r="L130" s="690"/>
      <c r="M130" s="1024"/>
      <c r="N130" s="469"/>
      <c r="O130" s="974"/>
      <c r="P130" s="744"/>
      <c r="Q130" s="745"/>
      <c r="R130" s="469"/>
      <c r="S130" s="469"/>
      <c r="T130" s="691"/>
      <c r="U130" s="748"/>
      <c r="V130" s="748"/>
      <c r="W130" s="748"/>
      <c r="X130" s="748"/>
      <c r="Y130" s="748"/>
      <c r="Z130" s="748"/>
      <c r="AA130" s="1572"/>
      <c r="AB130" s="237">
        <f t="shared" si="28"/>
        <v>0</v>
      </c>
      <c r="AC130" s="186">
        <f t="shared" si="29"/>
        <v>0</v>
      </c>
      <c r="AE130" s="781"/>
      <c r="AF130" s="772"/>
      <c r="AG130" s="963"/>
      <c r="AH130" s="563">
        <f t="shared" si="32"/>
        <v>0</v>
      </c>
      <c r="AI130" s="157"/>
      <c r="AJ130" s="779">
        <f t="shared" si="30"/>
        <v>0</v>
      </c>
      <c r="AK130" s="740"/>
      <c r="AL130" s="1280">
        <f t="shared" si="31"/>
        <v>0</v>
      </c>
    </row>
    <row r="131" spans="1:38" s="567" customFormat="1" hidden="1">
      <c r="A131" s="743" t="s">
        <v>69</v>
      </c>
      <c r="B131" s="691">
        <f t="shared" si="27"/>
        <v>0</v>
      </c>
      <c r="C131" s="484" t="s">
        <v>31</v>
      </c>
      <c r="D131" s="484" t="s">
        <v>230</v>
      </c>
      <c r="E131" s="484" t="s">
        <v>65</v>
      </c>
      <c r="F131" s="1746" t="s">
        <v>470</v>
      </c>
      <c r="G131" s="1137" t="s">
        <v>66</v>
      </c>
      <c r="H131" s="919" t="s">
        <v>149</v>
      </c>
      <c r="I131" s="914"/>
      <c r="J131" s="690"/>
      <c r="K131" s="1024"/>
      <c r="L131" s="690"/>
      <c r="M131" s="1024"/>
      <c r="N131" s="469"/>
      <c r="O131" s="974"/>
      <c r="P131" s="744"/>
      <c r="Q131" s="745"/>
      <c r="R131" s="469"/>
      <c r="S131" s="469"/>
      <c r="T131" s="691"/>
      <c r="U131" s="469"/>
      <c r="V131" s="745"/>
      <c r="W131" s="469"/>
      <c r="X131" s="469"/>
      <c r="Y131" s="691"/>
      <c r="Z131" s="745"/>
      <c r="AA131" s="746"/>
      <c r="AB131" s="237">
        <f t="shared" si="28"/>
        <v>0</v>
      </c>
      <c r="AC131" s="186">
        <f t="shared" si="29"/>
        <v>0</v>
      </c>
      <c r="AE131" s="781"/>
      <c r="AF131" s="772"/>
      <c r="AG131" s="963"/>
      <c r="AH131" s="563">
        <f t="shared" si="32"/>
        <v>0</v>
      </c>
      <c r="AI131" s="157"/>
      <c r="AJ131" s="779">
        <f t="shared" si="30"/>
        <v>0</v>
      </c>
      <c r="AK131" s="740"/>
      <c r="AL131" s="1280">
        <f t="shared" si="31"/>
        <v>0</v>
      </c>
    </row>
    <row r="132" spans="1:38">
      <c r="A132" s="162" t="s">
        <v>24</v>
      </c>
      <c r="B132" s="760">
        <f>B125-SUM(B126:B131)</f>
        <v>66800000</v>
      </c>
      <c r="C132" s="56"/>
      <c r="D132" s="56"/>
      <c r="E132" s="56"/>
      <c r="F132" s="56"/>
      <c r="G132" s="57"/>
      <c r="H132" s="906"/>
      <c r="I132" s="912"/>
      <c r="J132" s="435"/>
      <c r="K132" s="1025"/>
      <c r="L132" s="760">
        <f>SUM(L126:L131)</f>
        <v>0</v>
      </c>
      <c r="M132" s="1025"/>
      <c r="N132" s="760">
        <f>SUM(N126:N131)</f>
        <v>0</v>
      </c>
      <c r="O132" s="760"/>
      <c r="P132" s="760">
        <f>SUM(P126:P131)</f>
        <v>0</v>
      </c>
      <c r="Q132" s="760">
        <f t="shared" ref="Q132:AA132" si="33">SUM(Q126:Q131)</f>
        <v>0</v>
      </c>
      <c r="R132" s="760">
        <f t="shared" si="33"/>
        <v>0</v>
      </c>
      <c r="S132" s="760">
        <f t="shared" si="33"/>
        <v>0</v>
      </c>
      <c r="T132" s="760">
        <f t="shared" si="33"/>
        <v>0</v>
      </c>
      <c r="U132" s="760">
        <f t="shared" si="33"/>
        <v>0</v>
      </c>
      <c r="V132" s="760">
        <f>SUM(V126:V131)</f>
        <v>0</v>
      </c>
      <c r="W132" s="760">
        <f t="shared" si="33"/>
        <v>0</v>
      </c>
      <c r="X132" s="760">
        <f t="shared" si="33"/>
        <v>0</v>
      </c>
      <c r="Y132" s="760">
        <f t="shared" si="33"/>
        <v>0</v>
      </c>
      <c r="Z132" s="760">
        <f t="shared" si="33"/>
        <v>0</v>
      </c>
      <c r="AA132" s="1576">
        <f t="shared" si="33"/>
        <v>0</v>
      </c>
      <c r="AB132" s="760">
        <f>SUM(AB126:AB131)</f>
        <v>0</v>
      </c>
      <c r="AC132" s="760">
        <f>SUM(AC126:AC131)</f>
        <v>0</v>
      </c>
      <c r="AE132" s="780"/>
      <c r="AF132" s="53"/>
      <c r="AG132" s="964"/>
      <c r="AH132" s="329"/>
      <c r="AI132" s="53">
        <f>SUM(AI126:AI131)</f>
        <v>66800000</v>
      </c>
      <c r="AJ132" s="184">
        <f>SUM(AJ126:AJ131)</f>
        <v>66800000</v>
      </c>
      <c r="AK132" s="741">
        <f>B125-AI132</f>
        <v>0</v>
      </c>
    </row>
    <row r="133" spans="1:38" s="8" customFormat="1">
      <c r="A133" s="578"/>
      <c r="B133" s="147"/>
      <c r="C133" s="256"/>
      <c r="D133" s="257"/>
      <c r="E133" s="256"/>
      <c r="F133" s="256"/>
      <c r="G133" s="258"/>
      <c r="H133" s="907"/>
      <c r="I133" s="916"/>
      <c r="J133" s="444"/>
      <c r="K133" s="1029"/>
      <c r="L133" s="147"/>
      <c r="M133" s="1032"/>
      <c r="N133" s="487"/>
      <c r="O133" s="1037"/>
      <c r="P133" s="488"/>
      <c r="Q133" s="489"/>
      <c r="R133" s="487"/>
      <c r="S133" s="487"/>
      <c r="T133" s="1113"/>
      <c r="U133" s="487"/>
      <c r="V133" s="489"/>
      <c r="W133" s="487"/>
      <c r="X133" s="487"/>
      <c r="Y133" s="1113"/>
      <c r="Z133" s="489"/>
      <c r="AA133" s="1580"/>
      <c r="AB133" s="488"/>
      <c r="AC133" s="490"/>
      <c r="AE133" s="783"/>
      <c r="AF133" s="773"/>
      <c r="AG133" s="967"/>
      <c r="AH133" s="717"/>
      <c r="AI133" s="302"/>
      <c r="AJ133" s="784"/>
      <c r="AK133" s="740"/>
      <c r="AL133" s="1118"/>
    </row>
    <row r="134" spans="1:38" s="334" customFormat="1" ht="15.75" thickBot="1">
      <c r="A134" s="1156" t="s">
        <v>591</v>
      </c>
      <c r="B134" s="1157">
        <f>B17+B89+B96+B125</f>
        <v>2495000000</v>
      </c>
      <c r="C134" s="1158"/>
      <c r="D134" s="1159"/>
      <c r="E134" s="1158"/>
      <c r="F134" s="1158"/>
      <c r="G134" s="1160"/>
      <c r="H134" s="1161"/>
      <c r="I134" s="1162"/>
      <c r="J134" s="1163"/>
      <c r="K134" s="1164"/>
      <c r="L134" s="1165">
        <f>L88+L95+L124+L132</f>
        <v>0</v>
      </c>
      <c r="M134" s="1166"/>
      <c r="N134" s="1165">
        <f>N88+N95+N124+N132</f>
        <v>0</v>
      </c>
      <c r="O134" s="1165"/>
      <c r="P134" s="1165">
        <f t="shared" ref="P134:AA134" si="34">P88+P95+P124+P132</f>
        <v>0</v>
      </c>
      <c r="Q134" s="1165">
        <f t="shared" si="34"/>
        <v>0</v>
      </c>
      <c r="R134" s="1165">
        <f t="shared" si="34"/>
        <v>0</v>
      </c>
      <c r="S134" s="1165">
        <f t="shared" si="34"/>
        <v>0</v>
      </c>
      <c r="T134" s="1165">
        <f t="shared" si="34"/>
        <v>0</v>
      </c>
      <c r="U134" s="1165">
        <f t="shared" si="34"/>
        <v>0</v>
      </c>
      <c r="V134" s="1165">
        <f t="shared" si="34"/>
        <v>0</v>
      </c>
      <c r="W134" s="1165">
        <f t="shared" si="34"/>
        <v>0</v>
      </c>
      <c r="X134" s="1165">
        <f t="shared" si="34"/>
        <v>0</v>
      </c>
      <c r="Y134" s="1550">
        <f t="shared" si="34"/>
        <v>0</v>
      </c>
      <c r="Z134" s="1165">
        <f t="shared" si="34"/>
        <v>0</v>
      </c>
      <c r="AA134" s="1581">
        <f t="shared" si="34"/>
        <v>0</v>
      </c>
      <c r="AB134" s="1165">
        <f>AB88+AB95+AB124+AB132</f>
        <v>0</v>
      </c>
      <c r="AC134" s="1165">
        <f>AC88+AC95+AC124+AC132</f>
        <v>0</v>
      </c>
      <c r="AE134" s="1167"/>
      <c r="AF134" s="1168"/>
      <c r="AG134" s="1169"/>
      <c r="AH134" s="1170"/>
      <c r="AI134" s="1171">
        <f>AI88+AI95+AI124+AI132</f>
        <v>2495000000</v>
      </c>
      <c r="AJ134" s="1172">
        <f>AJ88+AJ95+AJ124+AJ132</f>
        <v>2495000000</v>
      </c>
      <c r="AK134" s="1108">
        <f>AK88+AK124+AK132</f>
        <v>0</v>
      </c>
    </row>
    <row r="135" spans="1:38" hidden="1">
      <c r="A135" s="16"/>
      <c r="B135" s="129"/>
      <c r="C135" s="950"/>
      <c r="D135" s="950"/>
      <c r="E135" s="950"/>
      <c r="F135" s="950"/>
      <c r="G135" s="950"/>
      <c r="H135" s="864"/>
      <c r="I135" s="864"/>
      <c r="J135" s="129"/>
      <c r="K135" s="864"/>
      <c r="L135" s="1001"/>
      <c r="M135" s="864"/>
      <c r="N135" s="579"/>
      <c r="O135" s="1022"/>
      <c r="P135" s="581"/>
      <c r="Q135" s="581"/>
      <c r="R135" s="579"/>
      <c r="S135" s="579"/>
      <c r="T135" s="1114"/>
      <c r="U135" s="579"/>
      <c r="V135" s="581"/>
      <c r="W135" s="579"/>
      <c r="X135" s="579"/>
      <c r="Y135" s="1114"/>
      <c r="Z135" s="581"/>
      <c r="AA135" s="1582"/>
      <c r="AB135" s="581"/>
      <c r="AC135" s="582"/>
    </row>
    <row r="136" spans="1:38" hidden="1">
      <c r="A136" s="16"/>
      <c r="B136" s="129"/>
      <c r="C136" s="950"/>
      <c r="D136" s="950"/>
      <c r="E136" s="950"/>
      <c r="F136" s="950"/>
      <c r="G136" s="950"/>
      <c r="H136" s="864"/>
      <c r="I136" s="864"/>
      <c r="J136" s="129"/>
      <c r="K136" s="864"/>
      <c r="L136" s="1001"/>
      <c r="M136" s="864"/>
      <c r="N136" s="579"/>
      <c r="O136" s="1022"/>
      <c r="P136" s="581"/>
      <c r="Q136" s="581"/>
      <c r="R136" s="579"/>
      <c r="S136" s="579"/>
      <c r="T136" s="1114"/>
      <c r="U136" s="579"/>
      <c r="V136" s="581"/>
      <c r="W136" s="579"/>
      <c r="X136" s="579"/>
      <c r="Y136" s="1114"/>
      <c r="Z136" s="581"/>
      <c r="AA136" s="1582"/>
      <c r="AB136" s="581"/>
      <c r="AC136" s="582"/>
    </row>
    <row r="137" spans="1:38">
      <c r="A137" s="16"/>
      <c r="B137" s="129"/>
      <c r="C137" s="950"/>
      <c r="D137" s="950"/>
      <c r="E137" s="950"/>
      <c r="F137" s="950"/>
      <c r="G137" s="950"/>
      <c r="H137" s="864"/>
      <c r="I137" s="864"/>
      <c r="J137" s="129"/>
      <c r="K137" s="864"/>
      <c r="L137" s="1001"/>
      <c r="M137" s="864"/>
      <c r="N137" s="579"/>
      <c r="O137" s="1022"/>
      <c r="P137" s="581"/>
      <c r="Q137" s="581"/>
      <c r="R137" s="579"/>
      <c r="S137" s="579"/>
      <c r="T137" s="1114"/>
      <c r="U137" s="579"/>
      <c r="V137" s="581"/>
      <c r="W137" s="579"/>
      <c r="X137" s="579"/>
      <c r="Y137" s="1114"/>
      <c r="Z137" s="581"/>
      <c r="AA137" s="1582"/>
      <c r="AB137" s="581"/>
      <c r="AC137" s="582"/>
    </row>
    <row r="138" spans="1:38">
      <c r="A138" s="16"/>
      <c r="B138" s="129"/>
      <c r="C138" s="950"/>
      <c r="D138" s="950"/>
      <c r="E138" s="950"/>
      <c r="F138" s="950"/>
      <c r="G138" s="950"/>
      <c r="H138" s="864"/>
      <c r="I138" s="864"/>
      <c r="J138" s="129"/>
      <c r="K138" s="864"/>
      <c r="L138" s="1001"/>
      <c r="M138" s="864"/>
      <c r="N138" s="579"/>
      <c r="O138" s="1022"/>
      <c r="P138" s="581"/>
      <c r="Q138" s="581"/>
      <c r="R138" s="579"/>
      <c r="S138" s="579"/>
      <c r="T138" s="1114"/>
      <c r="U138" s="579"/>
      <c r="V138" s="581"/>
      <c r="W138" s="579"/>
      <c r="X138" s="579"/>
      <c r="Y138" s="1114"/>
      <c r="Z138" s="581"/>
      <c r="AA138" s="1582"/>
      <c r="AB138" s="581"/>
      <c r="AC138" s="582"/>
    </row>
    <row r="139" spans="1:38" s="133" customFormat="1" ht="31.5" customHeight="1">
      <c r="A139" s="20" t="s">
        <v>25</v>
      </c>
      <c r="B139" s="130" t="s">
        <v>12</v>
      </c>
      <c r="C139" s="494"/>
      <c r="D139" s="494"/>
      <c r="E139" s="494"/>
      <c r="F139" s="494"/>
      <c r="G139" s="498"/>
      <c r="H139" s="274"/>
      <c r="I139" s="917"/>
      <c r="J139" s="440"/>
      <c r="K139" s="917"/>
      <c r="L139" s="1013" t="s">
        <v>17</v>
      </c>
      <c r="M139" s="1033" t="s">
        <v>18</v>
      </c>
      <c r="N139" s="1017" t="s">
        <v>19</v>
      </c>
      <c r="O139" s="1041" t="s">
        <v>127</v>
      </c>
      <c r="P139" s="975">
        <v>0</v>
      </c>
      <c r="Q139" s="975"/>
      <c r="R139" s="975"/>
      <c r="S139" s="975"/>
      <c r="T139" s="975"/>
      <c r="U139" s="975"/>
      <c r="V139" s="975"/>
      <c r="W139" s="975"/>
      <c r="X139" s="975"/>
      <c r="Y139" s="975"/>
      <c r="Z139" s="975"/>
      <c r="AA139" s="1583"/>
      <c r="AB139" s="975">
        <f>SUM(P139:AA139)</f>
        <v>0</v>
      </c>
      <c r="AC139" s="1173">
        <f>N134-AB139</f>
        <v>0</v>
      </c>
      <c r="AF139" s="757"/>
      <c r="AG139" s="968"/>
      <c r="AH139" s="940"/>
      <c r="AI139" s="497"/>
      <c r="AJ139" s="497"/>
      <c r="AK139" s="741"/>
      <c r="AL139" s="1282"/>
    </row>
    <row r="140" spans="1:38">
      <c r="A140" s="23" t="s">
        <v>26</v>
      </c>
      <c r="B140" s="78">
        <f>B17+B89+B96+B125</f>
        <v>2495000000</v>
      </c>
      <c r="C140" s="533"/>
      <c r="D140" s="533"/>
      <c r="E140" s="533"/>
      <c r="F140" s="533"/>
      <c r="G140" s="507"/>
      <c r="H140" s="866"/>
      <c r="I140" s="274"/>
      <c r="J140" s="227"/>
      <c r="K140" s="274"/>
      <c r="L140" s="1014">
        <f>L134</f>
        <v>0</v>
      </c>
      <c r="M140" s="1014">
        <f>N134</f>
        <v>0</v>
      </c>
      <c r="N140" s="1014">
        <f>AB134</f>
        <v>0</v>
      </c>
      <c r="O140" s="1022"/>
      <c r="P140" s="581"/>
      <c r="Q140" s="581"/>
      <c r="R140" s="579"/>
      <c r="S140" s="579"/>
      <c r="T140" s="1114"/>
      <c r="U140" s="579"/>
      <c r="V140" s="581"/>
      <c r="W140" s="579"/>
      <c r="X140" s="579"/>
      <c r="Y140" s="1114"/>
      <c r="Z140" s="581"/>
      <c r="AA140" s="1582"/>
      <c r="AB140" s="581"/>
      <c r="AC140" s="582"/>
    </row>
    <row r="141" spans="1:38" s="334" customFormat="1" ht="15">
      <c r="A141" s="332"/>
      <c r="B141" s="462"/>
      <c r="C141" s="1879"/>
      <c r="D141" s="1893"/>
      <c r="F141" s="1893"/>
      <c r="G141" s="1893"/>
      <c r="H141" s="908"/>
      <c r="I141" s="918"/>
      <c r="J141" s="462"/>
      <c r="K141" s="1030"/>
      <c r="L141" s="1015"/>
      <c r="M141" s="1034" t="s">
        <v>26</v>
      </c>
      <c r="N141" s="1014">
        <f>N134</f>
        <v>0</v>
      </c>
      <c r="O141" s="1022"/>
      <c r="P141" s="333">
        <f t="shared" ref="P141:Z141" si="35">P88+P124+P132</f>
        <v>0</v>
      </c>
      <c r="Q141" s="333">
        <f t="shared" si="35"/>
        <v>0</v>
      </c>
      <c r="R141" s="333">
        <f t="shared" si="35"/>
        <v>0</v>
      </c>
      <c r="S141" s="333">
        <f t="shared" si="35"/>
        <v>0</v>
      </c>
      <c r="T141" s="333">
        <f t="shared" si="35"/>
        <v>0</v>
      </c>
      <c r="U141" s="333">
        <f t="shared" si="35"/>
        <v>0</v>
      </c>
      <c r="V141" s="333">
        <f t="shared" si="35"/>
        <v>0</v>
      </c>
      <c r="W141" s="333">
        <f t="shared" si="35"/>
        <v>0</v>
      </c>
      <c r="X141" s="333">
        <f t="shared" si="35"/>
        <v>0</v>
      </c>
      <c r="Y141" s="333">
        <f t="shared" si="35"/>
        <v>0</v>
      </c>
      <c r="Z141" s="333">
        <f t="shared" si="35"/>
        <v>0</v>
      </c>
      <c r="AA141" s="1584">
        <f>AA88+AA95+AA124+AA132</f>
        <v>0</v>
      </c>
      <c r="AB141" s="333">
        <f>SUM(P141:AA141)</f>
        <v>0</v>
      </c>
      <c r="AC141" s="583">
        <f>N141-AB141</f>
        <v>0</v>
      </c>
      <c r="AF141" s="758"/>
      <c r="AG141" s="969"/>
      <c r="AH141" s="942"/>
      <c r="AI141" s="335"/>
      <c r="AJ141" s="335"/>
      <c r="AK141" s="1107"/>
    </row>
    <row r="142" spans="1:38" ht="14.25">
      <c r="A142" s="59"/>
      <c r="B142" s="309"/>
      <c r="C142" s="1917"/>
      <c r="D142" s="1917"/>
      <c r="F142" s="1917"/>
      <c r="G142" s="1917"/>
      <c r="H142" s="909"/>
      <c r="I142" s="580"/>
      <c r="J142" s="447"/>
      <c r="K142" s="1022"/>
      <c r="L142" s="1008"/>
      <c r="M142" s="1022"/>
      <c r="N142" s="579"/>
      <c r="O142" s="1022"/>
      <c r="P142" s="581"/>
      <c r="Q142" s="581"/>
      <c r="R142" s="579">
        <f>R139-R134</f>
        <v>0</v>
      </c>
      <c r="S142" s="579">
        <f>S139-S134</f>
        <v>0</v>
      </c>
      <c r="T142" s="1114">
        <f>T139-T134</f>
        <v>0</v>
      </c>
      <c r="U142" s="1114">
        <f>U139-U134</f>
        <v>0</v>
      </c>
      <c r="V142" s="1114">
        <f t="shared" ref="V142:AA142" si="36">V139-V134</f>
        <v>0</v>
      </c>
      <c r="W142" s="1114">
        <f t="shared" si="36"/>
        <v>0</v>
      </c>
      <c r="X142" s="1114">
        <f t="shared" si="36"/>
        <v>0</v>
      </c>
      <c r="Y142" s="1114">
        <f t="shared" si="36"/>
        <v>0</v>
      </c>
      <c r="Z142" s="1114">
        <f t="shared" si="36"/>
        <v>0</v>
      </c>
      <c r="AA142" s="1585">
        <f t="shared" si="36"/>
        <v>0</v>
      </c>
      <c r="AB142" s="581"/>
      <c r="AC142" s="582"/>
    </row>
    <row r="143" spans="1:38">
      <c r="A143" s="59"/>
      <c r="B143" s="309"/>
      <c r="C143" s="61"/>
      <c r="D143" s="61"/>
      <c r="E143" s="61"/>
      <c r="F143" s="61"/>
      <c r="G143" s="61"/>
      <c r="H143" s="331"/>
      <c r="I143" s="580"/>
      <c r="J143" s="537"/>
      <c r="K143" s="1022"/>
      <c r="L143" s="537"/>
      <c r="M143" s="1022"/>
      <c r="N143" s="579"/>
      <c r="O143" s="1022"/>
      <c r="P143" s="581"/>
      <c r="Q143" s="581"/>
      <c r="R143" s="579"/>
      <c r="S143" s="579"/>
      <c r="T143" s="1114"/>
      <c r="U143" s="579"/>
      <c r="V143" s="581"/>
      <c r="W143" s="579"/>
      <c r="X143" s="579"/>
      <c r="Y143" s="1114"/>
      <c r="Z143" s="581"/>
      <c r="AA143" s="1582"/>
      <c r="AB143" s="581"/>
      <c r="AC143" s="582"/>
    </row>
    <row r="144" spans="1:38" ht="14.25" customHeight="1" thickBot="1">
      <c r="A144" s="684"/>
      <c r="B144" s="525"/>
      <c r="C144" s="65"/>
      <c r="D144" s="66"/>
      <c r="E144" s="67"/>
      <c r="F144" s="68"/>
      <c r="G144" s="68"/>
      <c r="H144" s="910"/>
      <c r="I144" s="585"/>
      <c r="J144" s="463"/>
      <c r="K144" s="528"/>
      <c r="L144" s="526"/>
      <c r="M144" s="528"/>
      <c r="N144" s="584"/>
      <c r="O144" s="528"/>
      <c r="P144" s="586"/>
      <c r="Q144" s="586"/>
      <c r="R144" s="584"/>
      <c r="S144" s="584"/>
      <c r="T144" s="1115"/>
      <c r="U144" s="584"/>
      <c r="V144" s="586"/>
      <c r="W144" s="584"/>
      <c r="X144" s="584"/>
      <c r="Y144" s="1115"/>
      <c r="Z144" s="586"/>
      <c r="AA144" s="1586"/>
      <c r="AB144" s="586"/>
      <c r="AC144" s="587"/>
    </row>
    <row r="145" spans="1:14">
      <c r="F145" s="26"/>
      <c r="L145" s="338"/>
      <c r="M145" s="338"/>
      <c r="N145" s="504"/>
    </row>
    <row r="146" spans="1:14">
      <c r="L146" s="338"/>
      <c r="M146" s="338"/>
      <c r="N146" s="504"/>
    </row>
    <row r="147" spans="1:14" ht="15" hidden="1">
      <c r="A147" s="633" t="s">
        <v>36</v>
      </c>
      <c r="B147" s="1610" t="s">
        <v>37</v>
      </c>
      <c r="C147" s="633" t="s">
        <v>139</v>
      </c>
      <c r="D147" s="633" t="s">
        <v>115</v>
      </c>
      <c r="E147" s="633" t="s">
        <v>116</v>
      </c>
      <c r="F147" s="633" t="s">
        <v>117</v>
      </c>
      <c r="L147" s="338"/>
      <c r="M147" s="432"/>
      <c r="N147" s="504"/>
    </row>
    <row r="148" spans="1:14" ht="14.25" hidden="1">
      <c r="A148" s="1102" t="s">
        <v>337</v>
      </c>
      <c r="B148" s="167" t="s">
        <v>338</v>
      </c>
      <c r="C148" s="960">
        <f>B17+B96+B125</f>
        <v>2495000000</v>
      </c>
      <c r="D148" s="960">
        <f>L88+L124+L132</f>
        <v>0</v>
      </c>
      <c r="E148" s="960">
        <f>N88+N124+N132</f>
        <v>0</v>
      </c>
      <c r="F148" s="960">
        <f>AB88+AB124+AB132</f>
        <v>0</v>
      </c>
    </row>
    <row r="149" spans="1:14" ht="14.25" hidden="1">
      <c r="A149" s="1635" t="s">
        <v>238</v>
      </c>
      <c r="B149" s="167" t="s">
        <v>338</v>
      </c>
      <c r="C149" s="960">
        <f>B89</f>
        <v>0</v>
      </c>
      <c r="D149" s="960">
        <f>L95</f>
        <v>0</v>
      </c>
      <c r="E149" s="960">
        <f>N95</f>
        <v>0</v>
      </c>
      <c r="F149" s="960">
        <f>AB95</f>
        <v>0</v>
      </c>
    </row>
    <row r="150" spans="1:14" hidden="1">
      <c r="A150" s="1635"/>
      <c r="B150" s="132"/>
      <c r="C150" s="1638">
        <f>SUM(C148:C149)</f>
        <v>2495000000</v>
      </c>
      <c r="D150" s="1638">
        <f t="shared" ref="D150:F150" si="37">SUM(D148:D149)</f>
        <v>0</v>
      </c>
      <c r="E150" s="1638">
        <f t="shared" si="37"/>
        <v>0</v>
      </c>
      <c r="F150" s="1638">
        <f t="shared" si="37"/>
        <v>0</v>
      </c>
    </row>
    <row r="151" spans="1:14">
      <c r="A151" s="1636"/>
      <c r="B151" s="132"/>
      <c r="C151" s="33"/>
      <c r="D151" s="34"/>
    </row>
    <row r="152" spans="1:14">
      <c r="A152" s="31"/>
      <c r="B152" s="132"/>
      <c r="C152" s="33"/>
      <c r="D152" s="34"/>
    </row>
    <row r="160" spans="1:14">
      <c r="A160" s="27"/>
      <c r="B160" s="131"/>
    </row>
    <row r="161" spans="1:6">
      <c r="A161" s="31"/>
      <c r="B161" s="132"/>
      <c r="F161" s="35"/>
    </row>
    <row r="162" spans="1:6">
      <c r="A162" s="31"/>
      <c r="B162" s="132"/>
      <c r="F162" s="35"/>
    </row>
    <row r="163" spans="1:6">
      <c r="A163" s="31"/>
      <c r="B163" s="132"/>
      <c r="F163" s="35"/>
    </row>
    <row r="164" spans="1:6">
      <c r="A164" s="31"/>
      <c r="B164" s="132"/>
      <c r="F164" s="35"/>
    </row>
    <row r="171" spans="1:6">
      <c r="A171" s="31"/>
      <c r="B171" s="132"/>
    </row>
    <row r="172" spans="1:6">
      <c r="A172" s="31"/>
      <c r="B172" s="132"/>
    </row>
    <row r="173" spans="1:6">
      <c r="A173" s="31"/>
      <c r="B173" s="132"/>
    </row>
    <row r="174" spans="1:6">
      <c r="A174" s="31"/>
      <c r="B174" s="132"/>
    </row>
    <row r="175" spans="1:6">
      <c r="A175" s="31"/>
      <c r="B175" s="132"/>
    </row>
    <row r="176" spans="1:6">
      <c r="A176" s="31"/>
      <c r="B176" s="132"/>
    </row>
    <row r="177" spans="1:2">
      <c r="A177" s="31"/>
      <c r="B177" s="132"/>
    </row>
    <row r="178" spans="1:2">
      <c r="A178" s="31"/>
      <c r="B178" s="132"/>
    </row>
    <row r="179" spans="1:2">
      <c r="A179" s="31"/>
      <c r="B179" s="132"/>
    </row>
    <row r="180" spans="1:2">
      <c r="A180" s="31"/>
      <c r="B180" s="132"/>
    </row>
    <row r="181" spans="1:2">
      <c r="A181" s="31"/>
      <c r="B181" s="132"/>
    </row>
    <row r="182" spans="1:2">
      <c r="A182" s="31"/>
      <c r="B182" s="132"/>
    </row>
    <row r="183" spans="1:2">
      <c r="A183" s="31"/>
      <c r="B183" s="132"/>
    </row>
    <row r="184" spans="1:2">
      <c r="A184" s="31"/>
      <c r="B184" s="132"/>
    </row>
    <row r="185" spans="1:2">
      <c r="A185" s="31"/>
      <c r="B185" s="132"/>
    </row>
    <row r="186" spans="1:2">
      <c r="A186" s="31"/>
      <c r="B186" s="132"/>
    </row>
    <row r="187" spans="1:2">
      <c r="A187" s="31"/>
      <c r="B187" s="132"/>
    </row>
    <row r="188" spans="1:2">
      <c r="A188" s="31"/>
      <c r="B188" s="132"/>
    </row>
    <row r="189" spans="1:2">
      <c r="A189" s="31"/>
      <c r="B189" s="132"/>
    </row>
  </sheetData>
  <autoFilter ref="A16:AK132"/>
  <mergeCells count="17">
    <mergeCell ref="A1:A3"/>
    <mergeCell ref="B1:AC1"/>
    <mergeCell ref="B2:AC2"/>
    <mergeCell ref="B3:AC3"/>
    <mergeCell ref="C142:D142"/>
    <mergeCell ref="F142:G142"/>
    <mergeCell ref="A4:G4"/>
    <mergeCell ref="A5:G5"/>
    <mergeCell ref="A6:G6"/>
    <mergeCell ref="A7:G7"/>
    <mergeCell ref="A8:G8"/>
    <mergeCell ref="A9:G9"/>
    <mergeCell ref="B10:D10"/>
    <mergeCell ref="B11:G11"/>
    <mergeCell ref="B12:G12"/>
    <mergeCell ref="C141:D141"/>
    <mergeCell ref="F141:G141"/>
  </mergeCells>
  <conditionalFormatting sqref="AC133 AC135:AC1048576 AL1:AL1048576 AC4:AC89 AC96:AC131">
    <cfRule type="cellIs" dxfId="116" priority="17" operator="lessThan">
      <formula>0</formula>
    </cfRule>
  </conditionalFormatting>
  <conditionalFormatting sqref="AJ133:AJ1048576 AJ1:AJ16 AJ126:AJ131 AJ96:AJ124 AJ18:AJ94">
    <cfRule type="cellIs" dxfId="115" priority="9" operator="lessThan">
      <formula>0</formula>
    </cfRule>
    <cfRule type="cellIs" dxfId="114" priority="10" operator="lessThan">
      <formula>0</formula>
    </cfRule>
  </conditionalFormatting>
  <conditionalFormatting sqref="AK134">
    <cfRule type="cellIs" dxfId="113" priority="7" operator="lessThan">
      <formula>0</formula>
    </cfRule>
    <cfRule type="cellIs" dxfId="112" priority="8" operator="lessThan">
      <formula>0</formula>
    </cfRule>
  </conditionalFormatting>
  <conditionalFormatting sqref="M146:M1048576 M1:M139 M141:M144">
    <cfRule type="duplicateValues" dxfId="111" priority="6"/>
  </conditionalFormatting>
  <conditionalFormatting sqref="AC90:AC94">
    <cfRule type="cellIs" dxfId="110" priority="4" operator="lessThan">
      <formula>0</formula>
    </cfRule>
  </conditionalFormatting>
  <conditionalFormatting sqref="B147">
    <cfRule type="cellIs" dxfId="109" priority="2" operator="lessThan">
      <formula>0</formula>
    </cfRule>
    <cfRule type="cellIs" dxfId="108" priority="3" operator="lessThan">
      <formula>0</formula>
    </cfRule>
  </conditionalFormatting>
  <conditionalFormatting sqref="B147">
    <cfRule type="cellIs" dxfId="107" priority="1" operator="lessThan">
      <formula>0</formula>
    </cfRule>
  </conditionalFormatting>
  <printOptions horizontalCentered="1" verticalCentered="1"/>
  <pageMargins left="0.55118110236220474" right="0.39370078740157483" top="0.59055118110236227" bottom="0.31496062992125984" header="0.31496062992125984" footer="0.27559055118110237"/>
  <pageSetup scale="51" fitToWidth="2" fitToHeight="2" orientation="landscape" r:id="rId1"/>
  <headerFooter>
    <oddFooter>&amp;LVersión 3. 23/07/2019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M372"/>
  <sheetViews>
    <sheetView zoomScale="77" zoomScaleNormal="77" workbookViewId="0">
      <selection activeCell="A317" sqref="A317"/>
    </sheetView>
  </sheetViews>
  <sheetFormatPr baseColWidth="10" defaultColWidth="19.7109375" defaultRowHeight="14.25"/>
  <cols>
    <col min="1" max="1" width="28.7109375" style="588" customWidth="1"/>
    <col min="2" max="2" width="19.7109375" style="335" customWidth="1"/>
    <col min="3" max="3" width="22.5703125" style="588" customWidth="1"/>
    <col min="4" max="4" width="27.140625" style="588" customWidth="1"/>
    <col min="5" max="5" width="17.7109375" style="588" customWidth="1"/>
    <col min="6" max="6" width="24.85546875" style="588" customWidth="1"/>
    <col min="7" max="7" width="28.7109375" style="588" customWidth="1"/>
    <col min="8" max="8" width="7.42578125" style="474" customWidth="1"/>
    <col min="9" max="9" width="8.7109375" style="705" customWidth="1"/>
    <col min="10" max="10" width="16.42578125" style="960" customWidth="1"/>
    <col min="11" max="11" width="11.42578125" style="942" customWidth="1"/>
    <col min="12" max="12" width="19.5703125" style="335" customWidth="1"/>
    <col min="13" max="13" width="16.7109375" style="942" customWidth="1"/>
    <col min="14" max="14" width="16.7109375" style="960" customWidth="1"/>
    <col min="15" max="15" width="11.28515625" style="1497" customWidth="1"/>
    <col min="16" max="16" width="13" style="1533" customWidth="1"/>
    <col min="17" max="17" width="14.28515625" style="1533" customWidth="1"/>
    <col min="18" max="19" width="13.7109375" style="1533" customWidth="1"/>
    <col min="20" max="20" width="14.140625" style="1533" customWidth="1"/>
    <col min="21" max="21" width="13.7109375" style="1533" customWidth="1"/>
    <col min="22" max="22" width="14" style="1533" customWidth="1"/>
    <col min="23" max="23" width="15.85546875" style="1533" customWidth="1"/>
    <col min="24" max="24" width="17.7109375" style="1533" customWidth="1"/>
    <col min="25" max="25" width="15.85546875" style="1533" customWidth="1"/>
    <col min="26" max="26" width="19.7109375" style="1533" customWidth="1"/>
    <col min="27" max="27" width="16.28515625" style="1533" customWidth="1"/>
    <col min="28" max="28" width="17" style="1533" customWidth="1"/>
    <col min="29" max="29" width="15.140625" style="1533" customWidth="1"/>
    <col min="30" max="30" width="5" style="588" customWidth="1"/>
    <col min="31" max="31" width="10.140625" style="699" hidden="1" customWidth="1"/>
    <col min="32" max="32" width="19.7109375" style="1096" hidden="1" customWidth="1"/>
    <col min="33" max="33" width="15.42578125" style="335" hidden="1" customWidth="1"/>
    <col min="34" max="34" width="8.28515625" style="474" hidden="1" customWidth="1"/>
    <col min="35" max="35" width="0" style="706" hidden="1" customWidth="1"/>
    <col min="36" max="36" width="0" style="334" hidden="1" customWidth="1"/>
    <col min="37" max="37" width="16.140625" style="762" hidden="1" customWidth="1"/>
    <col min="38" max="38" width="27" style="588" hidden="1" customWidth="1"/>
    <col min="39" max="39" width="11.42578125" style="588" hidden="1" customWidth="1"/>
    <col min="40" max="40" width="0" style="588" hidden="1" customWidth="1"/>
    <col min="41" max="16384" width="19.7109375" style="588"/>
  </cols>
  <sheetData>
    <row r="1" spans="1:38" ht="42" customHeight="1" thickBot="1">
      <c r="A1" s="1929"/>
      <c r="B1" s="1936" t="s">
        <v>219</v>
      </c>
      <c r="C1" s="1937"/>
      <c r="D1" s="1937"/>
      <c r="E1" s="1937"/>
      <c r="F1" s="1937"/>
      <c r="G1" s="1937"/>
      <c r="H1" s="1937"/>
      <c r="I1" s="1937"/>
      <c r="J1" s="1937"/>
      <c r="K1" s="1937"/>
      <c r="L1" s="1937"/>
      <c r="M1" s="1937"/>
      <c r="N1" s="1937"/>
      <c r="O1" s="1937"/>
      <c r="P1" s="1937"/>
      <c r="Q1" s="1937"/>
      <c r="R1" s="1937"/>
      <c r="S1" s="1937"/>
      <c r="T1" s="1937"/>
      <c r="U1" s="1937"/>
      <c r="V1" s="1937"/>
      <c r="W1" s="1937"/>
      <c r="X1" s="1937"/>
      <c r="Y1" s="1937"/>
      <c r="Z1" s="1937"/>
      <c r="AA1" s="1938"/>
      <c r="AB1" s="1937"/>
      <c r="AC1" s="1939"/>
    </row>
    <row r="2" spans="1:38" ht="42" customHeight="1" thickBot="1">
      <c r="A2" s="1930"/>
      <c r="B2" s="1936" t="s">
        <v>263</v>
      </c>
      <c r="C2" s="1937"/>
      <c r="D2" s="1937"/>
      <c r="E2" s="1937"/>
      <c r="F2" s="1937"/>
      <c r="G2" s="1937"/>
      <c r="H2" s="1937"/>
      <c r="I2" s="1937"/>
      <c r="J2" s="1937"/>
      <c r="K2" s="1937"/>
      <c r="L2" s="1937"/>
      <c r="M2" s="1937"/>
      <c r="N2" s="1937"/>
      <c r="O2" s="1937"/>
      <c r="P2" s="1937"/>
      <c r="Q2" s="1937"/>
      <c r="R2" s="1937"/>
      <c r="S2" s="1937"/>
      <c r="T2" s="1937"/>
      <c r="U2" s="1937"/>
      <c r="V2" s="1937"/>
      <c r="W2" s="1937"/>
      <c r="X2" s="1937"/>
      <c r="Y2" s="1937"/>
      <c r="Z2" s="1937"/>
      <c r="AA2" s="1938"/>
      <c r="AB2" s="1937"/>
      <c r="AC2" s="1939"/>
    </row>
    <row r="3" spans="1:38" ht="42" customHeight="1" thickBot="1">
      <c r="A3" s="1931"/>
      <c r="B3" s="1936" t="s">
        <v>262</v>
      </c>
      <c r="C3" s="1937"/>
      <c r="D3" s="1937"/>
      <c r="E3" s="1937"/>
      <c r="F3" s="1937"/>
      <c r="G3" s="1937"/>
      <c r="H3" s="1937"/>
      <c r="I3" s="1937"/>
      <c r="J3" s="1937"/>
      <c r="K3" s="1937"/>
      <c r="L3" s="1937"/>
      <c r="M3" s="1937"/>
      <c r="N3" s="1937"/>
      <c r="O3" s="1937"/>
      <c r="P3" s="1937"/>
      <c r="Q3" s="1937"/>
      <c r="R3" s="1937"/>
      <c r="S3" s="1937"/>
      <c r="T3" s="1937"/>
      <c r="U3" s="1937"/>
      <c r="V3" s="1937"/>
      <c r="W3" s="1937"/>
      <c r="X3" s="1937"/>
      <c r="Y3" s="1937"/>
      <c r="Z3" s="1937"/>
      <c r="AA3" s="1938"/>
      <c r="AB3" s="1937"/>
      <c r="AC3" s="1939"/>
    </row>
    <row r="4" spans="1:38" s="589" customFormat="1">
      <c r="A4" s="1932" t="s">
        <v>0</v>
      </c>
      <c r="B4" s="1933"/>
      <c r="C4" s="1933"/>
      <c r="D4" s="1933"/>
      <c r="E4" s="1933"/>
      <c r="F4" s="1933"/>
      <c r="G4" s="1933"/>
      <c r="H4" s="1369"/>
      <c r="I4" s="1370"/>
      <c r="J4" s="1371"/>
      <c r="K4" s="1372"/>
      <c r="L4" s="1373"/>
      <c r="M4" s="1372"/>
      <c r="N4" s="1371"/>
      <c r="O4" s="1374"/>
      <c r="P4" s="1505"/>
      <c r="Q4" s="1505"/>
      <c r="R4" s="1505"/>
      <c r="S4" s="1505"/>
      <c r="T4" s="1505"/>
      <c r="U4" s="1505"/>
      <c r="V4" s="1505"/>
      <c r="W4" s="1505"/>
      <c r="X4" s="1505"/>
      <c r="Y4" s="1505"/>
      <c r="Z4" s="1505"/>
      <c r="AA4" s="1505"/>
      <c r="AB4" s="1505"/>
      <c r="AC4" s="1506"/>
      <c r="AE4" s="700"/>
      <c r="AF4" s="1095"/>
      <c r="AG4" s="953"/>
      <c r="AH4" s="943"/>
      <c r="AI4" s="707"/>
      <c r="AJ4" s="701"/>
      <c r="AK4" s="762"/>
    </row>
    <row r="5" spans="1:38" s="589" customFormat="1">
      <c r="A5" s="1932" t="s">
        <v>397</v>
      </c>
      <c r="B5" s="1933"/>
      <c r="C5" s="1933"/>
      <c r="D5" s="1933"/>
      <c r="E5" s="1933"/>
      <c r="F5" s="1933"/>
      <c r="G5" s="1933"/>
      <c r="H5" s="1369"/>
      <c r="I5" s="1370"/>
      <c r="J5" s="1371"/>
      <c r="K5" s="1372"/>
      <c r="L5" s="1373"/>
      <c r="M5" s="1372"/>
      <c r="N5" s="1371"/>
      <c r="O5" s="1374"/>
      <c r="P5" s="1505"/>
      <c r="Q5" s="1505"/>
      <c r="R5" s="1505"/>
      <c r="S5" s="1505"/>
      <c r="T5" s="1505"/>
      <c r="U5" s="1505"/>
      <c r="V5" s="1505"/>
      <c r="W5" s="1505"/>
      <c r="X5" s="1505"/>
      <c r="Y5" s="1505"/>
      <c r="Z5" s="1505"/>
      <c r="AA5" s="1505"/>
      <c r="AB5" s="1505"/>
      <c r="AC5" s="1506"/>
      <c r="AE5" s="700"/>
      <c r="AF5" s="1095"/>
      <c r="AG5" s="953"/>
      <c r="AH5" s="943"/>
      <c r="AI5" s="707"/>
      <c r="AJ5" s="701"/>
      <c r="AK5" s="762"/>
    </row>
    <row r="6" spans="1:38" s="589" customFormat="1">
      <c r="A6" s="1932" t="s">
        <v>57</v>
      </c>
      <c r="B6" s="1933"/>
      <c r="C6" s="1933"/>
      <c r="D6" s="1933"/>
      <c r="E6" s="1933"/>
      <c r="F6" s="1933"/>
      <c r="G6" s="1933"/>
      <c r="H6" s="1369"/>
      <c r="I6" s="1370"/>
      <c r="J6" s="1371"/>
      <c r="K6" s="1372"/>
      <c r="L6" s="1373"/>
      <c r="M6" s="1372"/>
      <c r="N6" s="1371"/>
      <c r="O6" s="1374"/>
      <c r="P6" s="1505"/>
      <c r="Q6" s="1505"/>
      <c r="R6" s="1505"/>
      <c r="S6" s="1505"/>
      <c r="T6" s="1505"/>
      <c r="U6" s="1505"/>
      <c r="V6" s="1505"/>
      <c r="W6" s="1505"/>
      <c r="X6" s="1505"/>
      <c r="Y6" s="1505"/>
      <c r="Z6" s="1505"/>
      <c r="AA6" s="1505"/>
      <c r="AB6" s="1505"/>
      <c r="AC6" s="1506"/>
      <c r="AE6" s="700"/>
      <c r="AF6" s="1095"/>
      <c r="AG6" s="953"/>
      <c r="AH6" s="943"/>
      <c r="AI6" s="707"/>
      <c r="AJ6" s="701"/>
      <c r="AK6" s="762"/>
    </row>
    <row r="7" spans="1:38" s="589" customFormat="1">
      <c r="A7" s="1932" t="s">
        <v>58</v>
      </c>
      <c r="B7" s="1933"/>
      <c r="C7" s="1933"/>
      <c r="D7" s="1933"/>
      <c r="E7" s="1933"/>
      <c r="F7" s="1933"/>
      <c r="G7" s="1933"/>
      <c r="H7" s="1369"/>
      <c r="I7" s="1370"/>
      <c r="J7" s="1371"/>
      <c r="K7" s="1372"/>
      <c r="L7" s="1373"/>
      <c r="M7" s="1372"/>
      <c r="N7" s="1371"/>
      <c r="O7" s="1374"/>
      <c r="P7" s="1505"/>
      <c r="Q7" s="1505"/>
      <c r="R7" s="1505"/>
      <c r="S7" s="1505"/>
      <c r="T7" s="1505"/>
      <c r="U7" s="1505"/>
      <c r="V7" s="1505"/>
      <c r="W7" s="1505"/>
      <c r="X7" s="1505"/>
      <c r="Y7" s="1505"/>
      <c r="Z7" s="1505"/>
      <c r="AA7" s="1505"/>
      <c r="AB7" s="1505"/>
      <c r="AC7" s="1506"/>
      <c r="AE7" s="700"/>
      <c r="AF7" s="1095"/>
      <c r="AG7" s="953"/>
      <c r="AH7" s="943"/>
      <c r="AI7" s="707"/>
      <c r="AJ7" s="701"/>
      <c r="AK7" s="762"/>
    </row>
    <row r="8" spans="1:38" s="589" customFormat="1">
      <c r="A8" s="1932" t="s">
        <v>59</v>
      </c>
      <c r="B8" s="1933"/>
      <c r="C8" s="1933"/>
      <c r="D8" s="1933"/>
      <c r="E8" s="1933"/>
      <c r="F8" s="1933"/>
      <c r="G8" s="1933"/>
      <c r="H8" s="1375"/>
      <c r="I8" s="1370"/>
      <c r="J8" s="1371"/>
      <c r="K8" s="1372"/>
      <c r="L8" s="1373"/>
      <c r="M8" s="1372"/>
      <c r="N8" s="1371"/>
      <c r="O8" s="1374"/>
      <c r="P8" s="1505"/>
      <c r="Q8" s="1505"/>
      <c r="R8" s="1505"/>
      <c r="S8" s="1505"/>
      <c r="T8" s="1505"/>
      <c r="U8" s="1505"/>
      <c r="V8" s="1505"/>
      <c r="W8" s="1505"/>
      <c r="X8" s="1505"/>
      <c r="Y8" s="1505"/>
      <c r="Z8" s="1505"/>
      <c r="AA8" s="1505"/>
      <c r="AB8" s="1505"/>
      <c r="AC8" s="1506"/>
      <c r="AE8" s="700"/>
      <c r="AF8" s="1095"/>
      <c r="AG8" s="953"/>
      <c r="AH8" s="943"/>
      <c r="AI8" s="707"/>
      <c r="AJ8" s="701"/>
      <c r="AK8" s="762"/>
    </row>
    <row r="9" spans="1:38" s="589" customFormat="1">
      <c r="A9" s="1927" t="s">
        <v>122</v>
      </c>
      <c r="B9" s="1928"/>
      <c r="C9" s="1928"/>
      <c r="D9" s="1928"/>
      <c r="E9" s="1928"/>
      <c r="F9" s="1928"/>
      <c r="G9" s="1928"/>
      <c r="H9" s="1375"/>
      <c r="I9" s="1370"/>
      <c r="J9" s="1371"/>
      <c r="K9" s="1372"/>
      <c r="L9" s="1373"/>
      <c r="M9" s="1372"/>
      <c r="N9" s="1371"/>
      <c r="O9" s="1374"/>
      <c r="P9" s="1505"/>
      <c r="Q9" s="1505"/>
      <c r="R9" s="1505"/>
      <c r="S9" s="1505"/>
      <c r="T9" s="1505"/>
      <c r="U9" s="1505"/>
      <c r="V9" s="1505"/>
      <c r="W9" s="1505"/>
      <c r="X9" s="1505"/>
      <c r="Y9" s="1505"/>
      <c r="Z9" s="1505"/>
      <c r="AA9" s="1505"/>
      <c r="AB9" s="1505"/>
      <c r="AC9" s="1506"/>
      <c r="AE9" s="700"/>
      <c r="AF9" s="1095"/>
      <c r="AG9" s="953"/>
      <c r="AH9" s="943"/>
      <c r="AI9" s="707"/>
      <c r="AJ9" s="701"/>
      <c r="AK9" s="762"/>
    </row>
    <row r="10" spans="1:38">
      <c r="A10" s="590" t="s">
        <v>2</v>
      </c>
      <c r="B10" s="1933" t="s">
        <v>123</v>
      </c>
      <c r="C10" s="1933"/>
      <c r="D10" s="1933"/>
      <c r="E10" s="591"/>
      <c r="F10" s="591"/>
      <c r="G10" s="592"/>
      <c r="H10" s="1375"/>
      <c r="I10" s="1370"/>
      <c r="J10" s="1371"/>
      <c r="K10" s="1335"/>
      <c r="L10" s="1373"/>
      <c r="M10" s="1372"/>
      <c r="N10" s="1371"/>
      <c r="O10" s="1374"/>
      <c r="P10" s="1505"/>
      <c r="Q10" s="1505"/>
      <c r="R10" s="1505"/>
      <c r="S10" s="1505"/>
      <c r="T10" s="1505"/>
      <c r="U10" s="1505"/>
      <c r="V10" s="1505"/>
      <c r="W10" s="1505"/>
      <c r="X10" s="1505"/>
      <c r="Y10" s="1505"/>
      <c r="Z10" s="1505"/>
      <c r="AA10" s="1505"/>
      <c r="AB10" s="1505"/>
      <c r="AC10" s="1506"/>
    </row>
    <row r="11" spans="1:38">
      <c r="A11" s="590" t="s">
        <v>4</v>
      </c>
      <c r="B11" s="1933" t="s">
        <v>70</v>
      </c>
      <c r="C11" s="1933"/>
      <c r="D11" s="1933"/>
      <c r="E11" s="1933"/>
      <c r="F11" s="1933"/>
      <c r="G11" s="1933"/>
      <c r="H11" s="1375"/>
      <c r="I11" s="1370"/>
      <c r="J11" s="1371"/>
      <c r="K11" s="1335"/>
      <c r="L11" s="1317"/>
      <c r="M11" s="1335"/>
      <c r="N11" s="1371"/>
      <c r="O11" s="1374"/>
      <c r="P11" s="1505"/>
      <c r="Q11" s="1505"/>
      <c r="R11" s="1505"/>
      <c r="S11" s="1505"/>
      <c r="T11" s="1505"/>
      <c r="U11" s="1505"/>
      <c r="V11" s="1505"/>
      <c r="W11" s="1505"/>
      <c r="X11" s="1505"/>
      <c r="Y11" s="1505"/>
      <c r="Z11" s="1505"/>
      <c r="AA11" s="1505"/>
      <c r="AB11" s="1505"/>
      <c r="AC11" s="1506"/>
    </row>
    <row r="12" spans="1:38">
      <c r="A12" s="593" t="s">
        <v>6</v>
      </c>
      <c r="B12" s="1933" t="s">
        <v>71</v>
      </c>
      <c r="C12" s="1933"/>
      <c r="D12" s="1933"/>
      <c r="E12" s="1933"/>
      <c r="F12" s="1933"/>
      <c r="G12" s="1933"/>
      <c r="H12" s="1375"/>
      <c r="I12" s="1370"/>
      <c r="J12" s="1371"/>
      <c r="K12" s="1335"/>
      <c r="L12" s="1317"/>
      <c r="M12" s="1335"/>
      <c r="N12" s="1371"/>
      <c r="O12" s="1374"/>
      <c r="P12" s="1505"/>
      <c r="Q12" s="1505"/>
      <c r="R12" s="1505"/>
      <c r="S12" s="1505"/>
      <c r="T12" s="1505"/>
      <c r="U12" s="1505"/>
      <c r="V12" s="1505"/>
      <c r="W12" s="1505"/>
      <c r="X12" s="1505"/>
      <c r="Y12" s="1505"/>
      <c r="Z12" s="1505"/>
      <c r="AA12" s="1505"/>
      <c r="AB12" s="1505"/>
      <c r="AC12" s="1506"/>
    </row>
    <row r="13" spans="1:38" ht="15">
      <c r="A13" s="594" t="s">
        <v>8</v>
      </c>
      <c r="B13" s="1595">
        <v>43847</v>
      </c>
      <c r="C13" s="595"/>
      <c r="D13" s="595"/>
      <c r="E13" s="595"/>
      <c r="F13" s="595"/>
      <c r="G13" s="596"/>
      <c r="H13" s="1375"/>
      <c r="I13" s="1370"/>
      <c r="J13" s="1371"/>
      <c r="K13" s="1335"/>
      <c r="L13" s="1317"/>
      <c r="M13" s="1335"/>
      <c r="N13" s="1371"/>
      <c r="O13" s="1374"/>
      <c r="P13" s="1505"/>
      <c r="Q13" s="1505"/>
      <c r="R13" s="1505"/>
      <c r="S13" s="1505"/>
      <c r="T13" s="1505"/>
      <c r="U13" s="1505"/>
      <c r="V13" s="1505"/>
      <c r="W13" s="1505"/>
      <c r="X13" s="1505"/>
      <c r="Y13" s="1505"/>
      <c r="Z13" s="1505"/>
      <c r="AA13" s="1505"/>
      <c r="AB13" s="1505"/>
      <c r="AC13" s="1506"/>
    </row>
    <row r="14" spans="1:38" ht="15">
      <c r="A14" s="597" t="s">
        <v>9</v>
      </c>
      <c r="B14" s="1762">
        <f>D15-E15</f>
        <v>0</v>
      </c>
      <c r="C14" s="1125" t="s">
        <v>126</v>
      </c>
      <c r="D14" s="1125" t="s">
        <v>257</v>
      </c>
      <c r="E14" s="1125" t="s">
        <v>258</v>
      </c>
      <c r="F14" s="595"/>
      <c r="G14" s="596"/>
      <c r="H14" s="1376"/>
      <c r="I14" s="1377"/>
      <c r="J14" s="1378"/>
      <c r="K14" s="1336"/>
      <c r="L14" s="1318"/>
      <c r="M14" s="1336"/>
      <c r="N14" s="1378"/>
      <c r="O14" s="1379"/>
      <c r="P14" s="1507"/>
      <c r="Q14" s="1507"/>
      <c r="R14" s="1507"/>
      <c r="S14" s="1507"/>
      <c r="T14" s="1507"/>
      <c r="U14" s="1507"/>
      <c r="V14" s="1507"/>
      <c r="W14" s="1507"/>
      <c r="X14" s="1507"/>
      <c r="Y14" s="1507"/>
      <c r="Z14" s="1507"/>
      <c r="AA14" s="1507"/>
      <c r="AB14" s="1507"/>
      <c r="AC14" s="1508"/>
    </row>
    <row r="15" spans="1:38" s="602" customFormat="1" ht="15.75" thickBot="1">
      <c r="A15" s="598" t="s">
        <v>72</v>
      </c>
      <c r="B15" s="1596"/>
      <c r="C15" s="599">
        <v>15510000000</v>
      </c>
      <c r="D15" s="599">
        <v>0</v>
      </c>
      <c r="E15" s="599">
        <v>0</v>
      </c>
      <c r="F15" s="600"/>
      <c r="G15" s="601"/>
      <c r="H15" s="1380"/>
      <c r="I15" s="1381"/>
      <c r="J15" s="1382"/>
      <c r="K15" s="1380"/>
      <c r="L15" s="1382"/>
      <c r="M15" s="1383"/>
      <c r="N15" s="1384"/>
      <c r="O15" s="1385"/>
      <c r="P15" s="1509"/>
      <c r="Q15" s="1509"/>
      <c r="R15" s="1509"/>
      <c r="S15" s="1509"/>
      <c r="T15" s="1509"/>
      <c r="U15" s="1509"/>
      <c r="V15" s="1509"/>
      <c r="W15" s="1509"/>
      <c r="X15" s="1509"/>
      <c r="Y15" s="1509"/>
      <c r="Z15" s="1509"/>
      <c r="AA15" s="1509"/>
      <c r="AB15" s="1509"/>
      <c r="AC15" s="1510"/>
      <c r="AE15" s="699"/>
      <c r="AF15" s="1096"/>
      <c r="AG15" s="954"/>
      <c r="AH15" s="474"/>
      <c r="AI15" s="706"/>
      <c r="AJ15" s="702"/>
      <c r="AK15" s="762"/>
    </row>
    <row r="16" spans="1:38" s="603" customFormat="1" ht="45.75" customHeight="1">
      <c r="A16" s="1763" t="s">
        <v>11</v>
      </c>
      <c r="B16" s="1764" t="s">
        <v>12</v>
      </c>
      <c r="C16" s="1765" t="s">
        <v>13</v>
      </c>
      <c r="D16" s="1765" t="s">
        <v>14</v>
      </c>
      <c r="E16" s="1765" t="s">
        <v>209</v>
      </c>
      <c r="F16" s="1765" t="s">
        <v>207</v>
      </c>
      <c r="G16" s="1853" t="s">
        <v>16</v>
      </c>
      <c r="H16" s="1848" t="s">
        <v>217</v>
      </c>
      <c r="I16" s="841" t="s">
        <v>86</v>
      </c>
      <c r="J16" s="644" t="s">
        <v>120</v>
      </c>
      <c r="K16" s="649" t="s">
        <v>266</v>
      </c>
      <c r="L16" s="644" t="s">
        <v>17</v>
      </c>
      <c r="M16" s="1386" t="s">
        <v>88</v>
      </c>
      <c r="N16" s="1387" t="s">
        <v>106</v>
      </c>
      <c r="O16" s="1388" t="s">
        <v>89</v>
      </c>
      <c r="P16" s="1511" t="s">
        <v>90</v>
      </c>
      <c r="Q16" s="1387" t="s">
        <v>91</v>
      </c>
      <c r="R16" s="1387" t="s">
        <v>92</v>
      </c>
      <c r="S16" s="1387" t="s">
        <v>93</v>
      </c>
      <c r="T16" s="1387" t="s">
        <v>94</v>
      </c>
      <c r="U16" s="1387" t="s">
        <v>95</v>
      </c>
      <c r="V16" s="1387" t="s">
        <v>96</v>
      </c>
      <c r="W16" s="1387" t="s">
        <v>97</v>
      </c>
      <c r="X16" s="1387" t="s">
        <v>98</v>
      </c>
      <c r="Y16" s="1387" t="s">
        <v>99</v>
      </c>
      <c r="Z16" s="1387" t="s">
        <v>100</v>
      </c>
      <c r="AA16" s="1588" t="s">
        <v>101</v>
      </c>
      <c r="AB16" s="1511" t="s">
        <v>102</v>
      </c>
      <c r="AC16" s="1512" t="s">
        <v>103</v>
      </c>
      <c r="AE16" s="763" t="s">
        <v>113</v>
      </c>
      <c r="AF16" s="764" t="s">
        <v>104</v>
      </c>
      <c r="AG16" s="764" t="s">
        <v>105</v>
      </c>
      <c r="AH16" s="949" t="s">
        <v>109</v>
      </c>
      <c r="AI16" s="764" t="s">
        <v>112</v>
      </c>
      <c r="AJ16" s="992" t="s">
        <v>119</v>
      </c>
      <c r="AK16" s="762"/>
      <c r="AL16" s="603" t="s">
        <v>265</v>
      </c>
    </row>
    <row r="17" spans="1:38" s="589" customFormat="1" ht="25.5" customHeight="1">
      <c r="A17" s="1063" t="s">
        <v>557</v>
      </c>
      <c r="B17" s="1597">
        <f>B18+B21+B24+B29+B32+B37</f>
        <v>10770000000</v>
      </c>
      <c r="C17" s="268"/>
      <c r="D17" s="1766"/>
      <c r="E17" s="1766"/>
      <c r="F17" s="1766"/>
      <c r="G17" s="1854"/>
      <c r="H17" s="1767"/>
      <c r="I17" s="1389"/>
      <c r="J17" s="1390"/>
      <c r="K17" s="1391"/>
      <c r="L17" s="1392"/>
      <c r="M17" s="1391"/>
      <c r="N17" s="1393"/>
      <c r="O17" s="1394"/>
      <c r="P17" s="1513"/>
      <c r="Q17" s="1534"/>
      <c r="R17" s="1534"/>
      <c r="S17" s="1534"/>
      <c r="T17" s="1534"/>
      <c r="U17" s="1534"/>
      <c r="V17" s="1534"/>
      <c r="W17" s="1534"/>
      <c r="X17" s="1534"/>
      <c r="Y17" s="1534"/>
      <c r="Z17" s="1534"/>
      <c r="AA17" s="1514"/>
      <c r="AB17" s="1513"/>
      <c r="AC17" s="1514"/>
      <c r="AE17" s="994"/>
      <c r="AF17" s="605"/>
      <c r="AG17" s="605"/>
      <c r="AH17" s="605"/>
      <c r="AI17" s="1534"/>
      <c r="AJ17" s="606"/>
      <c r="AK17" s="762"/>
    </row>
    <row r="18" spans="1:38" s="607" customFormat="1" ht="28.5" customHeight="1">
      <c r="A18" s="1063" t="s">
        <v>557</v>
      </c>
      <c r="B18" s="1600">
        <v>119998000</v>
      </c>
      <c r="C18" s="1062" t="s">
        <v>76</v>
      </c>
      <c r="D18" s="1768" t="s">
        <v>231</v>
      </c>
      <c r="E18" s="1768" t="s">
        <v>560</v>
      </c>
      <c r="F18" s="1768" t="s">
        <v>559</v>
      </c>
      <c r="G18" s="1855" t="s">
        <v>73</v>
      </c>
      <c r="H18" s="1769"/>
      <c r="I18" s="1395"/>
      <c r="J18" s="1396"/>
      <c r="K18" s="1397"/>
      <c r="L18" s="1398"/>
      <c r="M18" s="1397"/>
      <c r="N18" s="1399"/>
      <c r="O18" s="1394"/>
      <c r="P18" s="1513"/>
      <c r="Q18" s="1534"/>
      <c r="R18" s="1534"/>
      <c r="S18" s="1534"/>
      <c r="T18" s="1534"/>
      <c r="U18" s="1534"/>
      <c r="V18" s="1534"/>
      <c r="W18" s="1534"/>
      <c r="X18" s="1534"/>
      <c r="Y18" s="1534"/>
      <c r="Z18" s="1534"/>
      <c r="AA18" s="1514"/>
      <c r="AB18" s="1513"/>
      <c r="AC18" s="1514"/>
      <c r="AE18" s="994"/>
      <c r="AF18" s="605"/>
      <c r="AG18" s="605"/>
      <c r="AH18" s="605"/>
      <c r="AI18" s="1534"/>
      <c r="AJ18" s="606"/>
      <c r="AK18" s="762"/>
      <c r="AL18" s="1612" t="e">
        <f>#REF!-#REF!</f>
        <v>#REF!</v>
      </c>
    </row>
    <row r="19" spans="1:38" s="589" customFormat="1" ht="15">
      <c r="A19" s="1067" t="s">
        <v>557</v>
      </c>
      <c r="B19" s="1598">
        <f>L19</f>
        <v>0</v>
      </c>
      <c r="C19" s="106" t="s">
        <v>76</v>
      </c>
      <c r="D19" s="1766" t="s">
        <v>231</v>
      </c>
      <c r="E19" s="1766" t="s">
        <v>560</v>
      </c>
      <c r="F19" s="1766" t="s">
        <v>559</v>
      </c>
      <c r="G19" s="1854" t="s">
        <v>73</v>
      </c>
      <c r="H19" s="1849" t="s">
        <v>149</v>
      </c>
      <c r="I19" s="1400"/>
      <c r="J19" s="1401"/>
      <c r="K19" s="1343"/>
      <c r="L19" s="1403"/>
      <c r="M19" s="1343"/>
      <c r="N19" s="1358"/>
      <c r="O19" s="1405"/>
      <c r="P19" s="1535"/>
      <c r="Q19" s="1536"/>
      <c r="R19" s="1536"/>
      <c r="S19" s="1536"/>
      <c r="T19" s="1536"/>
      <c r="U19" s="1536"/>
      <c r="V19" s="1536"/>
      <c r="W19" s="1536"/>
      <c r="X19" s="1536"/>
      <c r="Y19" s="1536"/>
      <c r="Z19" s="1536"/>
      <c r="AA19" s="1537"/>
      <c r="AB19" s="1515">
        <f>SUM(P19:AA19)</f>
        <v>0</v>
      </c>
      <c r="AC19" s="1516">
        <f>N19-AB19</f>
        <v>0</v>
      </c>
      <c r="AE19" s="1127" t="s">
        <v>189</v>
      </c>
      <c r="AF19" s="1069" t="s">
        <v>558</v>
      </c>
      <c r="AG19" s="955" t="s">
        <v>149</v>
      </c>
      <c r="AH19" s="944">
        <f>O19</f>
        <v>0</v>
      </c>
      <c r="AI19" s="1128">
        <v>119998000</v>
      </c>
      <c r="AJ19" s="768">
        <f>AI19-N19</f>
        <v>119998000</v>
      </c>
      <c r="AK19" s="762"/>
      <c r="AL19" s="1278">
        <f>AI19-L19</f>
        <v>119998000</v>
      </c>
    </row>
    <row r="20" spans="1:38" s="589" customFormat="1" ht="15">
      <c r="A20" s="608" t="s">
        <v>74</v>
      </c>
      <c r="B20" s="1599">
        <f>+B19-K19</f>
        <v>0</v>
      </c>
      <c r="C20" s="609"/>
      <c r="D20" s="609"/>
      <c r="E20" s="609"/>
      <c r="F20" s="609"/>
      <c r="G20" s="1856"/>
      <c r="H20" s="1409"/>
      <c r="I20" s="1410"/>
      <c r="J20" s="1411"/>
      <c r="K20" s="1345"/>
      <c r="L20" s="1412">
        <f>SUM(L19:L19)</f>
        <v>0</v>
      </c>
      <c r="M20" s="1345"/>
      <c r="N20" s="1412">
        <f>SUM(N19:N19)</f>
        <v>0</v>
      </c>
      <c r="O20" s="1413"/>
      <c r="P20" s="1411">
        <f t="shared" ref="P20:AC20" si="0">SUM(P19:P19)</f>
        <v>0</v>
      </c>
      <c r="Q20" s="1412">
        <f t="shared" si="0"/>
        <v>0</v>
      </c>
      <c r="R20" s="1412">
        <f t="shared" si="0"/>
        <v>0</v>
      </c>
      <c r="S20" s="1412">
        <f t="shared" si="0"/>
        <v>0</v>
      </c>
      <c r="T20" s="1412">
        <f t="shared" si="0"/>
        <v>0</v>
      </c>
      <c r="U20" s="1412">
        <f t="shared" si="0"/>
        <v>0</v>
      </c>
      <c r="V20" s="1412">
        <f t="shared" si="0"/>
        <v>0</v>
      </c>
      <c r="W20" s="1412">
        <f t="shared" si="0"/>
        <v>0</v>
      </c>
      <c r="X20" s="1412">
        <f t="shared" si="0"/>
        <v>0</v>
      </c>
      <c r="Y20" s="1412">
        <f t="shared" si="0"/>
        <v>0</v>
      </c>
      <c r="Z20" s="1412">
        <f t="shared" si="0"/>
        <v>0</v>
      </c>
      <c r="AA20" s="1517">
        <f t="shared" si="0"/>
        <v>0</v>
      </c>
      <c r="AB20" s="1411">
        <f t="shared" si="0"/>
        <v>0</v>
      </c>
      <c r="AC20" s="1517">
        <f t="shared" si="0"/>
        <v>0</v>
      </c>
      <c r="AE20" s="769"/>
      <c r="AF20" s="12">
        <f>SUM(AF19:AF19)</f>
        <v>0</v>
      </c>
      <c r="AG20" s="12">
        <f>SUM(AG19:AG19)</f>
        <v>0</v>
      </c>
      <c r="AH20" s="948">
        <f>SUM(AH19:AH19)</f>
        <v>0</v>
      </c>
      <c r="AI20" s="1412">
        <f>SUM(AI19:AI19)</f>
        <v>119998000</v>
      </c>
      <c r="AJ20" s="185">
        <f>SUM(AJ19:AJ19)</f>
        <v>119998000</v>
      </c>
      <c r="AK20" s="762">
        <f>B18-AI20</f>
        <v>0</v>
      </c>
    </row>
    <row r="21" spans="1:38" s="607" customFormat="1" ht="23.25" customHeight="1">
      <c r="A21" s="1063" t="s">
        <v>557</v>
      </c>
      <c r="B21" s="1600">
        <v>1322690000</v>
      </c>
      <c r="C21" s="1062" t="s">
        <v>75</v>
      </c>
      <c r="D21" s="1768" t="s">
        <v>231</v>
      </c>
      <c r="E21" s="1768" t="s">
        <v>560</v>
      </c>
      <c r="F21" s="1768" t="s">
        <v>559</v>
      </c>
      <c r="G21" s="1855" t="s">
        <v>73</v>
      </c>
      <c r="H21" s="1769"/>
      <c r="I21" s="1395"/>
      <c r="J21" s="1396"/>
      <c r="K21" s="1397"/>
      <c r="L21" s="1398"/>
      <c r="M21" s="1397"/>
      <c r="N21" s="1399"/>
      <c r="O21" s="1394"/>
      <c r="P21" s="1513"/>
      <c r="Q21" s="1534"/>
      <c r="R21" s="1534"/>
      <c r="S21" s="1534"/>
      <c r="T21" s="1534"/>
      <c r="U21" s="1534"/>
      <c r="V21" s="1534"/>
      <c r="W21" s="1534"/>
      <c r="X21" s="1534"/>
      <c r="Y21" s="1534"/>
      <c r="Z21" s="1534"/>
      <c r="AA21" s="1514"/>
      <c r="AB21" s="1513"/>
      <c r="AC21" s="1514"/>
      <c r="AE21" s="994"/>
      <c r="AF21" s="605"/>
      <c r="AG21" s="605"/>
      <c r="AH21" s="605"/>
      <c r="AI21" s="1534"/>
      <c r="AJ21" s="606"/>
      <c r="AK21" s="762"/>
      <c r="AL21" s="1277"/>
    </row>
    <row r="22" spans="1:38" s="589" customFormat="1" ht="24" customHeight="1">
      <c r="A22" s="1067" t="s">
        <v>557</v>
      </c>
      <c r="B22" s="1598">
        <f>L22</f>
        <v>0</v>
      </c>
      <c r="C22" s="106" t="s">
        <v>75</v>
      </c>
      <c r="D22" s="1766" t="s">
        <v>231</v>
      </c>
      <c r="E22" s="1766" t="s">
        <v>560</v>
      </c>
      <c r="F22" s="1766" t="s">
        <v>559</v>
      </c>
      <c r="G22" s="1854" t="s">
        <v>73</v>
      </c>
      <c r="H22" s="1849" t="s">
        <v>149</v>
      </c>
      <c r="I22" s="1400"/>
      <c r="J22" s="1401"/>
      <c r="K22" s="1343"/>
      <c r="L22" s="1403"/>
      <c r="M22" s="1343"/>
      <c r="N22" s="1358"/>
      <c r="O22" s="1405"/>
      <c r="P22" s="1535"/>
      <c r="Q22" s="1536"/>
      <c r="R22" s="1536"/>
      <c r="S22" s="1536"/>
      <c r="T22" s="1536"/>
      <c r="U22" s="1536"/>
      <c r="V22" s="1536"/>
      <c r="W22" s="1536"/>
      <c r="X22" s="1536"/>
      <c r="Y22" s="1536"/>
      <c r="Z22" s="1536"/>
      <c r="AA22" s="1537"/>
      <c r="AB22" s="1515">
        <f>SUM(P22:AA22)</f>
        <v>0</v>
      </c>
      <c r="AC22" s="1516">
        <f>N22-AB22</f>
        <v>0</v>
      </c>
      <c r="AE22" s="1127" t="s">
        <v>189</v>
      </c>
      <c r="AF22" s="1069" t="s">
        <v>558</v>
      </c>
      <c r="AG22" s="955" t="s">
        <v>149</v>
      </c>
      <c r="AH22" s="944">
        <f>O22</f>
        <v>0</v>
      </c>
      <c r="AI22" s="1128">
        <v>1322690000</v>
      </c>
      <c r="AJ22" s="768">
        <f>AI22-N22</f>
        <v>1322690000</v>
      </c>
      <c r="AK22" s="762"/>
      <c r="AL22" s="1278">
        <f>AI22-L22</f>
        <v>1322690000</v>
      </c>
    </row>
    <row r="23" spans="1:38" s="589" customFormat="1" ht="15">
      <c r="A23" s="608" t="s">
        <v>74</v>
      </c>
      <c r="B23" s="1599">
        <f>B21-SUM(B22:B22)</f>
        <v>1322690000</v>
      </c>
      <c r="C23" s="609"/>
      <c r="D23" s="609"/>
      <c r="E23" s="609"/>
      <c r="F23" s="609"/>
      <c r="G23" s="1856"/>
      <c r="H23" s="1409"/>
      <c r="I23" s="1410"/>
      <c r="J23" s="1411"/>
      <c r="K23" s="1345"/>
      <c r="L23" s="1412">
        <f>SUM(L22:L22)</f>
        <v>0</v>
      </c>
      <c r="M23" s="1345"/>
      <c r="N23" s="1412">
        <f>SUM(N22:N22)</f>
        <v>0</v>
      </c>
      <c r="O23" s="1413"/>
      <c r="P23" s="1411">
        <f t="shared" ref="P23:AC23" si="1">SUM(P22:P22)</f>
        <v>0</v>
      </c>
      <c r="Q23" s="1412">
        <f t="shared" si="1"/>
        <v>0</v>
      </c>
      <c r="R23" s="1412">
        <f t="shared" si="1"/>
        <v>0</v>
      </c>
      <c r="S23" s="1412">
        <f t="shared" si="1"/>
        <v>0</v>
      </c>
      <c r="T23" s="1412">
        <f t="shared" si="1"/>
        <v>0</v>
      </c>
      <c r="U23" s="1412">
        <f t="shared" si="1"/>
        <v>0</v>
      </c>
      <c r="V23" s="1412">
        <f t="shared" si="1"/>
        <v>0</v>
      </c>
      <c r="W23" s="1412">
        <f t="shared" si="1"/>
        <v>0</v>
      </c>
      <c r="X23" s="1412">
        <f t="shared" si="1"/>
        <v>0</v>
      </c>
      <c r="Y23" s="1412">
        <f t="shared" si="1"/>
        <v>0</v>
      </c>
      <c r="Z23" s="1412">
        <f t="shared" si="1"/>
        <v>0</v>
      </c>
      <c r="AA23" s="1517">
        <f t="shared" si="1"/>
        <v>0</v>
      </c>
      <c r="AB23" s="1411">
        <f t="shared" si="1"/>
        <v>0</v>
      </c>
      <c r="AC23" s="1517">
        <f t="shared" si="1"/>
        <v>0</v>
      </c>
      <c r="AE23" s="769"/>
      <c r="AF23" s="12">
        <f>SUM(AF22:AF22)</f>
        <v>0</v>
      </c>
      <c r="AG23" s="12">
        <f>SUM(AG22:AG22)</f>
        <v>0</v>
      </c>
      <c r="AH23" s="948">
        <f>SUM(AH22:AH22)</f>
        <v>0</v>
      </c>
      <c r="AI23" s="1412">
        <f>SUM(AI22:AI22)</f>
        <v>1322690000</v>
      </c>
      <c r="AJ23" s="185">
        <f>SUM(AJ22:AJ22)</f>
        <v>1322690000</v>
      </c>
      <c r="AK23" s="762">
        <f>B21-AI23</f>
        <v>0</v>
      </c>
    </row>
    <row r="24" spans="1:38" s="589" customFormat="1" ht="36.75" customHeight="1">
      <c r="A24" s="1063" t="s">
        <v>557</v>
      </c>
      <c r="B24" s="1600">
        <v>7822285125</v>
      </c>
      <c r="C24" s="1062" t="s">
        <v>31</v>
      </c>
      <c r="D24" s="1768" t="s">
        <v>231</v>
      </c>
      <c r="E24" s="1768" t="s">
        <v>560</v>
      </c>
      <c r="F24" s="1768" t="s">
        <v>559</v>
      </c>
      <c r="G24" s="1855" t="s">
        <v>73</v>
      </c>
      <c r="H24" s="1769"/>
      <c r="I24" s="1395"/>
      <c r="J24" s="1396"/>
      <c r="K24" s="1397"/>
      <c r="L24" s="1398"/>
      <c r="M24" s="1397"/>
      <c r="N24" s="1399"/>
      <c r="O24" s="1394"/>
      <c r="P24" s="1513"/>
      <c r="Q24" s="1534"/>
      <c r="R24" s="1534"/>
      <c r="S24" s="1534"/>
      <c r="T24" s="1534"/>
      <c r="U24" s="1534"/>
      <c r="V24" s="1534"/>
      <c r="W24" s="1534"/>
      <c r="X24" s="1534"/>
      <c r="Y24" s="1534"/>
      <c r="Z24" s="1534"/>
      <c r="AA24" s="1514"/>
      <c r="AB24" s="1513"/>
      <c r="AC24" s="1514"/>
      <c r="AE24" s="994"/>
      <c r="AF24" s="605"/>
      <c r="AG24" s="605"/>
      <c r="AH24" s="605"/>
      <c r="AI24" s="1534"/>
      <c r="AJ24" s="606"/>
      <c r="AK24" s="762"/>
    </row>
    <row r="25" spans="1:38" s="589" customFormat="1" ht="15">
      <c r="A25" s="1090" t="s">
        <v>557</v>
      </c>
      <c r="B25" s="1363">
        <f>L25</f>
        <v>0</v>
      </c>
      <c r="C25" s="106" t="s">
        <v>31</v>
      </c>
      <c r="D25" s="1766" t="s">
        <v>231</v>
      </c>
      <c r="E25" s="1766" t="s">
        <v>560</v>
      </c>
      <c r="F25" s="1766" t="s">
        <v>559</v>
      </c>
      <c r="G25" s="1854" t="s">
        <v>73</v>
      </c>
      <c r="H25" s="1770" t="s">
        <v>149</v>
      </c>
      <c r="I25" s="1414"/>
      <c r="J25" s="1417"/>
      <c r="K25" s="1340"/>
      <c r="L25" s="1224"/>
      <c r="M25" s="1340"/>
      <c r="N25" s="1224"/>
      <c r="O25" s="1415"/>
      <c r="P25" s="1417"/>
      <c r="Q25" s="1418"/>
      <c r="R25" s="1418"/>
      <c r="S25" s="1418"/>
      <c r="T25" s="1418"/>
      <c r="U25" s="1418"/>
      <c r="V25" s="1418"/>
      <c r="W25" s="1536"/>
      <c r="X25" s="1536"/>
      <c r="Y25" s="1536"/>
      <c r="Z25" s="1536"/>
      <c r="AA25" s="1589"/>
      <c r="AB25" s="1515">
        <f>SUM(P25:AA25)</f>
        <v>0</v>
      </c>
      <c r="AC25" s="1516">
        <f>N25-AB25</f>
        <v>0</v>
      </c>
      <c r="AE25" s="1223" t="s">
        <v>189</v>
      </c>
      <c r="AF25" s="1179" t="s">
        <v>558</v>
      </c>
      <c r="AG25" s="7"/>
      <c r="AH25" s="944">
        <f>O25</f>
        <v>0</v>
      </c>
      <c r="AI25" s="1224">
        <v>7822285125</v>
      </c>
      <c r="AJ25" s="768">
        <f>AI25-N25</f>
        <v>7822285125</v>
      </c>
      <c r="AK25" s="762"/>
      <c r="AL25" s="1278">
        <f>AI25-L25</f>
        <v>7822285125</v>
      </c>
    </row>
    <row r="26" spans="1:38" s="589" customFormat="1" ht="15" customHeight="1">
      <c r="A26" s="1090" t="s">
        <v>557</v>
      </c>
      <c r="B26" s="1363">
        <f>L26</f>
        <v>0</v>
      </c>
      <c r="C26" s="106" t="s">
        <v>31</v>
      </c>
      <c r="D26" s="1766" t="s">
        <v>231</v>
      </c>
      <c r="E26" s="1766" t="s">
        <v>560</v>
      </c>
      <c r="F26" s="1766" t="s">
        <v>559</v>
      </c>
      <c r="G26" s="1854" t="s">
        <v>73</v>
      </c>
      <c r="H26" s="1770" t="s">
        <v>149</v>
      </c>
      <c r="I26" s="1414"/>
      <c r="J26" s="1417"/>
      <c r="K26" s="1340"/>
      <c r="L26" s="1224"/>
      <c r="M26" s="1340"/>
      <c r="N26" s="1224"/>
      <c r="O26" s="1415"/>
      <c r="P26" s="1417"/>
      <c r="Q26" s="1418"/>
      <c r="R26" s="1418"/>
      <c r="S26" s="1418"/>
      <c r="T26" s="1418"/>
      <c r="U26" s="1418"/>
      <c r="V26" s="1418"/>
      <c r="W26" s="1536"/>
      <c r="X26" s="1536"/>
      <c r="Y26" s="1536"/>
      <c r="Z26" s="1536"/>
      <c r="AA26" s="1589"/>
      <c r="AB26" s="1515">
        <f>SUM(P26:AA26)</f>
        <v>0</v>
      </c>
      <c r="AC26" s="1516">
        <f>N26-AB26</f>
        <v>0</v>
      </c>
      <c r="AE26" s="1223"/>
      <c r="AF26" s="1179"/>
      <c r="AG26" s="7"/>
      <c r="AH26" s="944">
        <f>O26</f>
        <v>0</v>
      </c>
      <c r="AI26" s="1224"/>
      <c r="AJ26" s="768">
        <f>AI26-N26</f>
        <v>0</v>
      </c>
      <c r="AK26" s="762"/>
      <c r="AL26" s="1278">
        <f>AI26-L26</f>
        <v>0</v>
      </c>
    </row>
    <row r="27" spans="1:38" s="589" customFormat="1" ht="15">
      <c r="A27" s="1090" t="s">
        <v>557</v>
      </c>
      <c r="B27" s="1363">
        <f>L27</f>
        <v>0</v>
      </c>
      <c r="C27" s="106" t="s">
        <v>31</v>
      </c>
      <c r="D27" s="1766" t="s">
        <v>231</v>
      </c>
      <c r="E27" s="1766" t="s">
        <v>560</v>
      </c>
      <c r="F27" s="1766" t="s">
        <v>559</v>
      </c>
      <c r="G27" s="1854" t="s">
        <v>73</v>
      </c>
      <c r="H27" s="1770" t="s">
        <v>149</v>
      </c>
      <c r="I27" s="1414"/>
      <c r="J27" s="1417"/>
      <c r="K27" s="1340"/>
      <c r="L27" s="1418"/>
      <c r="M27" s="1340"/>
      <c r="N27" s="1224"/>
      <c r="O27" s="1415"/>
      <c r="P27" s="1417"/>
      <c r="Q27" s="1418"/>
      <c r="R27" s="1418"/>
      <c r="S27" s="1418"/>
      <c r="T27" s="1418"/>
      <c r="U27" s="1418"/>
      <c r="V27" s="1418"/>
      <c r="W27" s="1418"/>
      <c r="X27" s="1418"/>
      <c r="Y27" s="1418"/>
      <c r="Z27" s="1418"/>
      <c r="AA27" s="1538"/>
      <c r="AB27" s="1515">
        <f>SUM(P27:AA27)</f>
        <v>0</v>
      </c>
      <c r="AC27" s="1516">
        <f>N27-AB27</f>
        <v>0</v>
      </c>
      <c r="AE27" s="802"/>
      <c r="AF27" s="7"/>
      <c r="AG27" s="7"/>
      <c r="AH27" s="944">
        <f>O27</f>
        <v>0</v>
      </c>
      <c r="AI27" s="1418"/>
      <c r="AJ27" s="768">
        <f>AI27-N27</f>
        <v>0</v>
      </c>
      <c r="AK27" s="762"/>
      <c r="AL27" s="1278">
        <f>AI27-L27</f>
        <v>0</v>
      </c>
    </row>
    <row r="28" spans="1:38" s="589" customFormat="1" ht="15">
      <c r="A28" s="608" t="s">
        <v>74</v>
      </c>
      <c r="B28" s="1599">
        <f>B24-SUM(B25:B27)</f>
        <v>7822285125</v>
      </c>
      <c r="C28" s="609"/>
      <c r="D28" s="1771"/>
      <c r="E28" s="1771"/>
      <c r="F28" s="1771"/>
      <c r="G28" s="1857"/>
      <c r="H28" s="1772"/>
      <c r="I28" s="1410"/>
      <c r="J28" s="1411"/>
      <c r="K28" s="1345"/>
      <c r="L28" s="1412">
        <f>SUM(L25:L27)</f>
        <v>0</v>
      </c>
      <c r="M28" s="1345"/>
      <c r="N28" s="1412">
        <f>SUM(N25:N27)</f>
        <v>0</v>
      </c>
      <c r="O28" s="1413"/>
      <c r="P28" s="1412">
        <f t="shared" ref="P28:AC28" si="2">SUM(P25:P27)</f>
        <v>0</v>
      </c>
      <c r="Q28" s="1412">
        <f t="shared" si="2"/>
        <v>0</v>
      </c>
      <c r="R28" s="1412">
        <f t="shared" si="2"/>
        <v>0</v>
      </c>
      <c r="S28" s="1412">
        <f t="shared" si="2"/>
        <v>0</v>
      </c>
      <c r="T28" s="1412">
        <f t="shared" si="2"/>
        <v>0</v>
      </c>
      <c r="U28" s="1412">
        <f t="shared" si="2"/>
        <v>0</v>
      </c>
      <c r="V28" s="1412">
        <f t="shared" si="2"/>
        <v>0</v>
      </c>
      <c r="W28" s="1412">
        <f t="shared" si="2"/>
        <v>0</v>
      </c>
      <c r="X28" s="1412">
        <f t="shared" si="2"/>
        <v>0</v>
      </c>
      <c r="Y28" s="1412">
        <f t="shared" si="2"/>
        <v>0</v>
      </c>
      <c r="Z28" s="1412">
        <f t="shared" si="2"/>
        <v>0</v>
      </c>
      <c r="AA28" s="1517">
        <f t="shared" si="2"/>
        <v>0</v>
      </c>
      <c r="AB28" s="1411">
        <f t="shared" si="2"/>
        <v>0</v>
      </c>
      <c r="AC28" s="1517">
        <f t="shared" si="2"/>
        <v>0</v>
      </c>
      <c r="AE28" s="769"/>
      <c r="AF28" s="12"/>
      <c r="AG28" s="12"/>
      <c r="AH28" s="948"/>
      <c r="AI28" s="1412">
        <f>SUM(AI25:AI27)</f>
        <v>7822285125</v>
      </c>
      <c r="AJ28" s="12">
        <f>SUM(AJ25:AJ27)</f>
        <v>7822285125</v>
      </c>
      <c r="AK28" s="762">
        <f>B24-AI28</f>
        <v>0</v>
      </c>
    </row>
    <row r="29" spans="1:38" s="607" customFormat="1" ht="23.25" customHeight="1">
      <c r="A29" s="1063" t="s">
        <v>335</v>
      </c>
      <c r="B29" s="1600">
        <v>5026875</v>
      </c>
      <c r="C29" s="1062" t="s">
        <v>31</v>
      </c>
      <c r="D29" s="1768" t="s">
        <v>231</v>
      </c>
      <c r="E29" s="1768" t="s">
        <v>560</v>
      </c>
      <c r="F29" s="1768" t="s">
        <v>559</v>
      </c>
      <c r="G29" s="1855" t="s">
        <v>73</v>
      </c>
      <c r="H29" s="1769"/>
      <c r="I29" s="1773"/>
      <c r="J29" s="1774"/>
      <c r="K29" s="1397"/>
      <c r="L29" s="1398"/>
      <c r="M29" s="1397"/>
      <c r="N29" s="1399"/>
      <c r="O29" s="1394"/>
      <c r="P29" s="1513"/>
      <c r="Q29" s="1534"/>
      <c r="R29" s="1534"/>
      <c r="S29" s="1534"/>
      <c r="T29" s="1534"/>
      <c r="U29" s="1534"/>
      <c r="V29" s="1534"/>
      <c r="W29" s="1534"/>
      <c r="X29" s="1534"/>
      <c r="Y29" s="1534"/>
      <c r="Z29" s="1534"/>
      <c r="AA29" s="1514"/>
      <c r="AB29" s="1513"/>
      <c r="AC29" s="1514"/>
      <c r="AE29" s="994"/>
      <c r="AF29" s="605"/>
      <c r="AG29" s="605"/>
      <c r="AH29" s="605"/>
      <c r="AI29" s="1534"/>
      <c r="AJ29" s="606"/>
      <c r="AK29" s="762"/>
      <c r="AL29" s="1277"/>
    </row>
    <row r="30" spans="1:38" s="589" customFormat="1" ht="15">
      <c r="A30" s="693" t="s">
        <v>235</v>
      </c>
      <c r="B30" s="1598">
        <f>L30</f>
        <v>0</v>
      </c>
      <c r="C30" s="106" t="s">
        <v>31</v>
      </c>
      <c r="D30" s="1766" t="s">
        <v>231</v>
      </c>
      <c r="E30" s="1766" t="s">
        <v>560</v>
      </c>
      <c r="F30" s="1766" t="s">
        <v>559</v>
      </c>
      <c r="G30" s="1854" t="s">
        <v>73</v>
      </c>
      <c r="H30" s="1849" t="s">
        <v>149</v>
      </c>
      <c r="I30" s="1091"/>
      <c r="J30" s="1363"/>
      <c r="K30" s="1407"/>
      <c r="L30" s="1363"/>
      <c r="M30" s="1416"/>
      <c r="N30" s="1363"/>
      <c r="O30" s="1405"/>
      <c r="P30" s="1535"/>
      <c r="Q30" s="1408"/>
      <c r="R30" s="1536"/>
      <c r="S30" s="1536"/>
      <c r="T30" s="1536"/>
      <c r="U30" s="1536"/>
      <c r="V30" s="1536"/>
      <c r="W30" s="1536"/>
      <c r="X30" s="1536"/>
      <c r="Y30" s="1536"/>
      <c r="Z30" s="1536"/>
      <c r="AA30" s="1537"/>
      <c r="AB30" s="1515">
        <f>SUM(P30:AA30)</f>
        <v>0</v>
      </c>
      <c r="AC30" s="1516">
        <f>N30-AB30</f>
        <v>0</v>
      </c>
      <c r="AE30" s="803" t="s">
        <v>189</v>
      </c>
      <c r="AF30" s="1066" t="s">
        <v>555</v>
      </c>
      <c r="AG30" s="955" t="s">
        <v>149</v>
      </c>
      <c r="AH30" s="944">
        <f>O30</f>
        <v>0</v>
      </c>
      <c r="AI30" s="1224">
        <v>5026875</v>
      </c>
      <c r="AJ30" s="768">
        <f>AI30-N30</f>
        <v>5026875</v>
      </c>
      <c r="AK30" s="762"/>
      <c r="AL30" s="1278">
        <f>AI30-L30</f>
        <v>5026875</v>
      </c>
    </row>
    <row r="31" spans="1:38" s="589" customFormat="1" ht="15" customHeight="1">
      <c r="A31" s="608" t="s">
        <v>74</v>
      </c>
      <c r="B31" s="1599">
        <f>B29-SUM(B30:B30)</f>
        <v>5026875</v>
      </c>
      <c r="C31" s="609"/>
      <c r="D31" s="609"/>
      <c r="E31" s="609"/>
      <c r="F31" s="609"/>
      <c r="G31" s="1856"/>
      <c r="H31" s="1420"/>
      <c r="I31" s="1421"/>
      <c r="J31" s="1422"/>
      <c r="K31" s="1345"/>
      <c r="L31" s="1412">
        <f>SUM(L30:L30)</f>
        <v>0</v>
      </c>
      <c r="M31" s="1345"/>
      <c r="N31" s="1412">
        <f>SUM(N30:N30)</f>
        <v>0</v>
      </c>
      <c r="O31" s="1413"/>
      <c r="P31" s="1411">
        <f t="shared" ref="P31:AC31" si="3">SUM(P30:P30)</f>
        <v>0</v>
      </c>
      <c r="Q31" s="1412">
        <f t="shared" si="3"/>
        <v>0</v>
      </c>
      <c r="R31" s="1412">
        <f t="shared" si="3"/>
        <v>0</v>
      </c>
      <c r="S31" s="1412">
        <f t="shared" si="3"/>
        <v>0</v>
      </c>
      <c r="T31" s="1412">
        <f t="shared" si="3"/>
        <v>0</v>
      </c>
      <c r="U31" s="1412">
        <f t="shared" si="3"/>
        <v>0</v>
      </c>
      <c r="V31" s="1412">
        <f t="shared" si="3"/>
        <v>0</v>
      </c>
      <c r="W31" s="1412">
        <f t="shared" si="3"/>
        <v>0</v>
      </c>
      <c r="X31" s="1412">
        <f t="shared" si="3"/>
        <v>0</v>
      </c>
      <c r="Y31" s="1412">
        <f t="shared" si="3"/>
        <v>0</v>
      </c>
      <c r="Z31" s="1412">
        <f t="shared" si="3"/>
        <v>0</v>
      </c>
      <c r="AA31" s="1517">
        <f t="shared" si="3"/>
        <v>0</v>
      </c>
      <c r="AB31" s="1411">
        <f t="shared" si="3"/>
        <v>0</v>
      </c>
      <c r="AC31" s="1517">
        <f t="shared" si="3"/>
        <v>0</v>
      </c>
      <c r="AE31" s="769"/>
      <c r="AF31" s="12">
        <f>SUM(AF30:AF30)</f>
        <v>0</v>
      </c>
      <c r="AG31" s="12">
        <f>SUM(AG30:AG30)</f>
        <v>0</v>
      </c>
      <c r="AH31" s="948">
        <f>SUM(AH30:AH30)</f>
        <v>0</v>
      </c>
      <c r="AI31" s="1412">
        <f>SUM(AI30:AI30)</f>
        <v>5026875</v>
      </c>
      <c r="AJ31" s="185">
        <f>SUM(AJ30:AJ30)</f>
        <v>5026875</v>
      </c>
      <c r="AK31" s="1546">
        <f>B29-AI31</f>
        <v>0</v>
      </c>
    </row>
    <row r="32" spans="1:38" s="589" customFormat="1" ht="23.25" hidden="1" customHeight="1">
      <c r="A32" s="1063" t="s">
        <v>237</v>
      </c>
      <c r="B32" s="1597">
        <v>0</v>
      </c>
      <c r="C32" s="1062" t="s">
        <v>236</v>
      </c>
      <c r="D32" s="1775" t="s">
        <v>231</v>
      </c>
      <c r="E32" s="1768" t="s">
        <v>560</v>
      </c>
      <c r="F32" s="1768" t="s">
        <v>559</v>
      </c>
      <c r="G32" s="1858" t="s">
        <v>73</v>
      </c>
      <c r="H32" s="1776" t="s">
        <v>149</v>
      </c>
      <c r="I32" s="1423"/>
      <c r="J32" s="1424"/>
      <c r="K32" s="1425"/>
      <c r="L32" s="1426"/>
      <c r="M32" s="1425"/>
      <c r="N32" s="1426"/>
      <c r="O32" s="1427"/>
      <c r="P32" s="1424"/>
      <c r="Q32" s="1426"/>
      <c r="R32" s="1426"/>
      <c r="S32" s="1426"/>
      <c r="T32" s="1426"/>
      <c r="U32" s="1426"/>
      <c r="V32" s="1426"/>
      <c r="W32" s="1426"/>
      <c r="X32" s="1426"/>
      <c r="Y32" s="1426"/>
      <c r="Z32" s="1426"/>
      <c r="AA32" s="1518"/>
      <c r="AB32" s="1424"/>
      <c r="AC32" s="1518"/>
      <c r="AE32" s="1049"/>
      <c r="AF32" s="1048"/>
      <c r="AG32" s="1048"/>
      <c r="AH32" s="1050"/>
      <c r="AI32" s="1426"/>
      <c r="AJ32" s="1052"/>
      <c r="AK32" s="762"/>
    </row>
    <row r="33" spans="1:38" s="589" customFormat="1" ht="15" hidden="1">
      <c r="A33" s="1777" t="s">
        <v>237</v>
      </c>
      <c r="B33" s="1363">
        <f>L33</f>
        <v>0</v>
      </c>
      <c r="C33" s="106" t="s">
        <v>236</v>
      </c>
      <c r="D33" s="1766" t="s">
        <v>231</v>
      </c>
      <c r="E33" s="1766" t="s">
        <v>560</v>
      </c>
      <c r="F33" s="1766" t="s">
        <v>559</v>
      </c>
      <c r="G33" s="1854" t="s">
        <v>73</v>
      </c>
      <c r="H33" s="1770" t="s">
        <v>149</v>
      </c>
      <c r="I33" s="1414"/>
      <c r="J33" s="1417"/>
      <c r="K33" s="1340"/>
      <c r="L33" s="1224"/>
      <c r="M33" s="1340"/>
      <c r="N33" s="1224"/>
      <c r="O33" s="1415"/>
      <c r="P33" s="1417"/>
      <c r="Q33" s="1418"/>
      <c r="R33" s="1418"/>
      <c r="S33" s="1418"/>
      <c r="T33" s="1418"/>
      <c r="U33" s="1418"/>
      <c r="V33" s="1536"/>
      <c r="W33" s="1536"/>
      <c r="X33" s="1536"/>
      <c r="Y33" s="1536"/>
      <c r="Z33" s="1536"/>
      <c r="AA33" s="1589"/>
      <c r="AB33" s="1515">
        <f>SUM(P33:AA33)</f>
        <v>0</v>
      </c>
      <c r="AC33" s="1516">
        <f>N33-AB33</f>
        <v>0</v>
      </c>
      <c r="AE33" s="803"/>
      <c r="AF33" s="1066"/>
      <c r="AG33" s="1066"/>
      <c r="AH33" s="944">
        <f>O33</f>
        <v>0</v>
      </c>
      <c r="AI33" s="1224"/>
      <c r="AJ33" s="768">
        <f>AI33-N33</f>
        <v>0</v>
      </c>
      <c r="AK33" s="762"/>
      <c r="AL33" s="1278">
        <f>AI33-L33</f>
        <v>0</v>
      </c>
    </row>
    <row r="34" spans="1:38" s="589" customFormat="1" ht="15" hidden="1">
      <c r="A34" s="1777" t="s">
        <v>237</v>
      </c>
      <c r="B34" s="1363">
        <f>L34</f>
        <v>0</v>
      </c>
      <c r="C34" s="106" t="s">
        <v>236</v>
      </c>
      <c r="D34" s="1766" t="s">
        <v>231</v>
      </c>
      <c r="E34" s="1766" t="s">
        <v>560</v>
      </c>
      <c r="F34" s="1766" t="s">
        <v>559</v>
      </c>
      <c r="G34" s="1854" t="s">
        <v>73</v>
      </c>
      <c r="H34" s="1770" t="s">
        <v>149</v>
      </c>
      <c r="I34" s="1414"/>
      <c r="J34" s="1417"/>
      <c r="K34" s="1340"/>
      <c r="L34" s="1224"/>
      <c r="M34" s="1340"/>
      <c r="N34" s="1224"/>
      <c r="O34" s="1415"/>
      <c r="P34" s="1417"/>
      <c r="Q34" s="1418"/>
      <c r="R34" s="1418"/>
      <c r="S34" s="1418"/>
      <c r="T34" s="1418"/>
      <c r="U34" s="1418"/>
      <c r="V34" s="1536"/>
      <c r="W34" s="1536"/>
      <c r="X34" s="1536"/>
      <c r="Y34" s="1536"/>
      <c r="Z34" s="1536"/>
      <c r="AA34" s="1589"/>
      <c r="AB34" s="1515">
        <f>SUM(P34:AA34)</f>
        <v>0</v>
      </c>
      <c r="AC34" s="1516">
        <f>N34-AB34</f>
        <v>0</v>
      </c>
      <c r="AE34" s="803"/>
      <c r="AF34" s="1066"/>
      <c r="AG34" s="1066"/>
      <c r="AH34" s="944">
        <f>O34</f>
        <v>0</v>
      </c>
      <c r="AI34" s="1224"/>
      <c r="AJ34" s="768">
        <f>AI34-N34</f>
        <v>0</v>
      </c>
      <c r="AK34" s="762"/>
      <c r="AL34" s="1278">
        <f>AI34-L34</f>
        <v>0</v>
      </c>
    </row>
    <row r="35" spans="1:38" s="589" customFormat="1" ht="15" hidden="1">
      <c r="A35" s="1777" t="s">
        <v>237</v>
      </c>
      <c r="B35" s="1363">
        <f>L35</f>
        <v>0</v>
      </c>
      <c r="C35" s="106" t="s">
        <v>236</v>
      </c>
      <c r="D35" s="1766" t="s">
        <v>231</v>
      </c>
      <c r="E35" s="1766" t="s">
        <v>560</v>
      </c>
      <c r="F35" s="1766" t="s">
        <v>559</v>
      </c>
      <c r="G35" s="1854" t="s">
        <v>73</v>
      </c>
      <c r="H35" s="1770" t="s">
        <v>149</v>
      </c>
      <c r="I35" s="1414"/>
      <c r="J35" s="1417"/>
      <c r="K35" s="1361"/>
      <c r="L35" s="1418"/>
      <c r="M35" s="1340"/>
      <c r="N35" s="1224"/>
      <c r="O35" s="1415"/>
      <c r="P35" s="1417"/>
      <c r="Q35" s="1418"/>
      <c r="R35" s="1418"/>
      <c r="S35" s="1418"/>
      <c r="T35" s="1418"/>
      <c r="U35" s="1418"/>
      <c r="V35" s="1418"/>
      <c r="W35" s="1418"/>
      <c r="X35" s="1418"/>
      <c r="Y35" s="1418"/>
      <c r="Z35" s="1418"/>
      <c r="AA35" s="1538"/>
      <c r="AB35" s="1515">
        <f>SUM(P35:AA35)</f>
        <v>0</v>
      </c>
      <c r="AC35" s="1516">
        <f>N35-AB35</f>
        <v>0</v>
      </c>
      <c r="AE35" s="802"/>
      <c r="AF35" s="7"/>
      <c r="AG35" s="1140" t="s">
        <v>149</v>
      </c>
      <c r="AH35" s="944">
        <f>O35</f>
        <v>0</v>
      </c>
      <c r="AI35" s="1418"/>
      <c r="AJ35" s="768">
        <f>AI35-N35</f>
        <v>0</v>
      </c>
      <c r="AK35" s="762"/>
    </row>
    <row r="36" spans="1:38" s="589" customFormat="1" ht="15" hidden="1">
      <c r="A36" s="608" t="s">
        <v>74</v>
      </c>
      <c r="B36" s="1599">
        <f>B32-SUM(B33:B35)</f>
        <v>0</v>
      </c>
      <c r="C36" s="609"/>
      <c r="D36" s="1771"/>
      <c r="E36" s="1771"/>
      <c r="F36" s="1771"/>
      <c r="G36" s="1857"/>
      <c r="H36" s="1772"/>
      <c r="I36" s="1410"/>
      <c r="J36" s="1411"/>
      <c r="K36" s="1345"/>
      <c r="L36" s="1412">
        <f>SUM(L33:L35)</f>
        <v>0</v>
      </c>
      <c r="M36" s="1345"/>
      <c r="N36" s="1412">
        <f>SUM(N33:N35)</f>
        <v>0</v>
      </c>
      <c r="O36" s="1413"/>
      <c r="P36" s="1412">
        <f t="shared" ref="P36:AC36" si="4">SUM(P33:P35)</f>
        <v>0</v>
      </c>
      <c r="Q36" s="1412">
        <f t="shared" si="4"/>
        <v>0</v>
      </c>
      <c r="R36" s="1412">
        <f t="shared" si="4"/>
        <v>0</v>
      </c>
      <c r="S36" s="1412">
        <f t="shared" si="4"/>
        <v>0</v>
      </c>
      <c r="T36" s="1412">
        <f t="shared" si="4"/>
        <v>0</v>
      </c>
      <c r="U36" s="1412">
        <f t="shared" si="4"/>
        <v>0</v>
      </c>
      <c r="V36" s="1412">
        <f t="shared" si="4"/>
        <v>0</v>
      </c>
      <c r="W36" s="1412">
        <f t="shared" si="4"/>
        <v>0</v>
      </c>
      <c r="X36" s="1412">
        <f t="shared" si="4"/>
        <v>0</v>
      </c>
      <c r="Y36" s="1412">
        <f t="shared" si="4"/>
        <v>0</v>
      </c>
      <c r="Z36" s="1412">
        <f t="shared" si="4"/>
        <v>0</v>
      </c>
      <c r="AA36" s="1517">
        <f t="shared" si="4"/>
        <v>0</v>
      </c>
      <c r="AB36" s="1412">
        <f t="shared" si="4"/>
        <v>0</v>
      </c>
      <c r="AC36" s="1517">
        <f t="shared" si="4"/>
        <v>0</v>
      </c>
      <c r="AE36" s="769"/>
      <c r="AF36" s="12"/>
      <c r="AG36" s="12"/>
      <c r="AH36" s="948"/>
      <c r="AI36" s="1412">
        <f>SUM(AI33:AI35)</f>
        <v>0</v>
      </c>
      <c r="AJ36" s="12">
        <f>SUM(AJ33:AJ35)</f>
        <v>0</v>
      </c>
      <c r="AK36" s="762">
        <f>B32-AI36</f>
        <v>0</v>
      </c>
    </row>
    <row r="37" spans="1:38" s="692" customFormat="1" ht="26.25" customHeight="1">
      <c r="A37" s="604" t="s">
        <v>110</v>
      </c>
      <c r="B37" s="1600">
        <v>1500000000</v>
      </c>
      <c r="C37" s="1062" t="s">
        <v>31</v>
      </c>
      <c r="D37" s="1768" t="s">
        <v>231</v>
      </c>
      <c r="E37" s="1768" t="s">
        <v>560</v>
      </c>
      <c r="F37" s="1768" t="s">
        <v>559</v>
      </c>
      <c r="G37" s="1855" t="s">
        <v>73</v>
      </c>
      <c r="H37" s="1769"/>
      <c r="I37" s="1395"/>
      <c r="J37" s="1396"/>
      <c r="K37" s="1397"/>
      <c r="L37" s="1398"/>
      <c r="M37" s="1397"/>
      <c r="N37" s="1399"/>
      <c r="O37" s="1394"/>
      <c r="P37" s="1513"/>
      <c r="Q37" s="1534"/>
      <c r="R37" s="1534"/>
      <c r="S37" s="1534"/>
      <c r="T37" s="1534"/>
      <c r="U37" s="1534"/>
      <c r="V37" s="1534"/>
      <c r="W37" s="1534"/>
      <c r="X37" s="1534"/>
      <c r="Y37" s="1534"/>
      <c r="Z37" s="1534"/>
      <c r="AA37" s="1514"/>
      <c r="AB37" s="1513"/>
      <c r="AC37" s="1514"/>
      <c r="AE37" s="994"/>
      <c r="AF37" s="605"/>
      <c r="AG37" s="605"/>
      <c r="AH37" s="605"/>
      <c r="AI37" s="1534"/>
      <c r="AJ37" s="606"/>
      <c r="AK37" s="738"/>
      <c r="AL37" s="124"/>
    </row>
    <row r="38" spans="1:38" s="692" customFormat="1">
      <c r="A38" s="1225" t="s">
        <v>110</v>
      </c>
      <c r="B38" s="1601">
        <f>L38</f>
        <v>0</v>
      </c>
      <c r="C38" s="106" t="s">
        <v>31</v>
      </c>
      <c r="D38" s="1766" t="s">
        <v>231</v>
      </c>
      <c r="E38" s="1766" t="s">
        <v>560</v>
      </c>
      <c r="F38" s="1766" t="s">
        <v>559</v>
      </c>
      <c r="G38" s="1854" t="s">
        <v>73</v>
      </c>
      <c r="H38" s="1849" t="s">
        <v>149</v>
      </c>
      <c r="I38" s="1400"/>
      <c r="J38" s="1401"/>
      <c r="K38" s="1402"/>
      <c r="L38" s="1408"/>
      <c r="M38" s="1347"/>
      <c r="N38" s="1358"/>
      <c r="O38" s="1405"/>
      <c r="P38" s="1535"/>
      <c r="Q38" s="1536"/>
      <c r="R38" s="1536"/>
      <c r="S38" s="1536"/>
      <c r="T38" s="1536"/>
      <c r="U38" s="1536"/>
      <c r="V38" s="1536"/>
      <c r="W38" s="1536"/>
      <c r="X38" s="1536"/>
      <c r="Y38" s="1536"/>
      <c r="Z38" s="1536"/>
      <c r="AA38" s="1589"/>
      <c r="AB38" s="1515">
        <f t="shared" ref="AB38" si="5">SUM(P38:AA38)</f>
        <v>0</v>
      </c>
      <c r="AC38" s="1516">
        <f t="shared" ref="AC38" si="6">N38-AB38</f>
        <v>0</v>
      </c>
      <c r="AE38" s="765">
        <v>223</v>
      </c>
      <c r="AF38" s="1069" t="s">
        <v>537</v>
      </c>
      <c r="AG38" s="955"/>
      <c r="AH38" s="944">
        <f t="shared" ref="AH38:AH69" si="7">O38</f>
        <v>0</v>
      </c>
      <c r="AI38" s="766">
        <v>44412500</v>
      </c>
      <c r="AJ38" s="768">
        <f t="shared" ref="AJ38:AJ94" si="8">AI38-N38</f>
        <v>44412500</v>
      </c>
      <c r="AK38" s="738"/>
      <c r="AL38" s="1278">
        <f t="shared" ref="AL38:AL69" si="9">AI38-L38</f>
        <v>44412500</v>
      </c>
    </row>
    <row r="39" spans="1:38" s="692" customFormat="1">
      <c r="A39" s="1225" t="s">
        <v>110</v>
      </c>
      <c r="B39" s="1601">
        <f t="shared" ref="B39:B94" si="10">L39</f>
        <v>0</v>
      </c>
      <c r="C39" s="106" t="s">
        <v>31</v>
      </c>
      <c r="D39" s="1766" t="s">
        <v>231</v>
      </c>
      <c r="E39" s="1766" t="s">
        <v>560</v>
      </c>
      <c r="F39" s="1766" t="s">
        <v>559</v>
      </c>
      <c r="G39" s="1854" t="s">
        <v>73</v>
      </c>
      <c r="H39" s="1849" t="s">
        <v>149</v>
      </c>
      <c r="I39" s="1400"/>
      <c r="J39" s="1401"/>
      <c r="K39" s="1402"/>
      <c r="L39" s="1408"/>
      <c r="M39" s="1402"/>
      <c r="N39" s="1358"/>
      <c r="O39" s="1405"/>
      <c r="P39" s="1535"/>
      <c r="Q39" s="1536"/>
      <c r="R39" s="1536"/>
      <c r="S39" s="1536"/>
      <c r="T39" s="1536"/>
      <c r="U39" s="1536"/>
      <c r="V39" s="1536"/>
      <c r="W39" s="1536"/>
      <c r="X39" s="1536"/>
      <c r="Y39" s="1536"/>
      <c r="Z39" s="1536"/>
      <c r="AA39" s="1589"/>
      <c r="AB39" s="1515">
        <f t="shared" ref="AB39:AB94" si="11">SUM(P39:AA39)</f>
        <v>0</v>
      </c>
      <c r="AC39" s="1516">
        <f t="shared" ref="AC39:AC94" si="12">N39-AB39</f>
        <v>0</v>
      </c>
      <c r="AE39" s="765">
        <v>224</v>
      </c>
      <c r="AF39" s="1069" t="s">
        <v>538</v>
      </c>
      <c r="AG39" s="955"/>
      <c r="AH39" s="944">
        <f t="shared" si="7"/>
        <v>0</v>
      </c>
      <c r="AI39" s="766">
        <v>31800000</v>
      </c>
      <c r="AJ39" s="768">
        <f t="shared" si="8"/>
        <v>31800000</v>
      </c>
      <c r="AK39" s="738"/>
      <c r="AL39" s="1278">
        <f t="shared" si="9"/>
        <v>31800000</v>
      </c>
    </row>
    <row r="40" spans="1:38" s="692" customFormat="1">
      <c r="A40" s="1225" t="s">
        <v>110</v>
      </c>
      <c r="B40" s="1601">
        <f t="shared" si="10"/>
        <v>0</v>
      </c>
      <c r="C40" s="106" t="s">
        <v>31</v>
      </c>
      <c r="D40" s="1766" t="s">
        <v>231</v>
      </c>
      <c r="E40" s="1766" t="s">
        <v>560</v>
      </c>
      <c r="F40" s="1766" t="s">
        <v>559</v>
      </c>
      <c r="G40" s="1854" t="s">
        <v>73</v>
      </c>
      <c r="H40" s="1849" t="s">
        <v>149</v>
      </c>
      <c r="I40" s="1400"/>
      <c r="J40" s="1401"/>
      <c r="K40" s="1402"/>
      <c r="L40" s="1408"/>
      <c r="M40" s="1428"/>
      <c r="N40" s="1358"/>
      <c r="O40" s="1429"/>
      <c r="P40" s="1535"/>
      <c r="Q40" s="1536"/>
      <c r="R40" s="1536"/>
      <c r="S40" s="1536"/>
      <c r="T40" s="1536"/>
      <c r="U40" s="1536"/>
      <c r="V40" s="1536"/>
      <c r="W40" s="1536"/>
      <c r="X40" s="1536"/>
      <c r="Y40" s="1536"/>
      <c r="Z40" s="1536"/>
      <c r="AA40" s="1589"/>
      <c r="AB40" s="1515">
        <f t="shared" si="11"/>
        <v>0</v>
      </c>
      <c r="AC40" s="1516">
        <f t="shared" si="12"/>
        <v>0</v>
      </c>
      <c r="AE40" s="765">
        <v>225</v>
      </c>
      <c r="AF40" s="1069" t="s">
        <v>539</v>
      </c>
      <c r="AG40" s="955"/>
      <c r="AH40" s="944">
        <f t="shared" si="7"/>
        <v>0</v>
      </c>
      <c r="AI40" s="766">
        <v>18810000</v>
      </c>
      <c r="AJ40" s="768">
        <f t="shared" si="8"/>
        <v>18810000</v>
      </c>
      <c r="AK40" s="738"/>
      <c r="AL40" s="1278">
        <f t="shared" si="9"/>
        <v>18810000</v>
      </c>
    </row>
    <row r="41" spans="1:38" s="692" customFormat="1">
      <c r="A41" s="1225" t="s">
        <v>110</v>
      </c>
      <c r="B41" s="1601">
        <f t="shared" si="10"/>
        <v>0</v>
      </c>
      <c r="C41" s="106" t="s">
        <v>31</v>
      </c>
      <c r="D41" s="1766" t="s">
        <v>231</v>
      </c>
      <c r="E41" s="1766" t="s">
        <v>560</v>
      </c>
      <c r="F41" s="1766" t="s">
        <v>559</v>
      </c>
      <c r="G41" s="1854" t="s">
        <v>73</v>
      </c>
      <c r="H41" s="1849" t="s">
        <v>149</v>
      </c>
      <c r="I41" s="1400"/>
      <c r="J41" s="1401"/>
      <c r="K41" s="1402"/>
      <c r="L41" s="1408"/>
      <c r="M41" s="1347"/>
      <c r="N41" s="1358"/>
      <c r="O41" s="1405"/>
      <c r="P41" s="1535"/>
      <c r="Q41" s="1536"/>
      <c r="R41" s="1536"/>
      <c r="S41" s="1536"/>
      <c r="T41" s="1536"/>
      <c r="U41" s="1536"/>
      <c r="V41" s="1536"/>
      <c r="W41" s="1536"/>
      <c r="X41" s="1536"/>
      <c r="Y41" s="1536"/>
      <c r="Z41" s="1536"/>
      <c r="AA41" s="1589"/>
      <c r="AB41" s="1515">
        <f t="shared" si="11"/>
        <v>0</v>
      </c>
      <c r="AC41" s="1516">
        <f t="shared" si="12"/>
        <v>0</v>
      </c>
      <c r="AE41" s="765">
        <v>226</v>
      </c>
      <c r="AF41" s="1069" t="s">
        <v>540</v>
      </c>
      <c r="AG41" s="955"/>
      <c r="AH41" s="944">
        <f t="shared" si="7"/>
        <v>0</v>
      </c>
      <c r="AI41" s="766">
        <v>22500000</v>
      </c>
      <c r="AJ41" s="768">
        <f t="shared" si="8"/>
        <v>22500000</v>
      </c>
      <c r="AK41" s="738"/>
      <c r="AL41" s="1278">
        <f t="shared" si="9"/>
        <v>22500000</v>
      </c>
    </row>
    <row r="42" spans="1:38" s="692" customFormat="1">
      <c r="A42" s="1225" t="s">
        <v>110</v>
      </c>
      <c r="B42" s="1601">
        <f t="shared" si="10"/>
        <v>0</v>
      </c>
      <c r="C42" s="106" t="s">
        <v>31</v>
      </c>
      <c r="D42" s="1766" t="s">
        <v>231</v>
      </c>
      <c r="E42" s="1766" t="s">
        <v>560</v>
      </c>
      <c r="F42" s="1766" t="s">
        <v>559</v>
      </c>
      <c r="G42" s="1854" t="s">
        <v>73</v>
      </c>
      <c r="H42" s="1849" t="s">
        <v>149</v>
      </c>
      <c r="I42" s="1400"/>
      <c r="J42" s="1401"/>
      <c r="K42" s="1402"/>
      <c r="L42" s="1408"/>
      <c r="M42" s="1347"/>
      <c r="N42" s="1358"/>
      <c r="O42" s="1405"/>
      <c r="P42" s="1535"/>
      <c r="Q42" s="1536"/>
      <c r="R42" s="1536"/>
      <c r="S42" s="1536"/>
      <c r="T42" s="1536"/>
      <c r="U42" s="1536"/>
      <c r="V42" s="1536"/>
      <c r="W42" s="1536"/>
      <c r="X42" s="1536"/>
      <c r="Y42" s="1536"/>
      <c r="Z42" s="1536"/>
      <c r="AA42" s="1589"/>
      <c r="AB42" s="1515">
        <f t="shared" si="11"/>
        <v>0</v>
      </c>
      <c r="AC42" s="1516">
        <f t="shared" si="12"/>
        <v>0</v>
      </c>
      <c r="AE42" s="765">
        <v>227</v>
      </c>
      <c r="AF42" s="1069" t="s">
        <v>541</v>
      </c>
      <c r="AG42" s="955"/>
      <c r="AH42" s="944">
        <f t="shared" si="7"/>
        <v>0</v>
      </c>
      <c r="AI42" s="766">
        <v>28424000</v>
      </c>
      <c r="AJ42" s="768">
        <f t="shared" si="8"/>
        <v>28424000</v>
      </c>
      <c r="AK42" s="738"/>
      <c r="AL42" s="1278">
        <f t="shared" si="9"/>
        <v>28424000</v>
      </c>
    </row>
    <row r="43" spans="1:38" s="692" customFormat="1" hidden="1">
      <c r="A43" s="1225" t="s">
        <v>110</v>
      </c>
      <c r="B43" s="1601">
        <f t="shared" si="10"/>
        <v>0</v>
      </c>
      <c r="C43" s="106" t="s">
        <v>31</v>
      </c>
      <c r="D43" s="1766" t="s">
        <v>231</v>
      </c>
      <c r="E43" s="1766" t="s">
        <v>560</v>
      </c>
      <c r="F43" s="1766" t="s">
        <v>559</v>
      </c>
      <c r="G43" s="1854" t="s">
        <v>73</v>
      </c>
      <c r="H43" s="1849" t="s">
        <v>149</v>
      </c>
      <c r="I43" s="1400"/>
      <c r="J43" s="1401"/>
      <c r="K43" s="1402"/>
      <c r="L43" s="1408"/>
      <c r="M43" s="1402"/>
      <c r="N43" s="1358"/>
      <c r="O43" s="1405"/>
      <c r="P43" s="1535"/>
      <c r="Q43" s="1536"/>
      <c r="R43" s="1536"/>
      <c r="S43" s="1536"/>
      <c r="T43" s="1536"/>
      <c r="U43" s="1536"/>
      <c r="V43" s="1536"/>
      <c r="W43" s="1536"/>
      <c r="X43" s="1536"/>
      <c r="Y43" s="1536"/>
      <c r="Z43" s="1536"/>
      <c r="AA43" s="1589"/>
      <c r="AB43" s="1515">
        <f t="shared" si="11"/>
        <v>0</v>
      </c>
      <c r="AC43" s="1516">
        <f t="shared" si="12"/>
        <v>0</v>
      </c>
      <c r="AE43" s="765">
        <v>228</v>
      </c>
      <c r="AF43" s="1069" t="s">
        <v>541</v>
      </c>
      <c r="AG43" s="955"/>
      <c r="AH43" s="944">
        <f t="shared" si="7"/>
        <v>0</v>
      </c>
      <c r="AI43" s="766">
        <v>34589500</v>
      </c>
      <c r="AJ43" s="768">
        <f t="shared" si="8"/>
        <v>34589500</v>
      </c>
      <c r="AK43" s="738"/>
      <c r="AL43" s="1278">
        <f t="shared" si="9"/>
        <v>34589500</v>
      </c>
    </row>
    <row r="44" spans="1:38" s="692" customFormat="1" ht="14.25" hidden="1" customHeight="1">
      <c r="A44" s="1225" t="s">
        <v>110</v>
      </c>
      <c r="B44" s="1601">
        <f t="shared" si="10"/>
        <v>0</v>
      </c>
      <c r="C44" s="106" t="s">
        <v>31</v>
      </c>
      <c r="D44" s="1766" t="s">
        <v>231</v>
      </c>
      <c r="E44" s="1766" t="s">
        <v>560</v>
      </c>
      <c r="F44" s="1766" t="s">
        <v>559</v>
      </c>
      <c r="G44" s="1854" t="s">
        <v>73</v>
      </c>
      <c r="H44" s="1849" t="s">
        <v>149</v>
      </c>
      <c r="I44" s="1400"/>
      <c r="J44" s="1401"/>
      <c r="K44" s="1402"/>
      <c r="L44" s="1408"/>
      <c r="M44" s="1428"/>
      <c r="N44" s="1358"/>
      <c r="O44" s="1405"/>
      <c r="P44" s="1535"/>
      <c r="Q44" s="1536"/>
      <c r="R44" s="1536"/>
      <c r="S44" s="1536"/>
      <c r="T44" s="1536"/>
      <c r="U44" s="1536"/>
      <c r="V44" s="1536"/>
      <c r="W44" s="1536"/>
      <c r="X44" s="1536"/>
      <c r="Y44" s="1536"/>
      <c r="Z44" s="1536"/>
      <c r="AA44" s="1589"/>
      <c r="AB44" s="1515">
        <f t="shared" si="11"/>
        <v>0</v>
      </c>
      <c r="AC44" s="1516">
        <f t="shared" si="12"/>
        <v>0</v>
      </c>
      <c r="AE44" s="765">
        <v>229</v>
      </c>
      <c r="AF44" s="1069" t="s">
        <v>542</v>
      </c>
      <c r="AG44" s="955"/>
      <c r="AH44" s="944">
        <f t="shared" si="7"/>
        <v>0</v>
      </c>
      <c r="AI44" s="766">
        <v>30775250</v>
      </c>
      <c r="AJ44" s="768">
        <f t="shared" si="8"/>
        <v>30775250</v>
      </c>
      <c r="AK44" s="738"/>
      <c r="AL44" s="1278">
        <f t="shared" si="9"/>
        <v>30775250</v>
      </c>
    </row>
    <row r="45" spans="1:38" s="692" customFormat="1" hidden="1">
      <c r="A45" s="1225" t="s">
        <v>110</v>
      </c>
      <c r="B45" s="1601">
        <f t="shared" si="10"/>
        <v>0</v>
      </c>
      <c r="C45" s="106" t="s">
        <v>31</v>
      </c>
      <c r="D45" s="1766" t="s">
        <v>231</v>
      </c>
      <c r="E45" s="1766" t="s">
        <v>560</v>
      </c>
      <c r="F45" s="1766" t="s">
        <v>559</v>
      </c>
      <c r="G45" s="1854" t="s">
        <v>73</v>
      </c>
      <c r="H45" s="1849" t="s">
        <v>149</v>
      </c>
      <c r="I45" s="1400"/>
      <c r="J45" s="1401"/>
      <c r="K45" s="1402"/>
      <c r="L45" s="1408"/>
      <c r="M45" s="1428"/>
      <c r="N45" s="1358"/>
      <c r="O45" s="1405"/>
      <c r="P45" s="1535"/>
      <c r="Q45" s="1536"/>
      <c r="R45" s="1536"/>
      <c r="S45" s="1536"/>
      <c r="T45" s="1536"/>
      <c r="U45" s="1536"/>
      <c r="V45" s="1536"/>
      <c r="W45" s="1536"/>
      <c r="X45" s="1536"/>
      <c r="Y45" s="1536"/>
      <c r="Z45" s="1536"/>
      <c r="AA45" s="1589"/>
      <c r="AB45" s="1515">
        <f t="shared" si="11"/>
        <v>0</v>
      </c>
      <c r="AC45" s="1516">
        <f t="shared" si="12"/>
        <v>0</v>
      </c>
      <c r="AE45" s="765">
        <v>230</v>
      </c>
      <c r="AF45" s="1069" t="s">
        <v>543</v>
      </c>
      <c r="AG45" s="955"/>
      <c r="AH45" s="944">
        <f t="shared" si="7"/>
        <v>0</v>
      </c>
      <c r="AI45" s="766">
        <v>36574999.999999993</v>
      </c>
      <c r="AJ45" s="768">
        <f t="shared" si="8"/>
        <v>36574999.999999993</v>
      </c>
      <c r="AK45" s="738"/>
      <c r="AL45" s="1278">
        <f t="shared" si="9"/>
        <v>36574999.999999993</v>
      </c>
    </row>
    <row r="46" spans="1:38" s="692" customFormat="1" hidden="1">
      <c r="A46" s="1225" t="s">
        <v>110</v>
      </c>
      <c r="B46" s="1601">
        <f t="shared" si="10"/>
        <v>0</v>
      </c>
      <c r="C46" s="106" t="s">
        <v>31</v>
      </c>
      <c r="D46" s="1766" t="s">
        <v>231</v>
      </c>
      <c r="E46" s="1766" t="s">
        <v>150</v>
      </c>
      <c r="F46" s="1766" t="s">
        <v>234</v>
      </c>
      <c r="G46" s="1854" t="s">
        <v>73</v>
      </c>
      <c r="H46" s="1849" t="s">
        <v>149</v>
      </c>
      <c r="I46" s="1400"/>
      <c r="J46" s="1401"/>
      <c r="K46" s="1402"/>
      <c r="L46" s="1408"/>
      <c r="M46" s="1347"/>
      <c r="N46" s="1358"/>
      <c r="O46" s="1405"/>
      <c r="P46" s="1535"/>
      <c r="Q46" s="1536"/>
      <c r="R46" s="1536"/>
      <c r="S46" s="1536"/>
      <c r="T46" s="1536"/>
      <c r="U46" s="1536"/>
      <c r="V46" s="1536"/>
      <c r="W46" s="1536"/>
      <c r="X46" s="1536"/>
      <c r="Y46" s="1536"/>
      <c r="Z46" s="1536"/>
      <c r="AA46" s="1589"/>
      <c r="AB46" s="1515">
        <f t="shared" si="11"/>
        <v>0</v>
      </c>
      <c r="AC46" s="1516">
        <f t="shared" si="12"/>
        <v>0</v>
      </c>
      <c r="AE46" s="765">
        <v>231</v>
      </c>
      <c r="AF46" s="1069" t="s">
        <v>544</v>
      </c>
      <c r="AG46" s="955"/>
      <c r="AH46" s="944">
        <f t="shared" si="7"/>
        <v>0</v>
      </c>
      <c r="AI46" s="766">
        <v>25000000</v>
      </c>
      <c r="AJ46" s="768">
        <f t="shared" si="8"/>
        <v>25000000</v>
      </c>
      <c r="AK46" s="738"/>
      <c r="AL46" s="1278">
        <f t="shared" si="9"/>
        <v>25000000</v>
      </c>
    </row>
    <row r="47" spans="1:38" s="692" customFormat="1" hidden="1">
      <c r="A47" s="1225" t="s">
        <v>110</v>
      </c>
      <c r="B47" s="1601">
        <f t="shared" si="10"/>
        <v>0</v>
      </c>
      <c r="C47" s="106" t="s">
        <v>31</v>
      </c>
      <c r="D47" s="1766" t="s">
        <v>231</v>
      </c>
      <c r="E47" s="1766" t="s">
        <v>151</v>
      </c>
      <c r="F47" s="1766" t="s">
        <v>234</v>
      </c>
      <c r="G47" s="1854" t="s">
        <v>73</v>
      </c>
      <c r="H47" s="1849" t="s">
        <v>149</v>
      </c>
      <c r="I47" s="1400"/>
      <c r="J47" s="1401"/>
      <c r="K47" s="1402"/>
      <c r="L47" s="1408"/>
      <c r="M47" s="1402"/>
      <c r="N47" s="1358"/>
      <c r="O47" s="1405"/>
      <c r="P47" s="1535"/>
      <c r="Q47" s="1536"/>
      <c r="R47" s="1536"/>
      <c r="S47" s="1536"/>
      <c r="T47" s="1536"/>
      <c r="U47" s="1536"/>
      <c r="V47" s="1536"/>
      <c r="W47" s="1536"/>
      <c r="X47" s="1536"/>
      <c r="Y47" s="1536"/>
      <c r="Z47" s="1536"/>
      <c r="AA47" s="1589"/>
      <c r="AB47" s="1515">
        <f t="shared" si="11"/>
        <v>0</v>
      </c>
      <c r="AC47" s="1516">
        <f t="shared" si="12"/>
        <v>0</v>
      </c>
      <c r="AE47" s="765">
        <v>232</v>
      </c>
      <c r="AF47" s="1069" t="s">
        <v>545</v>
      </c>
      <c r="AG47" s="955"/>
      <c r="AH47" s="944">
        <f t="shared" si="7"/>
        <v>0</v>
      </c>
      <c r="AI47" s="766">
        <v>44412500</v>
      </c>
      <c r="AJ47" s="768">
        <f t="shared" si="8"/>
        <v>44412500</v>
      </c>
      <c r="AK47" s="738"/>
      <c r="AL47" s="1278">
        <f t="shared" si="9"/>
        <v>44412500</v>
      </c>
    </row>
    <row r="48" spans="1:38" s="692" customFormat="1" hidden="1">
      <c r="A48" s="1225" t="s">
        <v>110</v>
      </c>
      <c r="B48" s="1601">
        <f t="shared" si="10"/>
        <v>0</v>
      </c>
      <c r="C48" s="106" t="s">
        <v>31</v>
      </c>
      <c r="D48" s="1766" t="s">
        <v>231</v>
      </c>
      <c r="E48" s="1766" t="s">
        <v>152</v>
      </c>
      <c r="F48" s="1766" t="s">
        <v>234</v>
      </c>
      <c r="G48" s="1854" t="s">
        <v>73</v>
      </c>
      <c r="H48" s="1849" t="s">
        <v>149</v>
      </c>
      <c r="I48" s="1400"/>
      <c r="J48" s="1401"/>
      <c r="K48" s="1402"/>
      <c r="L48" s="1408"/>
      <c r="M48" s="1428"/>
      <c r="N48" s="1358"/>
      <c r="O48" s="1429"/>
      <c r="P48" s="1535"/>
      <c r="Q48" s="1536"/>
      <c r="R48" s="1536"/>
      <c r="S48" s="1536"/>
      <c r="T48" s="1536"/>
      <c r="U48" s="1536"/>
      <c r="V48" s="1536"/>
      <c r="W48" s="1536"/>
      <c r="X48" s="1536"/>
      <c r="Y48" s="1536"/>
      <c r="Z48" s="1536"/>
      <c r="AA48" s="1589"/>
      <c r="AB48" s="1515">
        <f t="shared" si="11"/>
        <v>0</v>
      </c>
      <c r="AC48" s="1516">
        <f t="shared" si="12"/>
        <v>0</v>
      </c>
      <c r="AE48" s="765">
        <v>233</v>
      </c>
      <c r="AF48" s="1069" t="s">
        <v>546</v>
      </c>
      <c r="AG48" s="955"/>
      <c r="AH48" s="944">
        <f t="shared" si="7"/>
        <v>0</v>
      </c>
      <c r="AI48" s="766">
        <v>51884250</v>
      </c>
      <c r="AJ48" s="768">
        <f t="shared" si="8"/>
        <v>51884250</v>
      </c>
      <c r="AK48" s="738"/>
      <c r="AL48" s="1278">
        <f t="shared" si="9"/>
        <v>51884250</v>
      </c>
    </row>
    <row r="49" spans="1:38" s="692" customFormat="1" hidden="1">
      <c r="A49" s="1225" t="s">
        <v>110</v>
      </c>
      <c r="B49" s="1601">
        <f t="shared" si="10"/>
        <v>0</v>
      </c>
      <c r="C49" s="106" t="s">
        <v>31</v>
      </c>
      <c r="D49" s="1766" t="s">
        <v>231</v>
      </c>
      <c r="E49" s="1766" t="s">
        <v>153</v>
      </c>
      <c r="F49" s="1766" t="s">
        <v>234</v>
      </c>
      <c r="G49" s="1854" t="s">
        <v>73</v>
      </c>
      <c r="H49" s="1849" t="s">
        <v>149</v>
      </c>
      <c r="I49" s="1400"/>
      <c r="J49" s="1401"/>
      <c r="K49" s="1402"/>
      <c r="L49" s="1408"/>
      <c r="M49" s="1347"/>
      <c r="N49" s="1358"/>
      <c r="O49" s="1405"/>
      <c r="P49" s="1535"/>
      <c r="Q49" s="1536"/>
      <c r="R49" s="1536"/>
      <c r="S49" s="1536"/>
      <c r="T49" s="1536"/>
      <c r="U49" s="1536"/>
      <c r="V49" s="1536"/>
      <c r="W49" s="1536"/>
      <c r="X49" s="1536"/>
      <c r="Y49" s="1536"/>
      <c r="Z49" s="1536"/>
      <c r="AA49" s="1589"/>
      <c r="AB49" s="1515">
        <f t="shared" si="11"/>
        <v>0</v>
      </c>
      <c r="AC49" s="1516">
        <f t="shared" si="12"/>
        <v>0</v>
      </c>
      <c r="AE49" s="765">
        <v>234</v>
      </c>
      <c r="AF49" s="1069" t="s">
        <v>547</v>
      </c>
      <c r="AG49" s="955"/>
      <c r="AH49" s="944">
        <f t="shared" si="7"/>
        <v>0</v>
      </c>
      <c r="AI49" s="766">
        <v>34484999.999999993</v>
      </c>
      <c r="AJ49" s="768">
        <f t="shared" si="8"/>
        <v>34484999.999999993</v>
      </c>
      <c r="AK49" s="738"/>
      <c r="AL49" s="1278">
        <f t="shared" si="9"/>
        <v>34484999.999999993</v>
      </c>
    </row>
    <row r="50" spans="1:38" s="692" customFormat="1" hidden="1">
      <c r="A50" s="1225" t="s">
        <v>110</v>
      </c>
      <c r="B50" s="1601">
        <f t="shared" si="10"/>
        <v>0</v>
      </c>
      <c r="C50" s="106" t="s">
        <v>31</v>
      </c>
      <c r="D50" s="1766" t="s">
        <v>231</v>
      </c>
      <c r="E50" s="1766" t="s">
        <v>154</v>
      </c>
      <c r="F50" s="1766" t="s">
        <v>234</v>
      </c>
      <c r="G50" s="1854" t="s">
        <v>73</v>
      </c>
      <c r="H50" s="1849" t="s">
        <v>149</v>
      </c>
      <c r="I50" s="1400"/>
      <c r="J50" s="1401"/>
      <c r="K50" s="1402"/>
      <c r="L50" s="1408"/>
      <c r="M50" s="1347"/>
      <c r="N50" s="1408"/>
      <c r="O50" s="1405"/>
      <c r="P50" s="1535"/>
      <c r="Q50" s="1536"/>
      <c r="R50" s="1536"/>
      <c r="S50" s="1536"/>
      <c r="T50" s="1536"/>
      <c r="U50" s="1536"/>
      <c r="V50" s="1536"/>
      <c r="W50" s="1536"/>
      <c r="X50" s="1536"/>
      <c r="Y50" s="1536"/>
      <c r="Z50" s="1536"/>
      <c r="AA50" s="1589"/>
      <c r="AB50" s="1515">
        <f t="shared" si="11"/>
        <v>0</v>
      </c>
      <c r="AC50" s="1516">
        <f t="shared" si="12"/>
        <v>0</v>
      </c>
      <c r="AE50" s="765">
        <v>235</v>
      </c>
      <c r="AF50" s="1069" t="s">
        <v>548</v>
      </c>
      <c r="AG50" s="955"/>
      <c r="AH50" s="944">
        <f t="shared" si="7"/>
        <v>0</v>
      </c>
      <c r="AI50" s="766">
        <v>34484999.999999993</v>
      </c>
      <c r="AJ50" s="768">
        <f t="shared" si="8"/>
        <v>34484999.999999993</v>
      </c>
      <c r="AK50" s="738"/>
      <c r="AL50" s="1278">
        <f t="shared" si="9"/>
        <v>34484999.999999993</v>
      </c>
    </row>
    <row r="51" spans="1:38" s="692" customFormat="1" hidden="1">
      <c r="A51" s="1225" t="s">
        <v>110</v>
      </c>
      <c r="B51" s="1601">
        <f t="shared" si="10"/>
        <v>0</v>
      </c>
      <c r="C51" s="106" t="s">
        <v>31</v>
      </c>
      <c r="D51" s="1766" t="s">
        <v>231</v>
      </c>
      <c r="E51" s="1766" t="s">
        <v>155</v>
      </c>
      <c r="F51" s="1766" t="s">
        <v>234</v>
      </c>
      <c r="G51" s="1854" t="s">
        <v>73</v>
      </c>
      <c r="H51" s="1849" t="s">
        <v>149</v>
      </c>
      <c r="I51" s="1400"/>
      <c r="J51" s="1401"/>
      <c r="K51" s="1402"/>
      <c r="L51" s="1408"/>
      <c r="M51" s="1347"/>
      <c r="N51" s="1358"/>
      <c r="O51" s="1405"/>
      <c r="P51" s="1535"/>
      <c r="Q51" s="1536"/>
      <c r="R51" s="1536"/>
      <c r="S51" s="1536"/>
      <c r="T51" s="1536"/>
      <c r="U51" s="1536"/>
      <c r="V51" s="1536"/>
      <c r="W51" s="1536"/>
      <c r="X51" s="1536"/>
      <c r="Y51" s="1536"/>
      <c r="Z51" s="1536"/>
      <c r="AA51" s="1589"/>
      <c r="AB51" s="1515">
        <f t="shared" si="11"/>
        <v>0</v>
      </c>
      <c r="AC51" s="1516">
        <f t="shared" si="12"/>
        <v>0</v>
      </c>
      <c r="AE51" s="765">
        <v>236</v>
      </c>
      <c r="AF51" s="1069" t="s">
        <v>549</v>
      </c>
      <c r="AG51" s="955"/>
      <c r="AH51" s="944">
        <f t="shared" si="7"/>
        <v>0</v>
      </c>
      <c r="AI51" s="766">
        <v>25289000</v>
      </c>
      <c r="AJ51" s="768">
        <f t="shared" si="8"/>
        <v>25289000</v>
      </c>
      <c r="AK51" s="738"/>
      <c r="AL51" s="1278">
        <f t="shared" si="9"/>
        <v>25289000</v>
      </c>
    </row>
    <row r="52" spans="1:38" s="692" customFormat="1" hidden="1">
      <c r="A52" s="1225" t="s">
        <v>110</v>
      </c>
      <c r="B52" s="1601">
        <f t="shared" si="10"/>
        <v>0</v>
      </c>
      <c r="C52" s="106" t="s">
        <v>31</v>
      </c>
      <c r="D52" s="1766" t="s">
        <v>231</v>
      </c>
      <c r="E52" s="1766" t="s">
        <v>156</v>
      </c>
      <c r="F52" s="1766" t="s">
        <v>234</v>
      </c>
      <c r="G52" s="1854" t="s">
        <v>73</v>
      </c>
      <c r="H52" s="1849" t="s">
        <v>149</v>
      </c>
      <c r="I52" s="1400"/>
      <c r="J52" s="1401"/>
      <c r="K52" s="1402"/>
      <c r="L52" s="1408"/>
      <c r="M52" s="1402"/>
      <c r="N52" s="1408"/>
      <c r="O52" s="1405"/>
      <c r="P52" s="1535"/>
      <c r="Q52" s="1536"/>
      <c r="R52" s="1536"/>
      <c r="S52" s="1536"/>
      <c r="T52" s="1536"/>
      <c r="U52" s="1536"/>
      <c r="V52" s="1536"/>
      <c r="W52" s="1536"/>
      <c r="X52" s="1536"/>
      <c r="Y52" s="1536"/>
      <c r="Z52" s="1536"/>
      <c r="AA52" s="1589"/>
      <c r="AB52" s="1515">
        <f t="shared" si="11"/>
        <v>0</v>
      </c>
      <c r="AC52" s="1516">
        <f t="shared" si="12"/>
        <v>0</v>
      </c>
      <c r="AE52" s="765">
        <v>237</v>
      </c>
      <c r="AF52" s="1069" t="s">
        <v>550</v>
      </c>
      <c r="AG52" s="955"/>
      <c r="AH52" s="944">
        <f t="shared" si="7"/>
        <v>0</v>
      </c>
      <c r="AI52" s="766">
        <v>18000000</v>
      </c>
      <c r="AJ52" s="768">
        <f t="shared" si="8"/>
        <v>18000000</v>
      </c>
      <c r="AK52" s="738"/>
      <c r="AL52" s="1278">
        <f t="shared" si="9"/>
        <v>18000000</v>
      </c>
    </row>
    <row r="53" spans="1:38" s="692" customFormat="1" hidden="1">
      <c r="A53" s="1225" t="s">
        <v>110</v>
      </c>
      <c r="B53" s="1601">
        <f t="shared" si="10"/>
        <v>0</v>
      </c>
      <c r="C53" s="106" t="s">
        <v>31</v>
      </c>
      <c r="D53" s="1766" t="s">
        <v>231</v>
      </c>
      <c r="E53" s="1766" t="s">
        <v>157</v>
      </c>
      <c r="F53" s="1766" t="s">
        <v>234</v>
      </c>
      <c r="G53" s="1854" t="s">
        <v>73</v>
      </c>
      <c r="H53" s="1849" t="s">
        <v>149</v>
      </c>
      <c r="I53" s="1400"/>
      <c r="J53" s="1401"/>
      <c r="K53" s="1402"/>
      <c r="L53" s="1408"/>
      <c r="M53" s="1402"/>
      <c r="N53" s="1408"/>
      <c r="O53" s="1405"/>
      <c r="P53" s="1535"/>
      <c r="Q53" s="1536"/>
      <c r="R53" s="1536"/>
      <c r="S53" s="1536"/>
      <c r="T53" s="1536"/>
      <c r="U53" s="1536"/>
      <c r="V53" s="1536"/>
      <c r="W53" s="1536"/>
      <c r="X53" s="1536"/>
      <c r="Y53" s="1536"/>
      <c r="Z53" s="1536"/>
      <c r="AA53" s="1589"/>
      <c r="AB53" s="1515">
        <f t="shared" si="11"/>
        <v>0</v>
      </c>
      <c r="AC53" s="1516">
        <f t="shared" si="12"/>
        <v>0</v>
      </c>
      <c r="AE53" s="765">
        <v>238</v>
      </c>
      <c r="AF53" s="1069" t="s">
        <v>551</v>
      </c>
      <c r="AG53" s="955"/>
      <c r="AH53" s="944">
        <f t="shared" si="7"/>
        <v>0</v>
      </c>
      <c r="AI53" s="766">
        <v>17346999.999999996</v>
      </c>
      <c r="AJ53" s="768">
        <f t="shared" si="8"/>
        <v>17346999.999999996</v>
      </c>
      <c r="AK53" s="738"/>
      <c r="AL53" s="1278">
        <f t="shared" si="9"/>
        <v>17346999.999999996</v>
      </c>
    </row>
    <row r="54" spans="1:38" s="692" customFormat="1" hidden="1">
      <c r="A54" s="1225" t="s">
        <v>110</v>
      </c>
      <c r="B54" s="1601">
        <f t="shared" si="10"/>
        <v>0</v>
      </c>
      <c r="C54" s="106" t="s">
        <v>31</v>
      </c>
      <c r="D54" s="1766" t="s">
        <v>231</v>
      </c>
      <c r="E54" s="1766" t="s">
        <v>158</v>
      </c>
      <c r="F54" s="1766" t="s">
        <v>234</v>
      </c>
      <c r="G54" s="1854" t="s">
        <v>73</v>
      </c>
      <c r="H54" s="1849" t="s">
        <v>149</v>
      </c>
      <c r="I54" s="1400"/>
      <c r="J54" s="1401"/>
      <c r="K54" s="1402"/>
      <c r="L54" s="1401"/>
      <c r="M54" s="1402"/>
      <c r="N54" s="1408"/>
      <c r="O54" s="1405"/>
      <c r="P54" s="1535"/>
      <c r="Q54" s="1536"/>
      <c r="R54" s="1536"/>
      <c r="S54" s="1536"/>
      <c r="T54" s="1536"/>
      <c r="U54" s="1536"/>
      <c r="V54" s="1536"/>
      <c r="W54" s="1536"/>
      <c r="X54" s="1536"/>
      <c r="Y54" s="1536"/>
      <c r="Z54" s="1536"/>
      <c r="AA54" s="1589"/>
      <c r="AB54" s="1515">
        <f t="shared" si="11"/>
        <v>0</v>
      </c>
      <c r="AC54" s="1516">
        <f t="shared" si="12"/>
        <v>0</v>
      </c>
      <c r="AE54" s="765">
        <v>239</v>
      </c>
      <c r="AF54" s="1069" t="s">
        <v>552</v>
      </c>
      <c r="AG54" s="955"/>
      <c r="AH54" s="944">
        <f t="shared" si="7"/>
        <v>0</v>
      </c>
      <c r="AI54" s="766">
        <v>26125000</v>
      </c>
      <c r="AJ54" s="768">
        <f t="shared" si="8"/>
        <v>26125000</v>
      </c>
      <c r="AK54" s="738"/>
      <c r="AL54" s="1278">
        <f t="shared" si="9"/>
        <v>26125000</v>
      </c>
    </row>
    <row r="55" spans="1:38" s="692" customFormat="1" hidden="1">
      <c r="A55" s="1225" t="s">
        <v>110</v>
      </c>
      <c r="B55" s="1601">
        <f t="shared" si="10"/>
        <v>0</v>
      </c>
      <c r="C55" s="106" t="s">
        <v>31</v>
      </c>
      <c r="D55" s="1766" t="s">
        <v>231</v>
      </c>
      <c r="E55" s="1766" t="s">
        <v>159</v>
      </c>
      <c r="F55" s="1766" t="s">
        <v>234</v>
      </c>
      <c r="G55" s="1854" t="s">
        <v>73</v>
      </c>
      <c r="H55" s="1849" t="s">
        <v>149</v>
      </c>
      <c r="I55" s="1400"/>
      <c r="J55" s="1401"/>
      <c r="K55" s="1402"/>
      <c r="L55" s="1408"/>
      <c r="M55" s="1347"/>
      <c r="N55" s="1358"/>
      <c r="O55" s="1405"/>
      <c r="P55" s="1535"/>
      <c r="Q55" s="1536"/>
      <c r="R55" s="1536"/>
      <c r="S55" s="1536"/>
      <c r="T55" s="1536"/>
      <c r="U55" s="1536"/>
      <c r="V55" s="1536"/>
      <c r="W55" s="1536"/>
      <c r="X55" s="1536"/>
      <c r="Y55" s="1536"/>
      <c r="Z55" s="1536"/>
      <c r="AA55" s="1589"/>
      <c r="AB55" s="1515">
        <f t="shared" si="11"/>
        <v>0</v>
      </c>
      <c r="AC55" s="1516">
        <f t="shared" si="12"/>
        <v>0</v>
      </c>
      <c r="AE55" s="765">
        <v>240</v>
      </c>
      <c r="AF55" s="1069" t="s">
        <v>553</v>
      </c>
      <c r="AG55" s="955"/>
      <c r="AH55" s="944">
        <f t="shared" si="7"/>
        <v>0</v>
      </c>
      <c r="AI55" s="766">
        <v>23512500</v>
      </c>
      <c r="AJ55" s="768">
        <f t="shared" si="8"/>
        <v>23512500</v>
      </c>
      <c r="AK55" s="738"/>
      <c r="AL55" s="1278">
        <f t="shared" si="9"/>
        <v>23512500</v>
      </c>
    </row>
    <row r="56" spans="1:38" s="692" customFormat="1" hidden="1">
      <c r="A56" s="1225" t="s">
        <v>110</v>
      </c>
      <c r="B56" s="1601">
        <f t="shared" si="10"/>
        <v>0</v>
      </c>
      <c r="C56" s="106" t="s">
        <v>31</v>
      </c>
      <c r="D56" s="1766" t="s">
        <v>231</v>
      </c>
      <c r="E56" s="1766" t="s">
        <v>160</v>
      </c>
      <c r="F56" s="1766" t="s">
        <v>234</v>
      </c>
      <c r="G56" s="1854" t="s">
        <v>73</v>
      </c>
      <c r="H56" s="1849" t="s">
        <v>149</v>
      </c>
      <c r="I56" s="1400"/>
      <c r="J56" s="1401"/>
      <c r="K56" s="1402"/>
      <c r="L56" s="1408"/>
      <c r="M56" s="1347"/>
      <c r="N56" s="1358"/>
      <c r="O56" s="1405"/>
      <c r="P56" s="1535"/>
      <c r="Q56" s="1536"/>
      <c r="R56" s="1536"/>
      <c r="S56" s="1536"/>
      <c r="T56" s="1536"/>
      <c r="U56" s="1536"/>
      <c r="V56" s="1536"/>
      <c r="W56" s="1536"/>
      <c r="X56" s="1536"/>
      <c r="Y56" s="1536"/>
      <c r="Z56" s="1536"/>
      <c r="AA56" s="1589"/>
      <c r="AB56" s="1515">
        <f t="shared" si="11"/>
        <v>0</v>
      </c>
      <c r="AC56" s="1516">
        <f t="shared" si="12"/>
        <v>0</v>
      </c>
      <c r="AE56" s="765">
        <v>241</v>
      </c>
      <c r="AF56" s="1069" t="s">
        <v>553</v>
      </c>
      <c r="AG56" s="955"/>
      <c r="AH56" s="944">
        <f t="shared" si="7"/>
        <v>0</v>
      </c>
      <c r="AI56" s="766">
        <v>27500000</v>
      </c>
      <c r="AJ56" s="768">
        <f t="shared" si="8"/>
        <v>27500000</v>
      </c>
      <c r="AK56" s="738"/>
      <c r="AL56" s="1278">
        <f t="shared" si="9"/>
        <v>27500000</v>
      </c>
    </row>
    <row r="57" spans="1:38" s="692" customFormat="1" hidden="1">
      <c r="A57" s="1225" t="s">
        <v>110</v>
      </c>
      <c r="B57" s="1601">
        <f t="shared" si="10"/>
        <v>0</v>
      </c>
      <c r="C57" s="106" t="s">
        <v>31</v>
      </c>
      <c r="D57" s="1766" t="s">
        <v>231</v>
      </c>
      <c r="E57" s="1766" t="s">
        <v>161</v>
      </c>
      <c r="F57" s="1766" t="s">
        <v>234</v>
      </c>
      <c r="G57" s="1854" t="s">
        <v>73</v>
      </c>
      <c r="H57" s="1849" t="s">
        <v>149</v>
      </c>
      <c r="I57" s="1400"/>
      <c r="J57" s="1401"/>
      <c r="K57" s="1402"/>
      <c r="L57" s="1408"/>
      <c r="M57" s="1347"/>
      <c r="N57" s="1358"/>
      <c r="O57" s="1405"/>
      <c r="P57" s="1535"/>
      <c r="Q57" s="1536"/>
      <c r="R57" s="1536"/>
      <c r="S57" s="1536"/>
      <c r="T57" s="1536"/>
      <c r="U57" s="1536"/>
      <c r="V57" s="1536"/>
      <c r="W57" s="1536"/>
      <c r="X57" s="1536"/>
      <c r="Y57" s="1536"/>
      <c r="Z57" s="1536"/>
      <c r="AA57" s="1589"/>
      <c r="AB57" s="1515">
        <f t="shared" si="11"/>
        <v>0</v>
      </c>
      <c r="AC57" s="1516">
        <f t="shared" si="12"/>
        <v>0</v>
      </c>
      <c r="AE57" s="765">
        <v>242</v>
      </c>
      <c r="AF57" s="1069" t="s">
        <v>553</v>
      </c>
      <c r="AG57" s="955"/>
      <c r="AH57" s="944">
        <f t="shared" si="7"/>
        <v>0</v>
      </c>
      <c r="AI57" s="766">
        <v>28737500</v>
      </c>
      <c r="AJ57" s="768">
        <f t="shared" si="8"/>
        <v>28737500</v>
      </c>
      <c r="AK57" s="738"/>
      <c r="AL57" s="1278">
        <f t="shared" si="9"/>
        <v>28737500</v>
      </c>
    </row>
    <row r="58" spans="1:38" s="692" customFormat="1" hidden="1">
      <c r="A58" s="1225" t="s">
        <v>110</v>
      </c>
      <c r="B58" s="1601">
        <f t="shared" si="10"/>
        <v>0</v>
      </c>
      <c r="C58" s="106" t="s">
        <v>31</v>
      </c>
      <c r="D58" s="1766" t="s">
        <v>231</v>
      </c>
      <c r="E58" s="1766" t="s">
        <v>162</v>
      </c>
      <c r="F58" s="1766" t="s">
        <v>234</v>
      </c>
      <c r="G58" s="1854" t="s">
        <v>73</v>
      </c>
      <c r="H58" s="1849" t="s">
        <v>149</v>
      </c>
      <c r="I58" s="1400"/>
      <c r="J58" s="1401"/>
      <c r="K58" s="1402"/>
      <c r="L58" s="1408"/>
      <c r="M58" s="1347"/>
      <c r="N58" s="1358"/>
      <c r="O58" s="1405"/>
      <c r="P58" s="1535"/>
      <c r="Q58" s="1536"/>
      <c r="R58" s="1536"/>
      <c r="S58" s="1536"/>
      <c r="T58" s="1536"/>
      <c r="U58" s="1536"/>
      <c r="V58" s="1536"/>
      <c r="W58" s="1536"/>
      <c r="X58" s="1536"/>
      <c r="Y58" s="1536"/>
      <c r="Z58" s="1536"/>
      <c r="AA58" s="1589"/>
      <c r="AB58" s="1515">
        <f t="shared" si="11"/>
        <v>0</v>
      </c>
      <c r="AC58" s="1516">
        <f t="shared" si="12"/>
        <v>0</v>
      </c>
      <c r="AE58" s="765">
        <v>243</v>
      </c>
      <c r="AF58" s="1069" t="s">
        <v>553</v>
      </c>
      <c r="AG58" s="955"/>
      <c r="AH58" s="944">
        <f t="shared" si="7"/>
        <v>0</v>
      </c>
      <c r="AI58" s="766">
        <v>27500000</v>
      </c>
      <c r="AJ58" s="768">
        <f t="shared" si="8"/>
        <v>27500000</v>
      </c>
      <c r="AK58" s="738"/>
      <c r="AL58" s="1278">
        <f t="shared" si="9"/>
        <v>27500000</v>
      </c>
    </row>
    <row r="59" spans="1:38" s="692" customFormat="1" hidden="1">
      <c r="A59" s="1225" t="s">
        <v>110</v>
      </c>
      <c r="B59" s="1601">
        <f t="shared" si="10"/>
        <v>0</v>
      </c>
      <c r="C59" s="106" t="s">
        <v>31</v>
      </c>
      <c r="D59" s="1766" t="s">
        <v>231</v>
      </c>
      <c r="E59" s="1766" t="s">
        <v>163</v>
      </c>
      <c r="F59" s="1766" t="s">
        <v>234</v>
      </c>
      <c r="G59" s="1854" t="s">
        <v>73</v>
      </c>
      <c r="H59" s="1849" t="s">
        <v>149</v>
      </c>
      <c r="I59" s="1400"/>
      <c r="J59" s="1401"/>
      <c r="K59" s="1402"/>
      <c r="L59" s="1408"/>
      <c r="M59" s="1428"/>
      <c r="N59" s="1358"/>
      <c r="O59" s="1405"/>
      <c r="P59" s="1535"/>
      <c r="Q59" s="1536"/>
      <c r="R59" s="1536"/>
      <c r="S59" s="1536"/>
      <c r="T59" s="1536"/>
      <c r="U59" s="1536"/>
      <c r="V59" s="1536"/>
      <c r="W59" s="1536"/>
      <c r="X59" s="1536"/>
      <c r="Y59" s="1536"/>
      <c r="Z59" s="1536"/>
      <c r="AA59" s="1589"/>
      <c r="AB59" s="1515">
        <f t="shared" si="11"/>
        <v>0</v>
      </c>
      <c r="AC59" s="1516">
        <f t="shared" si="12"/>
        <v>0</v>
      </c>
      <c r="AE59" s="765" t="s">
        <v>189</v>
      </c>
      <c r="AF59" s="1069" t="s">
        <v>554</v>
      </c>
      <c r="AG59" s="955"/>
      <c r="AH59" s="944">
        <f t="shared" si="7"/>
        <v>0</v>
      </c>
      <c r="AI59" s="766">
        <v>867836000</v>
      </c>
      <c r="AJ59" s="768">
        <f t="shared" si="8"/>
        <v>867836000</v>
      </c>
      <c r="AK59" s="738"/>
      <c r="AL59" s="1278">
        <f t="shared" si="9"/>
        <v>867836000</v>
      </c>
    </row>
    <row r="60" spans="1:38" s="692" customFormat="1" hidden="1">
      <c r="A60" s="1225" t="s">
        <v>110</v>
      </c>
      <c r="B60" s="1601">
        <f t="shared" si="10"/>
        <v>0</v>
      </c>
      <c r="C60" s="106" t="s">
        <v>31</v>
      </c>
      <c r="D60" s="1766" t="s">
        <v>231</v>
      </c>
      <c r="E60" s="1766" t="s">
        <v>164</v>
      </c>
      <c r="F60" s="1766" t="s">
        <v>234</v>
      </c>
      <c r="G60" s="1854" t="s">
        <v>73</v>
      </c>
      <c r="H60" s="1849" t="s">
        <v>149</v>
      </c>
      <c r="I60" s="1400"/>
      <c r="J60" s="1401"/>
      <c r="K60" s="1402"/>
      <c r="L60" s="1408"/>
      <c r="M60" s="1347"/>
      <c r="N60" s="1358"/>
      <c r="O60" s="1405"/>
      <c r="P60" s="1535"/>
      <c r="Q60" s="1536"/>
      <c r="R60" s="1536"/>
      <c r="S60" s="1536"/>
      <c r="T60" s="1536"/>
      <c r="U60" s="1536"/>
      <c r="V60" s="1536"/>
      <c r="W60" s="1536"/>
      <c r="X60" s="1536"/>
      <c r="Y60" s="1536"/>
      <c r="Z60" s="1536"/>
      <c r="AA60" s="1589"/>
      <c r="AB60" s="1515">
        <f t="shared" si="11"/>
        <v>0</v>
      </c>
      <c r="AC60" s="1516">
        <f t="shared" si="12"/>
        <v>0</v>
      </c>
      <c r="AE60" s="765"/>
      <c r="AF60" s="1069"/>
      <c r="AG60" s="955"/>
      <c r="AH60" s="944">
        <f t="shared" si="7"/>
        <v>0</v>
      </c>
      <c r="AI60" s="766"/>
      <c r="AJ60" s="768">
        <f t="shared" si="8"/>
        <v>0</v>
      </c>
      <c r="AK60" s="738"/>
      <c r="AL60" s="1278">
        <f t="shared" si="9"/>
        <v>0</v>
      </c>
    </row>
    <row r="61" spans="1:38" s="692" customFormat="1" hidden="1">
      <c r="A61" s="1225" t="s">
        <v>110</v>
      </c>
      <c r="B61" s="1601">
        <f t="shared" si="10"/>
        <v>0</v>
      </c>
      <c r="C61" s="106" t="s">
        <v>31</v>
      </c>
      <c r="D61" s="1766" t="s">
        <v>231</v>
      </c>
      <c r="E61" s="1766" t="s">
        <v>242</v>
      </c>
      <c r="F61" s="1766" t="s">
        <v>234</v>
      </c>
      <c r="G61" s="1854" t="s">
        <v>73</v>
      </c>
      <c r="H61" s="1849"/>
      <c r="I61" s="1400"/>
      <c r="J61" s="1401"/>
      <c r="K61" s="1402"/>
      <c r="L61" s="1401"/>
      <c r="M61" s="1347"/>
      <c r="N61" s="1358"/>
      <c r="O61" s="1405"/>
      <c r="P61" s="1535"/>
      <c r="Q61" s="1536"/>
      <c r="R61" s="1536"/>
      <c r="S61" s="1536"/>
      <c r="T61" s="1536"/>
      <c r="U61" s="1536"/>
      <c r="V61" s="1536"/>
      <c r="W61" s="1536"/>
      <c r="X61" s="1536"/>
      <c r="Y61" s="1536"/>
      <c r="Z61" s="1536"/>
      <c r="AA61" s="1589"/>
      <c r="AB61" s="1515">
        <f t="shared" si="11"/>
        <v>0</v>
      </c>
      <c r="AC61" s="1516">
        <f t="shared" si="12"/>
        <v>0</v>
      </c>
      <c r="AE61" s="765"/>
      <c r="AF61" s="1069"/>
      <c r="AG61" s="955"/>
      <c r="AH61" s="944">
        <f t="shared" si="7"/>
        <v>0</v>
      </c>
      <c r="AI61" s="766"/>
      <c r="AJ61" s="768">
        <f t="shared" si="8"/>
        <v>0</v>
      </c>
      <c r="AK61" s="738"/>
      <c r="AL61" s="1278">
        <f t="shared" si="9"/>
        <v>0</v>
      </c>
    </row>
    <row r="62" spans="1:38" s="692" customFormat="1" hidden="1">
      <c r="A62" s="1225" t="s">
        <v>110</v>
      </c>
      <c r="B62" s="1601">
        <f t="shared" si="10"/>
        <v>0</v>
      </c>
      <c r="C62" s="106" t="s">
        <v>31</v>
      </c>
      <c r="D62" s="1766" t="s">
        <v>231</v>
      </c>
      <c r="E62" s="1766" t="s">
        <v>279</v>
      </c>
      <c r="F62" s="1766" t="s">
        <v>234</v>
      </c>
      <c r="G62" s="1854" t="s">
        <v>73</v>
      </c>
      <c r="H62" s="1849"/>
      <c r="I62" s="1400"/>
      <c r="J62" s="1401"/>
      <c r="K62" s="1402"/>
      <c r="L62" s="1408"/>
      <c r="M62" s="1347"/>
      <c r="N62" s="1408"/>
      <c r="O62" s="1405"/>
      <c r="P62" s="1535"/>
      <c r="Q62" s="1536"/>
      <c r="R62" s="1536"/>
      <c r="S62" s="1536"/>
      <c r="T62" s="1536"/>
      <c r="U62" s="1536"/>
      <c r="V62" s="1536"/>
      <c r="W62" s="1536"/>
      <c r="X62" s="1536"/>
      <c r="Y62" s="1536"/>
      <c r="Z62" s="1536"/>
      <c r="AA62" s="1589"/>
      <c r="AB62" s="1515">
        <f t="shared" si="11"/>
        <v>0</v>
      </c>
      <c r="AC62" s="1516">
        <f t="shared" si="12"/>
        <v>0</v>
      </c>
      <c r="AE62" s="765"/>
      <c r="AF62" s="1069"/>
      <c r="AG62" s="955"/>
      <c r="AH62" s="944">
        <f t="shared" si="7"/>
        <v>0</v>
      </c>
      <c r="AI62" s="766"/>
      <c r="AJ62" s="768">
        <f t="shared" si="8"/>
        <v>0</v>
      </c>
      <c r="AK62" s="738"/>
      <c r="AL62" s="1278">
        <f t="shared" si="9"/>
        <v>0</v>
      </c>
    </row>
    <row r="63" spans="1:38" s="692" customFormat="1" hidden="1">
      <c r="A63" s="1225" t="s">
        <v>110</v>
      </c>
      <c r="B63" s="1601">
        <f t="shared" si="10"/>
        <v>0</v>
      </c>
      <c r="C63" s="106" t="s">
        <v>31</v>
      </c>
      <c r="D63" s="1766" t="s">
        <v>231</v>
      </c>
      <c r="E63" s="1766" t="s">
        <v>243</v>
      </c>
      <c r="F63" s="1766" t="s">
        <v>234</v>
      </c>
      <c r="G63" s="1854" t="s">
        <v>73</v>
      </c>
      <c r="H63" s="1849"/>
      <c r="I63" s="1400"/>
      <c r="J63" s="1401"/>
      <c r="K63" s="1402"/>
      <c r="L63" s="1408"/>
      <c r="M63" s="1347"/>
      <c r="N63" s="1408"/>
      <c r="O63" s="1405"/>
      <c r="P63" s="1535"/>
      <c r="Q63" s="1536"/>
      <c r="R63" s="1536"/>
      <c r="S63" s="1536"/>
      <c r="T63" s="1536"/>
      <c r="U63" s="1536"/>
      <c r="V63" s="1536"/>
      <c r="W63" s="1536"/>
      <c r="X63" s="1536"/>
      <c r="Y63" s="1536"/>
      <c r="Z63" s="1536"/>
      <c r="AA63" s="1589"/>
      <c r="AB63" s="1515">
        <f t="shared" si="11"/>
        <v>0</v>
      </c>
      <c r="AC63" s="1516">
        <f t="shared" si="12"/>
        <v>0</v>
      </c>
      <c r="AE63" s="765"/>
      <c r="AF63" s="1069"/>
      <c r="AG63" s="955"/>
      <c r="AH63" s="944">
        <f t="shared" si="7"/>
        <v>0</v>
      </c>
      <c r="AI63" s="766"/>
      <c r="AJ63" s="768">
        <f t="shared" si="8"/>
        <v>0</v>
      </c>
      <c r="AK63" s="738"/>
      <c r="AL63" s="1278">
        <f t="shared" si="9"/>
        <v>0</v>
      </c>
    </row>
    <row r="64" spans="1:38" s="692" customFormat="1" ht="15" hidden="1" customHeight="1">
      <c r="A64" s="1225" t="s">
        <v>110</v>
      </c>
      <c r="B64" s="1601">
        <f t="shared" si="10"/>
        <v>0</v>
      </c>
      <c r="C64" s="106" t="s">
        <v>31</v>
      </c>
      <c r="D64" s="1766" t="s">
        <v>231</v>
      </c>
      <c r="E64" s="1766" t="s">
        <v>244</v>
      </c>
      <c r="F64" s="1766" t="s">
        <v>234</v>
      </c>
      <c r="G64" s="1854" t="s">
        <v>73</v>
      </c>
      <c r="H64" s="1849"/>
      <c r="I64" s="1400"/>
      <c r="J64" s="1401"/>
      <c r="K64" s="1402"/>
      <c r="L64" s="1408"/>
      <c r="M64" s="1406"/>
      <c r="N64" s="1404"/>
      <c r="O64" s="1405"/>
      <c r="P64" s="1535"/>
      <c r="Q64" s="1536"/>
      <c r="R64" s="1536"/>
      <c r="S64" s="1536"/>
      <c r="T64" s="1536"/>
      <c r="U64" s="1536"/>
      <c r="V64" s="1536"/>
      <c r="W64" s="1536"/>
      <c r="X64" s="1536"/>
      <c r="Y64" s="1536"/>
      <c r="Z64" s="1536"/>
      <c r="AA64" s="1589"/>
      <c r="AB64" s="1515">
        <f t="shared" si="11"/>
        <v>0</v>
      </c>
      <c r="AC64" s="1516">
        <f t="shared" si="12"/>
        <v>0</v>
      </c>
      <c r="AE64" s="765"/>
      <c r="AF64" s="1069"/>
      <c r="AG64" s="956"/>
      <c r="AH64" s="944">
        <f t="shared" si="7"/>
        <v>0</v>
      </c>
      <c r="AI64" s="766"/>
      <c r="AJ64" s="768">
        <f t="shared" si="8"/>
        <v>0</v>
      </c>
      <c r="AK64" s="738"/>
      <c r="AL64" s="1278">
        <f t="shared" si="9"/>
        <v>0</v>
      </c>
    </row>
    <row r="65" spans="1:38" s="692" customFormat="1" hidden="1">
      <c r="A65" s="1225" t="s">
        <v>110</v>
      </c>
      <c r="B65" s="1601">
        <f t="shared" si="10"/>
        <v>0</v>
      </c>
      <c r="C65" s="106" t="s">
        <v>31</v>
      </c>
      <c r="D65" s="1766" t="s">
        <v>231</v>
      </c>
      <c r="E65" s="1766" t="s">
        <v>245</v>
      </c>
      <c r="F65" s="1766" t="s">
        <v>234</v>
      </c>
      <c r="G65" s="1854" t="s">
        <v>73</v>
      </c>
      <c r="H65" s="1849"/>
      <c r="I65" s="1400"/>
      <c r="J65" s="1401"/>
      <c r="K65" s="1402"/>
      <c r="L65" s="1408"/>
      <c r="M65" s="1347"/>
      <c r="N65" s="1358"/>
      <c r="O65" s="1405"/>
      <c r="P65" s="1535"/>
      <c r="Q65" s="1536"/>
      <c r="R65" s="1536"/>
      <c r="S65" s="1536"/>
      <c r="T65" s="1536"/>
      <c r="U65" s="1536"/>
      <c r="V65" s="1536"/>
      <c r="W65" s="1536"/>
      <c r="X65" s="1536"/>
      <c r="Y65" s="1536"/>
      <c r="Z65" s="1536"/>
      <c r="AA65" s="1589"/>
      <c r="AB65" s="1515">
        <f t="shared" si="11"/>
        <v>0</v>
      </c>
      <c r="AC65" s="1516">
        <f t="shared" si="12"/>
        <v>0</v>
      </c>
      <c r="AE65" s="765"/>
      <c r="AF65" s="1069"/>
      <c r="AG65" s="955"/>
      <c r="AH65" s="944">
        <f t="shared" si="7"/>
        <v>0</v>
      </c>
      <c r="AI65" s="766"/>
      <c r="AJ65" s="768">
        <f t="shared" si="8"/>
        <v>0</v>
      </c>
      <c r="AK65" s="738"/>
      <c r="AL65" s="1278">
        <f t="shared" si="9"/>
        <v>0</v>
      </c>
    </row>
    <row r="66" spans="1:38" s="692" customFormat="1" hidden="1">
      <c r="A66" s="1225" t="s">
        <v>110</v>
      </c>
      <c r="B66" s="1601">
        <f t="shared" si="10"/>
        <v>0</v>
      </c>
      <c r="C66" s="106" t="s">
        <v>31</v>
      </c>
      <c r="D66" s="1766" t="s">
        <v>231</v>
      </c>
      <c r="E66" s="1766" t="s">
        <v>246</v>
      </c>
      <c r="F66" s="1766" t="s">
        <v>234</v>
      </c>
      <c r="G66" s="1854" t="s">
        <v>73</v>
      </c>
      <c r="H66" s="1849"/>
      <c r="I66" s="1400"/>
      <c r="J66" s="1401"/>
      <c r="K66" s="1402"/>
      <c r="L66" s="1408"/>
      <c r="M66" s="1347"/>
      <c r="N66" s="1358"/>
      <c r="O66" s="1405"/>
      <c r="P66" s="1535"/>
      <c r="Q66" s="1536"/>
      <c r="R66" s="1536"/>
      <c r="S66" s="1536"/>
      <c r="T66" s="1536"/>
      <c r="U66" s="1536"/>
      <c r="V66" s="1536"/>
      <c r="W66" s="1536"/>
      <c r="X66" s="1536"/>
      <c r="Y66" s="1536"/>
      <c r="Z66" s="1536"/>
      <c r="AA66" s="1589"/>
      <c r="AB66" s="1515">
        <f t="shared" si="11"/>
        <v>0</v>
      </c>
      <c r="AC66" s="1516">
        <f t="shared" si="12"/>
        <v>0</v>
      </c>
      <c r="AE66" s="765"/>
      <c r="AF66" s="1069"/>
      <c r="AG66" s="955"/>
      <c r="AH66" s="944">
        <f t="shared" si="7"/>
        <v>0</v>
      </c>
      <c r="AI66" s="766"/>
      <c r="AJ66" s="768">
        <f t="shared" si="8"/>
        <v>0</v>
      </c>
      <c r="AK66" s="738"/>
      <c r="AL66" s="1278">
        <f t="shared" si="9"/>
        <v>0</v>
      </c>
    </row>
    <row r="67" spans="1:38" s="692" customFormat="1" hidden="1">
      <c r="A67" s="1225" t="s">
        <v>110</v>
      </c>
      <c r="B67" s="1601">
        <f t="shared" si="10"/>
        <v>0</v>
      </c>
      <c r="C67" s="106" t="s">
        <v>31</v>
      </c>
      <c r="D67" s="1766" t="s">
        <v>231</v>
      </c>
      <c r="E67" s="1766" t="s">
        <v>247</v>
      </c>
      <c r="F67" s="1766" t="s">
        <v>234</v>
      </c>
      <c r="G67" s="1854" t="s">
        <v>73</v>
      </c>
      <c r="H67" s="1849"/>
      <c r="I67" s="1400"/>
      <c r="J67" s="1401"/>
      <c r="K67" s="1402"/>
      <c r="L67" s="1408"/>
      <c r="M67" s="1347"/>
      <c r="N67" s="1408"/>
      <c r="O67" s="1405"/>
      <c r="P67" s="1535"/>
      <c r="Q67" s="1536"/>
      <c r="R67" s="1536"/>
      <c r="S67" s="1536"/>
      <c r="T67" s="1536"/>
      <c r="U67" s="1536"/>
      <c r="V67" s="1536"/>
      <c r="W67" s="1536"/>
      <c r="X67" s="1536"/>
      <c r="Y67" s="1536"/>
      <c r="Z67" s="1536"/>
      <c r="AA67" s="1589"/>
      <c r="AB67" s="1515">
        <f t="shared" si="11"/>
        <v>0</v>
      </c>
      <c r="AC67" s="1516">
        <f t="shared" si="12"/>
        <v>0</v>
      </c>
      <c r="AE67" s="765"/>
      <c r="AF67" s="1069"/>
      <c r="AG67" s="955"/>
      <c r="AH67" s="944">
        <f t="shared" si="7"/>
        <v>0</v>
      </c>
      <c r="AI67" s="766"/>
      <c r="AJ67" s="768">
        <f t="shared" si="8"/>
        <v>0</v>
      </c>
      <c r="AK67" s="738"/>
      <c r="AL67" s="1278">
        <f t="shared" si="9"/>
        <v>0</v>
      </c>
    </row>
    <row r="68" spans="1:38" s="692" customFormat="1" hidden="1">
      <c r="A68" s="1225" t="s">
        <v>110</v>
      </c>
      <c r="B68" s="1601">
        <f t="shared" si="10"/>
        <v>0</v>
      </c>
      <c r="C68" s="106" t="s">
        <v>31</v>
      </c>
      <c r="D68" s="1766" t="s">
        <v>231</v>
      </c>
      <c r="E68" s="1766" t="s">
        <v>248</v>
      </c>
      <c r="F68" s="1766" t="s">
        <v>234</v>
      </c>
      <c r="G68" s="1854" t="s">
        <v>73</v>
      </c>
      <c r="H68" s="1849"/>
      <c r="I68" s="1400"/>
      <c r="J68" s="1401"/>
      <c r="K68" s="1402"/>
      <c r="L68" s="1408"/>
      <c r="M68" s="1428"/>
      <c r="N68" s="1358"/>
      <c r="O68" s="1429"/>
      <c r="P68" s="1535"/>
      <c r="Q68" s="1536"/>
      <c r="R68" s="1536"/>
      <c r="S68" s="1536"/>
      <c r="T68" s="1536"/>
      <c r="U68" s="1536"/>
      <c r="V68" s="1536"/>
      <c r="W68" s="1536"/>
      <c r="X68" s="1536"/>
      <c r="Y68" s="1536"/>
      <c r="Z68" s="1536"/>
      <c r="AA68" s="1589"/>
      <c r="AB68" s="1515">
        <f t="shared" si="11"/>
        <v>0</v>
      </c>
      <c r="AC68" s="1516">
        <f t="shared" si="12"/>
        <v>0</v>
      </c>
      <c r="AE68" s="765"/>
      <c r="AF68" s="1069"/>
      <c r="AG68" s="955"/>
      <c r="AH68" s="944">
        <f t="shared" si="7"/>
        <v>0</v>
      </c>
      <c r="AI68" s="766"/>
      <c r="AJ68" s="768">
        <f t="shared" si="8"/>
        <v>0</v>
      </c>
      <c r="AK68" s="738"/>
      <c r="AL68" s="1278">
        <f t="shared" si="9"/>
        <v>0</v>
      </c>
    </row>
    <row r="69" spans="1:38" s="692" customFormat="1" hidden="1">
      <c r="A69" s="1225" t="s">
        <v>110</v>
      </c>
      <c r="B69" s="1601">
        <f t="shared" si="10"/>
        <v>0</v>
      </c>
      <c r="C69" s="106" t="s">
        <v>31</v>
      </c>
      <c r="D69" s="1766" t="s">
        <v>231</v>
      </c>
      <c r="E69" s="1766" t="s">
        <v>249</v>
      </c>
      <c r="F69" s="1766" t="s">
        <v>234</v>
      </c>
      <c r="G69" s="1854" t="s">
        <v>73</v>
      </c>
      <c r="H69" s="1849"/>
      <c r="I69" s="1400"/>
      <c r="J69" s="1401"/>
      <c r="K69" s="1402"/>
      <c r="L69" s="1408"/>
      <c r="M69" s="1428"/>
      <c r="N69" s="1358"/>
      <c r="O69" s="1429"/>
      <c r="P69" s="1535"/>
      <c r="Q69" s="1536"/>
      <c r="R69" s="1536"/>
      <c r="S69" s="1536"/>
      <c r="T69" s="1536"/>
      <c r="U69" s="1536"/>
      <c r="V69" s="1536"/>
      <c r="W69" s="1536"/>
      <c r="X69" s="1536"/>
      <c r="Y69" s="1536"/>
      <c r="Z69" s="1536"/>
      <c r="AA69" s="1589"/>
      <c r="AB69" s="1515">
        <f t="shared" si="11"/>
        <v>0</v>
      </c>
      <c r="AC69" s="1516">
        <f t="shared" si="12"/>
        <v>0</v>
      </c>
      <c r="AE69" s="765"/>
      <c r="AF69" s="1069"/>
      <c r="AG69" s="955"/>
      <c r="AH69" s="944">
        <f t="shared" si="7"/>
        <v>0</v>
      </c>
      <c r="AI69" s="766"/>
      <c r="AJ69" s="768">
        <f t="shared" si="8"/>
        <v>0</v>
      </c>
      <c r="AK69" s="738"/>
      <c r="AL69" s="1278">
        <f t="shared" si="9"/>
        <v>0</v>
      </c>
    </row>
    <row r="70" spans="1:38" s="692" customFormat="1" hidden="1">
      <c r="A70" s="1225" t="s">
        <v>110</v>
      </c>
      <c r="B70" s="1601">
        <f t="shared" si="10"/>
        <v>0</v>
      </c>
      <c r="C70" s="106" t="s">
        <v>31</v>
      </c>
      <c r="D70" s="1766" t="s">
        <v>231</v>
      </c>
      <c r="E70" s="1766" t="s">
        <v>250</v>
      </c>
      <c r="F70" s="1766" t="s">
        <v>234</v>
      </c>
      <c r="G70" s="1854" t="s">
        <v>73</v>
      </c>
      <c r="H70" s="1849"/>
      <c r="I70" s="1400"/>
      <c r="J70" s="1401"/>
      <c r="K70" s="1402"/>
      <c r="L70" s="1408"/>
      <c r="M70" s="1347"/>
      <c r="N70" s="1358"/>
      <c r="O70" s="1405"/>
      <c r="P70" s="1535"/>
      <c r="Q70" s="1536"/>
      <c r="R70" s="1536"/>
      <c r="S70" s="1536"/>
      <c r="T70" s="1536"/>
      <c r="U70" s="1536"/>
      <c r="V70" s="1536"/>
      <c r="W70" s="1536"/>
      <c r="X70" s="1536"/>
      <c r="Y70" s="1536"/>
      <c r="Z70" s="1536"/>
      <c r="AA70" s="1589"/>
      <c r="AB70" s="1515">
        <f t="shared" si="11"/>
        <v>0</v>
      </c>
      <c r="AC70" s="1516">
        <f t="shared" si="12"/>
        <v>0</v>
      </c>
      <c r="AE70" s="765"/>
      <c r="AF70" s="1069"/>
      <c r="AG70" s="955"/>
      <c r="AH70" s="944">
        <f t="shared" ref="AH70:AH94" si="13">O70</f>
        <v>0</v>
      </c>
      <c r="AI70" s="766"/>
      <c r="AJ70" s="768">
        <f t="shared" si="8"/>
        <v>0</v>
      </c>
      <c r="AK70" s="738"/>
      <c r="AL70" s="1278">
        <f t="shared" ref="AL70:AL94" si="14">AI70-L70</f>
        <v>0</v>
      </c>
    </row>
    <row r="71" spans="1:38" s="692" customFormat="1" ht="14.25" hidden="1" customHeight="1">
      <c r="A71" s="1225" t="s">
        <v>110</v>
      </c>
      <c r="B71" s="1601">
        <f t="shared" si="10"/>
        <v>0</v>
      </c>
      <c r="C71" s="106" t="s">
        <v>31</v>
      </c>
      <c r="D71" s="1766" t="s">
        <v>231</v>
      </c>
      <c r="E71" s="1766" t="s">
        <v>251</v>
      </c>
      <c r="F71" s="1766" t="s">
        <v>234</v>
      </c>
      <c r="G71" s="1854" t="s">
        <v>73</v>
      </c>
      <c r="H71" s="1849"/>
      <c r="I71" s="1400"/>
      <c r="J71" s="1401"/>
      <c r="K71" s="1402"/>
      <c r="L71" s="1401"/>
      <c r="M71" s="1402"/>
      <c r="N71" s="1358"/>
      <c r="O71" s="1405"/>
      <c r="P71" s="1535"/>
      <c r="Q71" s="1536"/>
      <c r="R71" s="1536"/>
      <c r="S71" s="1536"/>
      <c r="T71" s="1536"/>
      <c r="U71" s="1536"/>
      <c r="V71" s="1536"/>
      <c r="W71" s="1536"/>
      <c r="X71" s="1536"/>
      <c r="Y71" s="1536"/>
      <c r="Z71" s="1536"/>
      <c r="AA71" s="1589"/>
      <c r="AB71" s="1515">
        <f t="shared" si="11"/>
        <v>0</v>
      </c>
      <c r="AC71" s="1516">
        <f t="shared" si="12"/>
        <v>0</v>
      </c>
      <c r="AE71" s="765"/>
      <c r="AF71" s="1069"/>
      <c r="AG71" s="955"/>
      <c r="AH71" s="944">
        <f t="shared" si="13"/>
        <v>0</v>
      </c>
      <c r="AI71" s="766"/>
      <c r="AJ71" s="768">
        <f t="shared" si="8"/>
        <v>0</v>
      </c>
      <c r="AK71" s="738"/>
      <c r="AL71" s="1278">
        <f t="shared" si="14"/>
        <v>0</v>
      </c>
    </row>
    <row r="72" spans="1:38" s="692" customFormat="1" hidden="1">
      <c r="A72" s="1225" t="s">
        <v>110</v>
      </c>
      <c r="B72" s="1601">
        <f t="shared" si="10"/>
        <v>0</v>
      </c>
      <c r="C72" s="106" t="s">
        <v>31</v>
      </c>
      <c r="D72" s="1766" t="s">
        <v>231</v>
      </c>
      <c r="E72" s="1766" t="s">
        <v>267</v>
      </c>
      <c r="F72" s="1766" t="s">
        <v>234</v>
      </c>
      <c r="G72" s="1854" t="s">
        <v>73</v>
      </c>
      <c r="H72" s="1849"/>
      <c r="I72" s="1400"/>
      <c r="J72" s="1401"/>
      <c r="K72" s="1402"/>
      <c r="L72" s="1408"/>
      <c r="M72" s="1428"/>
      <c r="N72" s="1358"/>
      <c r="O72" s="1405"/>
      <c r="P72" s="1535"/>
      <c r="Q72" s="1536"/>
      <c r="R72" s="1536"/>
      <c r="S72" s="1536"/>
      <c r="T72" s="1536"/>
      <c r="U72" s="1536"/>
      <c r="V72" s="1536"/>
      <c r="W72" s="1536"/>
      <c r="X72" s="1536"/>
      <c r="Y72" s="1536"/>
      <c r="Z72" s="1536"/>
      <c r="AA72" s="1589"/>
      <c r="AB72" s="1515">
        <f t="shared" si="11"/>
        <v>0</v>
      </c>
      <c r="AC72" s="1516">
        <f t="shared" si="12"/>
        <v>0</v>
      </c>
      <c r="AE72" s="765"/>
      <c r="AF72" s="1069"/>
      <c r="AG72" s="955"/>
      <c r="AH72" s="944">
        <f t="shared" si="13"/>
        <v>0</v>
      </c>
      <c r="AI72" s="766"/>
      <c r="AJ72" s="768">
        <f t="shared" si="8"/>
        <v>0</v>
      </c>
      <c r="AK72" s="738"/>
      <c r="AL72" s="1278">
        <f t="shared" si="14"/>
        <v>0</v>
      </c>
    </row>
    <row r="73" spans="1:38" s="692" customFormat="1" hidden="1">
      <c r="A73" s="1225" t="s">
        <v>110</v>
      </c>
      <c r="B73" s="1601">
        <f t="shared" si="10"/>
        <v>0</v>
      </c>
      <c r="C73" s="106" t="s">
        <v>31</v>
      </c>
      <c r="D73" s="1766" t="s">
        <v>231</v>
      </c>
      <c r="E73" s="1766" t="s">
        <v>268</v>
      </c>
      <c r="F73" s="1766" t="s">
        <v>234</v>
      </c>
      <c r="G73" s="1854" t="s">
        <v>73</v>
      </c>
      <c r="H73" s="1849"/>
      <c r="I73" s="1400"/>
      <c r="J73" s="1401"/>
      <c r="K73" s="1402"/>
      <c r="L73" s="1408"/>
      <c r="M73" s="1347"/>
      <c r="N73" s="1408"/>
      <c r="O73" s="1405"/>
      <c r="P73" s="1535"/>
      <c r="Q73" s="1536"/>
      <c r="R73" s="1536"/>
      <c r="S73" s="1536"/>
      <c r="T73" s="1536"/>
      <c r="U73" s="1536"/>
      <c r="V73" s="1536"/>
      <c r="W73" s="1536"/>
      <c r="X73" s="1536"/>
      <c r="Y73" s="1536"/>
      <c r="Z73" s="1536"/>
      <c r="AA73" s="1589"/>
      <c r="AB73" s="1515">
        <f t="shared" si="11"/>
        <v>0</v>
      </c>
      <c r="AC73" s="1516">
        <f t="shared" si="12"/>
        <v>0</v>
      </c>
      <c r="AE73" s="765"/>
      <c r="AF73" s="1069"/>
      <c r="AG73" s="955"/>
      <c r="AH73" s="944">
        <f t="shared" si="13"/>
        <v>0</v>
      </c>
      <c r="AI73" s="766"/>
      <c r="AJ73" s="768">
        <f t="shared" si="8"/>
        <v>0</v>
      </c>
      <c r="AK73" s="738"/>
      <c r="AL73" s="1278">
        <f t="shared" si="14"/>
        <v>0</v>
      </c>
    </row>
    <row r="74" spans="1:38" s="692" customFormat="1" hidden="1">
      <c r="A74" s="1225" t="s">
        <v>110</v>
      </c>
      <c r="B74" s="1601">
        <f t="shared" si="10"/>
        <v>0</v>
      </c>
      <c r="C74" s="106" t="s">
        <v>31</v>
      </c>
      <c r="D74" s="1766" t="s">
        <v>231</v>
      </c>
      <c r="E74" s="1766" t="s">
        <v>269</v>
      </c>
      <c r="F74" s="1766" t="s">
        <v>234</v>
      </c>
      <c r="G74" s="1854" t="s">
        <v>73</v>
      </c>
      <c r="H74" s="1849"/>
      <c r="I74" s="1400"/>
      <c r="J74" s="1401"/>
      <c r="K74" s="1402"/>
      <c r="L74" s="1408"/>
      <c r="M74" s="1347"/>
      <c r="N74" s="1358"/>
      <c r="O74" s="1405"/>
      <c r="P74" s="1535"/>
      <c r="Q74" s="1536"/>
      <c r="R74" s="1536"/>
      <c r="S74" s="1536"/>
      <c r="T74" s="1536"/>
      <c r="U74" s="1536"/>
      <c r="V74" s="1536"/>
      <c r="W74" s="1536"/>
      <c r="X74" s="1536"/>
      <c r="Y74" s="1536"/>
      <c r="Z74" s="1536"/>
      <c r="AA74" s="1589"/>
      <c r="AB74" s="1515">
        <f t="shared" si="11"/>
        <v>0</v>
      </c>
      <c r="AC74" s="1516">
        <f t="shared" si="12"/>
        <v>0</v>
      </c>
      <c r="AE74" s="765"/>
      <c r="AF74" s="1069"/>
      <c r="AG74" s="955"/>
      <c r="AH74" s="944">
        <f t="shared" si="13"/>
        <v>0</v>
      </c>
      <c r="AI74" s="766"/>
      <c r="AJ74" s="768">
        <f t="shared" si="8"/>
        <v>0</v>
      </c>
      <c r="AK74" s="738"/>
      <c r="AL74" s="1278">
        <f t="shared" si="14"/>
        <v>0</v>
      </c>
    </row>
    <row r="75" spans="1:38" s="692" customFormat="1" hidden="1">
      <c r="A75" s="1225" t="s">
        <v>110</v>
      </c>
      <c r="B75" s="1601">
        <f t="shared" si="10"/>
        <v>0</v>
      </c>
      <c r="C75" s="106" t="s">
        <v>31</v>
      </c>
      <c r="D75" s="1766" t="s">
        <v>231</v>
      </c>
      <c r="E75" s="1766" t="s">
        <v>270</v>
      </c>
      <c r="F75" s="1766" t="s">
        <v>234</v>
      </c>
      <c r="G75" s="1854" t="s">
        <v>73</v>
      </c>
      <c r="H75" s="1849"/>
      <c r="I75" s="1400"/>
      <c r="J75" s="1401"/>
      <c r="K75" s="1402"/>
      <c r="L75" s="1408"/>
      <c r="M75" s="1402"/>
      <c r="N75" s="1358"/>
      <c r="O75" s="1405"/>
      <c r="P75" s="1535"/>
      <c r="Q75" s="1536"/>
      <c r="R75" s="1536"/>
      <c r="S75" s="1536"/>
      <c r="T75" s="1536"/>
      <c r="U75" s="1536"/>
      <c r="V75" s="1536"/>
      <c r="W75" s="1536"/>
      <c r="X75" s="1536"/>
      <c r="Y75" s="1536"/>
      <c r="Z75" s="1536"/>
      <c r="AA75" s="1589"/>
      <c r="AB75" s="1515">
        <f t="shared" si="11"/>
        <v>0</v>
      </c>
      <c r="AC75" s="1516">
        <f t="shared" si="12"/>
        <v>0</v>
      </c>
      <c r="AE75" s="765"/>
      <c r="AF75" s="1069"/>
      <c r="AG75" s="955"/>
      <c r="AH75" s="944">
        <f t="shared" si="13"/>
        <v>0</v>
      </c>
      <c r="AI75" s="766"/>
      <c r="AJ75" s="768">
        <f t="shared" si="8"/>
        <v>0</v>
      </c>
      <c r="AK75" s="738"/>
      <c r="AL75" s="1278">
        <f t="shared" si="14"/>
        <v>0</v>
      </c>
    </row>
    <row r="76" spans="1:38" s="692" customFormat="1" ht="15" hidden="1" customHeight="1">
      <c r="A76" s="1225" t="s">
        <v>110</v>
      </c>
      <c r="B76" s="1601">
        <f t="shared" si="10"/>
        <v>0</v>
      </c>
      <c r="C76" s="106" t="s">
        <v>31</v>
      </c>
      <c r="D76" s="1766" t="s">
        <v>231</v>
      </c>
      <c r="E76" s="1766" t="s">
        <v>271</v>
      </c>
      <c r="F76" s="1766" t="s">
        <v>234</v>
      </c>
      <c r="G76" s="1854" t="s">
        <v>73</v>
      </c>
      <c r="H76" s="1849"/>
      <c r="I76" s="1400"/>
      <c r="J76" s="1401"/>
      <c r="K76" s="1402"/>
      <c r="L76" s="1403"/>
      <c r="M76" s="1406"/>
      <c r="N76" s="1404"/>
      <c r="O76" s="1405"/>
      <c r="P76" s="1535"/>
      <c r="Q76" s="1536"/>
      <c r="R76" s="1536"/>
      <c r="S76" s="1536"/>
      <c r="T76" s="1536"/>
      <c r="U76" s="1536"/>
      <c r="V76" s="1536"/>
      <c r="W76" s="1536"/>
      <c r="X76" s="1536"/>
      <c r="Y76" s="1536"/>
      <c r="Z76" s="1536"/>
      <c r="AA76" s="1589"/>
      <c r="AB76" s="1515">
        <f t="shared" si="11"/>
        <v>0</v>
      </c>
      <c r="AC76" s="1516">
        <f t="shared" si="12"/>
        <v>0</v>
      </c>
      <c r="AE76" s="765"/>
      <c r="AF76" s="1069"/>
      <c r="AG76" s="956"/>
      <c r="AH76" s="944">
        <f t="shared" si="13"/>
        <v>0</v>
      </c>
      <c r="AI76" s="766"/>
      <c r="AJ76" s="768">
        <f t="shared" si="8"/>
        <v>0</v>
      </c>
      <c r="AK76" s="738"/>
      <c r="AL76" s="1278">
        <f t="shared" si="14"/>
        <v>0</v>
      </c>
    </row>
    <row r="77" spans="1:38" s="692" customFormat="1" ht="15" hidden="1">
      <c r="A77" s="1225" t="s">
        <v>110</v>
      </c>
      <c r="B77" s="1601">
        <f t="shared" si="10"/>
        <v>0</v>
      </c>
      <c r="C77" s="106" t="s">
        <v>31</v>
      </c>
      <c r="D77" s="1766" t="s">
        <v>231</v>
      </c>
      <c r="E77" s="1766" t="s">
        <v>272</v>
      </c>
      <c r="F77" s="1766" t="s">
        <v>234</v>
      </c>
      <c r="G77" s="1854" t="s">
        <v>73</v>
      </c>
      <c r="H77" s="1778"/>
      <c r="I77" s="1400"/>
      <c r="J77" s="1401"/>
      <c r="K77" s="1402"/>
      <c r="L77" s="1408"/>
      <c r="M77" s="1402"/>
      <c r="N77" s="1358"/>
      <c r="O77" s="1405"/>
      <c r="P77" s="1535"/>
      <c r="Q77" s="1536"/>
      <c r="R77" s="1536"/>
      <c r="S77" s="1536"/>
      <c r="T77" s="1536"/>
      <c r="U77" s="1536"/>
      <c r="V77" s="1536"/>
      <c r="W77" s="1536"/>
      <c r="X77" s="1536"/>
      <c r="Y77" s="1536"/>
      <c r="Z77" s="1536"/>
      <c r="AA77" s="1589"/>
      <c r="AB77" s="1515">
        <f t="shared" si="11"/>
        <v>0</v>
      </c>
      <c r="AC77" s="1516">
        <f t="shared" si="12"/>
        <v>0</v>
      </c>
      <c r="AE77" s="765"/>
      <c r="AF77" s="1069"/>
      <c r="AG77" s="955"/>
      <c r="AH77" s="944">
        <f t="shared" si="13"/>
        <v>0</v>
      </c>
      <c r="AI77" s="766"/>
      <c r="AJ77" s="768">
        <f t="shared" si="8"/>
        <v>0</v>
      </c>
      <c r="AK77" s="738"/>
      <c r="AL77" s="1278">
        <f t="shared" si="14"/>
        <v>0</v>
      </c>
    </row>
    <row r="78" spans="1:38" s="692" customFormat="1" ht="15" hidden="1">
      <c r="A78" s="1225" t="s">
        <v>110</v>
      </c>
      <c r="B78" s="1601">
        <f t="shared" si="10"/>
        <v>0</v>
      </c>
      <c r="C78" s="106" t="s">
        <v>31</v>
      </c>
      <c r="D78" s="1766" t="s">
        <v>231</v>
      </c>
      <c r="E78" s="1766" t="s">
        <v>273</v>
      </c>
      <c r="F78" s="1766" t="s">
        <v>234</v>
      </c>
      <c r="G78" s="1854" t="s">
        <v>73</v>
      </c>
      <c r="H78" s="1778"/>
      <c r="I78" s="1400"/>
      <c r="J78" s="1401"/>
      <c r="K78" s="1402"/>
      <c r="L78" s="1408"/>
      <c r="M78" s="1402"/>
      <c r="N78" s="1358"/>
      <c r="O78" s="1405"/>
      <c r="P78" s="1535"/>
      <c r="Q78" s="1536"/>
      <c r="R78" s="1536"/>
      <c r="S78" s="1536"/>
      <c r="T78" s="1536"/>
      <c r="U78" s="1536"/>
      <c r="V78" s="1536"/>
      <c r="W78" s="1536"/>
      <c r="X78" s="1536"/>
      <c r="Y78" s="1536"/>
      <c r="Z78" s="1536"/>
      <c r="AA78" s="1589"/>
      <c r="AB78" s="1515">
        <f t="shared" si="11"/>
        <v>0</v>
      </c>
      <c r="AC78" s="1516">
        <f t="shared" si="12"/>
        <v>0</v>
      </c>
      <c r="AE78" s="765"/>
      <c r="AF78" s="1069"/>
      <c r="AG78" s="955"/>
      <c r="AH78" s="944">
        <f t="shared" si="13"/>
        <v>0</v>
      </c>
      <c r="AI78" s="766"/>
      <c r="AJ78" s="768">
        <f t="shared" si="8"/>
        <v>0</v>
      </c>
      <c r="AK78" s="738"/>
      <c r="AL78" s="1278">
        <f t="shared" si="14"/>
        <v>0</v>
      </c>
    </row>
    <row r="79" spans="1:38" s="692" customFormat="1" ht="15" hidden="1">
      <c r="A79" s="1225" t="s">
        <v>110</v>
      </c>
      <c r="B79" s="1601">
        <f t="shared" si="10"/>
        <v>0</v>
      </c>
      <c r="C79" s="106" t="s">
        <v>31</v>
      </c>
      <c r="D79" s="1766" t="s">
        <v>231</v>
      </c>
      <c r="E79" s="1766" t="s">
        <v>280</v>
      </c>
      <c r="F79" s="1766" t="s">
        <v>234</v>
      </c>
      <c r="G79" s="1854" t="s">
        <v>73</v>
      </c>
      <c r="H79" s="1778"/>
      <c r="I79" s="1400"/>
      <c r="J79" s="1401"/>
      <c r="K79" s="1402"/>
      <c r="L79" s="1408"/>
      <c r="M79" s="1402"/>
      <c r="N79" s="1358"/>
      <c r="O79" s="1405"/>
      <c r="P79" s="1535"/>
      <c r="Q79" s="1536"/>
      <c r="R79" s="1536"/>
      <c r="S79" s="1536"/>
      <c r="T79" s="1536"/>
      <c r="U79" s="1536"/>
      <c r="V79" s="1536"/>
      <c r="W79" s="1536"/>
      <c r="X79" s="1536"/>
      <c r="Y79" s="1536"/>
      <c r="Z79" s="1536"/>
      <c r="AA79" s="1589"/>
      <c r="AB79" s="1515">
        <f t="shared" si="11"/>
        <v>0</v>
      </c>
      <c r="AC79" s="1516">
        <f t="shared" si="12"/>
        <v>0</v>
      </c>
      <c r="AE79" s="765"/>
      <c r="AF79" s="1069"/>
      <c r="AG79" s="955"/>
      <c r="AH79" s="944">
        <f t="shared" si="13"/>
        <v>0</v>
      </c>
      <c r="AI79" s="766"/>
      <c r="AJ79" s="768">
        <f t="shared" si="8"/>
        <v>0</v>
      </c>
      <c r="AK79" s="738"/>
      <c r="AL79" s="1278">
        <f t="shared" si="14"/>
        <v>0</v>
      </c>
    </row>
    <row r="80" spans="1:38" s="692" customFormat="1" ht="15" hidden="1">
      <c r="A80" s="1225" t="s">
        <v>110</v>
      </c>
      <c r="B80" s="1601">
        <f t="shared" si="10"/>
        <v>0</v>
      </c>
      <c r="C80" s="106" t="s">
        <v>31</v>
      </c>
      <c r="D80" s="1766" t="s">
        <v>231</v>
      </c>
      <c r="E80" s="1766" t="s">
        <v>280</v>
      </c>
      <c r="F80" s="1766" t="s">
        <v>234</v>
      </c>
      <c r="G80" s="1854" t="s">
        <v>73</v>
      </c>
      <c r="H80" s="1778"/>
      <c r="I80" s="1400"/>
      <c r="J80" s="1401"/>
      <c r="K80" s="1402"/>
      <c r="L80" s="1408"/>
      <c r="M80" s="1402"/>
      <c r="N80" s="1358"/>
      <c r="O80" s="1405"/>
      <c r="P80" s="1535"/>
      <c r="Q80" s="1536"/>
      <c r="R80" s="1536"/>
      <c r="S80" s="1536"/>
      <c r="T80" s="1536"/>
      <c r="U80" s="1536"/>
      <c r="V80" s="1536"/>
      <c r="W80" s="1536"/>
      <c r="X80" s="1536"/>
      <c r="Y80" s="1536"/>
      <c r="Z80" s="1536"/>
      <c r="AA80" s="1589"/>
      <c r="AB80" s="1515">
        <f t="shared" si="11"/>
        <v>0</v>
      </c>
      <c r="AC80" s="1516">
        <f t="shared" si="12"/>
        <v>0</v>
      </c>
      <c r="AE80" s="765"/>
      <c r="AF80" s="1069"/>
      <c r="AG80" s="955"/>
      <c r="AH80" s="944">
        <f t="shared" si="13"/>
        <v>0</v>
      </c>
      <c r="AI80" s="766"/>
      <c r="AJ80" s="768">
        <f t="shared" si="8"/>
        <v>0</v>
      </c>
      <c r="AK80" s="738"/>
      <c r="AL80" s="1278">
        <f t="shared" si="14"/>
        <v>0</v>
      </c>
    </row>
    <row r="81" spans="1:38" s="692" customFormat="1" hidden="1">
      <c r="A81" s="1225" t="s">
        <v>110</v>
      </c>
      <c r="B81" s="1601">
        <f t="shared" si="10"/>
        <v>0</v>
      </c>
      <c r="C81" s="106" t="s">
        <v>31</v>
      </c>
      <c r="D81" s="1766" t="s">
        <v>231</v>
      </c>
      <c r="E81" s="1766" t="s">
        <v>281</v>
      </c>
      <c r="F81" s="1766" t="s">
        <v>234</v>
      </c>
      <c r="G81" s="1854" t="s">
        <v>73</v>
      </c>
      <c r="H81" s="1849"/>
      <c r="I81" s="1400"/>
      <c r="J81" s="1401"/>
      <c r="K81" s="1402"/>
      <c r="L81" s="1408"/>
      <c r="M81" s="1402"/>
      <c r="N81" s="1358"/>
      <c r="O81" s="1405"/>
      <c r="P81" s="1535"/>
      <c r="Q81" s="1536"/>
      <c r="R81" s="1536"/>
      <c r="S81" s="1536"/>
      <c r="T81" s="1536"/>
      <c r="U81" s="1536"/>
      <c r="V81" s="1536"/>
      <c r="W81" s="1536"/>
      <c r="X81" s="1536"/>
      <c r="Y81" s="1536"/>
      <c r="Z81" s="1536"/>
      <c r="AA81" s="1589"/>
      <c r="AB81" s="1515">
        <f t="shared" si="11"/>
        <v>0</v>
      </c>
      <c r="AC81" s="1516">
        <f t="shared" si="12"/>
        <v>0</v>
      </c>
      <c r="AE81" s="765"/>
      <c r="AF81" s="1069"/>
      <c r="AG81" s="955"/>
      <c r="AH81" s="944">
        <f t="shared" si="13"/>
        <v>0</v>
      </c>
      <c r="AI81" s="766"/>
      <c r="AJ81" s="768">
        <f t="shared" si="8"/>
        <v>0</v>
      </c>
      <c r="AK81" s="738"/>
      <c r="AL81" s="1278">
        <f t="shared" si="14"/>
        <v>0</v>
      </c>
    </row>
    <row r="82" spans="1:38" s="692" customFormat="1" ht="15" hidden="1">
      <c r="A82" s="1225" t="s">
        <v>110</v>
      </c>
      <c r="B82" s="1601">
        <f t="shared" si="10"/>
        <v>0</v>
      </c>
      <c r="C82" s="106" t="s">
        <v>31</v>
      </c>
      <c r="D82" s="1766" t="s">
        <v>231</v>
      </c>
      <c r="E82" s="1766" t="s">
        <v>282</v>
      </c>
      <c r="F82" s="1766" t="s">
        <v>234</v>
      </c>
      <c r="G82" s="1854" t="s">
        <v>73</v>
      </c>
      <c r="H82" s="1778"/>
      <c r="I82" s="1400"/>
      <c r="J82" s="1401"/>
      <c r="K82" s="1402"/>
      <c r="L82" s="1408"/>
      <c r="M82" s="1402"/>
      <c r="N82" s="1358"/>
      <c r="O82" s="1405"/>
      <c r="P82" s="1535"/>
      <c r="Q82" s="1536"/>
      <c r="R82" s="1536"/>
      <c r="S82" s="1536"/>
      <c r="T82" s="1536"/>
      <c r="U82" s="1536"/>
      <c r="V82" s="1536"/>
      <c r="W82" s="1536"/>
      <c r="X82" s="1536"/>
      <c r="Y82" s="1536"/>
      <c r="Z82" s="1536"/>
      <c r="AA82" s="1589"/>
      <c r="AB82" s="1515">
        <f t="shared" si="11"/>
        <v>0</v>
      </c>
      <c r="AC82" s="1516">
        <f t="shared" si="12"/>
        <v>0</v>
      </c>
      <c r="AE82" s="765"/>
      <c r="AF82" s="1069"/>
      <c r="AG82" s="955"/>
      <c r="AH82" s="944">
        <f t="shared" si="13"/>
        <v>0</v>
      </c>
      <c r="AI82" s="766"/>
      <c r="AJ82" s="768">
        <f t="shared" si="8"/>
        <v>0</v>
      </c>
      <c r="AK82" s="738"/>
      <c r="AL82" s="1278">
        <f t="shared" si="14"/>
        <v>0</v>
      </c>
    </row>
    <row r="83" spans="1:38" s="692" customFormat="1" hidden="1">
      <c r="A83" s="1225" t="s">
        <v>110</v>
      </c>
      <c r="B83" s="1601">
        <f t="shared" si="10"/>
        <v>0</v>
      </c>
      <c r="C83" s="106" t="s">
        <v>31</v>
      </c>
      <c r="D83" s="1766" t="s">
        <v>231</v>
      </c>
      <c r="E83" s="1766" t="s">
        <v>283</v>
      </c>
      <c r="F83" s="1766" t="s">
        <v>234</v>
      </c>
      <c r="G83" s="1854" t="s">
        <v>73</v>
      </c>
      <c r="H83" s="1849"/>
      <c r="I83" s="1400"/>
      <c r="J83" s="1401"/>
      <c r="K83" s="1402"/>
      <c r="L83" s="1408"/>
      <c r="M83" s="1402"/>
      <c r="N83" s="1358"/>
      <c r="O83" s="1405"/>
      <c r="P83" s="1535"/>
      <c r="Q83" s="1536"/>
      <c r="R83" s="1536"/>
      <c r="S83" s="1536"/>
      <c r="T83" s="1536"/>
      <c r="U83" s="1536"/>
      <c r="V83" s="1536"/>
      <c r="W83" s="1536"/>
      <c r="X83" s="1536"/>
      <c r="Y83" s="1536"/>
      <c r="Z83" s="1536"/>
      <c r="AA83" s="1589"/>
      <c r="AB83" s="1515">
        <f t="shared" si="11"/>
        <v>0</v>
      </c>
      <c r="AC83" s="1516">
        <f t="shared" si="12"/>
        <v>0</v>
      </c>
      <c r="AE83" s="765"/>
      <c r="AF83" s="1069"/>
      <c r="AG83" s="955"/>
      <c r="AH83" s="944">
        <f t="shared" si="13"/>
        <v>0</v>
      </c>
      <c r="AI83" s="766"/>
      <c r="AJ83" s="768">
        <f t="shared" si="8"/>
        <v>0</v>
      </c>
      <c r="AK83" s="738"/>
      <c r="AL83" s="1278">
        <f t="shared" si="14"/>
        <v>0</v>
      </c>
    </row>
    <row r="84" spans="1:38" s="692" customFormat="1" ht="15" hidden="1" customHeight="1">
      <c r="A84" s="1225" t="s">
        <v>110</v>
      </c>
      <c r="B84" s="1601">
        <f t="shared" si="10"/>
        <v>0</v>
      </c>
      <c r="C84" s="106" t="s">
        <v>31</v>
      </c>
      <c r="D84" s="1766" t="s">
        <v>231</v>
      </c>
      <c r="E84" s="1766" t="s">
        <v>284</v>
      </c>
      <c r="F84" s="1766" t="s">
        <v>234</v>
      </c>
      <c r="G84" s="1854" t="s">
        <v>73</v>
      </c>
      <c r="H84" s="1778"/>
      <c r="I84" s="1400"/>
      <c r="J84" s="1401"/>
      <c r="K84" s="1402"/>
      <c r="L84" s="1408"/>
      <c r="M84" s="1402"/>
      <c r="N84" s="1358"/>
      <c r="O84" s="1405"/>
      <c r="P84" s="1535"/>
      <c r="Q84" s="1536"/>
      <c r="R84" s="1536"/>
      <c r="S84" s="1536"/>
      <c r="T84" s="1536"/>
      <c r="U84" s="1536"/>
      <c r="V84" s="1536"/>
      <c r="W84" s="1536"/>
      <c r="X84" s="1536"/>
      <c r="Y84" s="1536"/>
      <c r="Z84" s="1536"/>
      <c r="AA84" s="1589"/>
      <c r="AB84" s="1515">
        <f t="shared" si="11"/>
        <v>0</v>
      </c>
      <c r="AC84" s="1516">
        <f t="shared" si="12"/>
        <v>0</v>
      </c>
      <c r="AE84" s="765"/>
      <c r="AF84" s="1069"/>
      <c r="AG84" s="955"/>
      <c r="AH84" s="944">
        <f t="shared" si="13"/>
        <v>0</v>
      </c>
      <c r="AI84" s="766"/>
      <c r="AJ84" s="768">
        <f t="shared" si="8"/>
        <v>0</v>
      </c>
      <c r="AK84" s="738"/>
      <c r="AL84" s="1278">
        <f t="shared" si="14"/>
        <v>0</v>
      </c>
    </row>
    <row r="85" spans="1:38" s="692" customFormat="1" hidden="1">
      <c r="A85" s="1225" t="s">
        <v>110</v>
      </c>
      <c r="B85" s="1601">
        <f t="shared" si="10"/>
        <v>0</v>
      </c>
      <c r="C85" s="106" t="s">
        <v>31</v>
      </c>
      <c r="D85" s="1766" t="s">
        <v>231</v>
      </c>
      <c r="E85" s="1766" t="s">
        <v>285</v>
      </c>
      <c r="F85" s="1766" t="s">
        <v>234</v>
      </c>
      <c r="G85" s="1854" t="s">
        <v>73</v>
      </c>
      <c r="H85" s="1849"/>
      <c r="I85" s="1400"/>
      <c r="J85" s="1401"/>
      <c r="K85" s="1402"/>
      <c r="L85" s="1408"/>
      <c r="M85" s="1402"/>
      <c r="N85" s="1358"/>
      <c r="O85" s="1405"/>
      <c r="P85" s="1535"/>
      <c r="Q85" s="1536"/>
      <c r="R85" s="1536"/>
      <c r="S85" s="1536"/>
      <c r="T85" s="1536"/>
      <c r="U85" s="1536"/>
      <c r="V85" s="1536"/>
      <c r="W85" s="1536"/>
      <c r="X85" s="1536"/>
      <c r="Y85" s="1536"/>
      <c r="Z85" s="1536"/>
      <c r="AA85" s="1589"/>
      <c r="AB85" s="1515">
        <f t="shared" si="11"/>
        <v>0</v>
      </c>
      <c r="AC85" s="1516">
        <f t="shared" si="12"/>
        <v>0</v>
      </c>
      <c r="AE85" s="765"/>
      <c r="AF85" s="1069"/>
      <c r="AG85" s="955"/>
      <c r="AH85" s="944">
        <f t="shared" si="13"/>
        <v>0</v>
      </c>
      <c r="AI85" s="766"/>
      <c r="AJ85" s="768">
        <f t="shared" si="8"/>
        <v>0</v>
      </c>
      <c r="AK85" s="738"/>
      <c r="AL85" s="1278">
        <f t="shared" si="14"/>
        <v>0</v>
      </c>
    </row>
    <row r="86" spans="1:38" s="692" customFormat="1" ht="15" hidden="1">
      <c r="A86" s="1225" t="s">
        <v>110</v>
      </c>
      <c r="B86" s="1601">
        <f t="shared" si="10"/>
        <v>0</v>
      </c>
      <c r="C86" s="106" t="s">
        <v>31</v>
      </c>
      <c r="D86" s="1766" t="s">
        <v>231</v>
      </c>
      <c r="E86" s="1766" t="s">
        <v>286</v>
      </c>
      <c r="F86" s="1766" t="s">
        <v>234</v>
      </c>
      <c r="G86" s="1854" t="s">
        <v>73</v>
      </c>
      <c r="H86" s="1778"/>
      <c r="I86" s="1400"/>
      <c r="J86" s="1401"/>
      <c r="K86" s="1402"/>
      <c r="L86" s="1408"/>
      <c r="M86" s="1402"/>
      <c r="N86" s="1358"/>
      <c r="O86" s="1405"/>
      <c r="P86" s="1535"/>
      <c r="Q86" s="1536"/>
      <c r="R86" s="1536"/>
      <c r="S86" s="1536"/>
      <c r="T86" s="1536"/>
      <c r="U86" s="1536"/>
      <c r="V86" s="1536"/>
      <c r="W86" s="1536"/>
      <c r="X86" s="1536"/>
      <c r="Y86" s="1536"/>
      <c r="Z86" s="1536"/>
      <c r="AA86" s="1589"/>
      <c r="AB86" s="1515">
        <f t="shared" si="11"/>
        <v>0</v>
      </c>
      <c r="AC86" s="1516">
        <f t="shared" si="12"/>
        <v>0</v>
      </c>
      <c r="AE86" s="765"/>
      <c r="AF86" s="1069"/>
      <c r="AG86" s="955"/>
      <c r="AH86" s="944">
        <f t="shared" si="13"/>
        <v>0</v>
      </c>
      <c r="AI86" s="766"/>
      <c r="AJ86" s="768">
        <f t="shared" si="8"/>
        <v>0</v>
      </c>
      <c r="AK86" s="738"/>
      <c r="AL86" s="1278">
        <f t="shared" si="14"/>
        <v>0</v>
      </c>
    </row>
    <row r="87" spans="1:38" s="692" customFormat="1" ht="15" hidden="1">
      <c r="A87" s="1225" t="s">
        <v>110</v>
      </c>
      <c r="B87" s="1601">
        <f t="shared" si="10"/>
        <v>0</v>
      </c>
      <c r="C87" s="106" t="s">
        <v>31</v>
      </c>
      <c r="D87" s="1766" t="s">
        <v>231</v>
      </c>
      <c r="E87" s="1766" t="s">
        <v>287</v>
      </c>
      <c r="F87" s="1766" t="s">
        <v>234</v>
      </c>
      <c r="G87" s="1854" t="s">
        <v>73</v>
      </c>
      <c r="H87" s="1778"/>
      <c r="I87" s="1400"/>
      <c r="J87" s="1401"/>
      <c r="K87" s="1402"/>
      <c r="L87" s="1408"/>
      <c r="M87" s="1402"/>
      <c r="N87" s="1358"/>
      <c r="O87" s="1405"/>
      <c r="P87" s="1535"/>
      <c r="Q87" s="1536"/>
      <c r="R87" s="1536"/>
      <c r="S87" s="1536"/>
      <c r="T87" s="1536"/>
      <c r="U87" s="1536"/>
      <c r="V87" s="1536"/>
      <c r="W87" s="1536"/>
      <c r="X87" s="1536"/>
      <c r="Y87" s="1536"/>
      <c r="Z87" s="1536"/>
      <c r="AA87" s="1589"/>
      <c r="AB87" s="1515">
        <f t="shared" si="11"/>
        <v>0</v>
      </c>
      <c r="AC87" s="1516">
        <f t="shared" si="12"/>
        <v>0</v>
      </c>
      <c r="AE87" s="765"/>
      <c r="AF87" s="1069"/>
      <c r="AG87" s="955"/>
      <c r="AH87" s="944">
        <f t="shared" si="13"/>
        <v>0</v>
      </c>
      <c r="AI87" s="766"/>
      <c r="AJ87" s="768">
        <f t="shared" si="8"/>
        <v>0</v>
      </c>
      <c r="AK87" s="738"/>
      <c r="AL87" s="1278">
        <f t="shared" si="14"/>
        <v>0</v>
      </c>
    </row>
    <row r="88" spans="1:38" s="692" customFormat="1" ht="15" hidden="1">
      <c r="A88" s="1225" t="s">
        <v>110</v>
      </c>
      <c r="B88" s="1601">
        <f t="shared" si="10"/>
        <v>0</v>
      </c>
      <c r="C88" s="106" t="s">
        <v>31</v>
      </c>
      <c r="D88" s="1766" t="s">
        <v>231</v>
      </c>
      <c r="E88" s="1766" t="s">
        <v>288</v>
      </c>
      <c r="F88" s="1766" t="s">
        <v>234</v>
      </c>
      <c r="G88" s="1854" t="s">
        <v>73</v>
      </c>
      <c r="H88" s="1778"/>
      <c r="I88" s="1400"/>
      <c r="J88" s="1401"/>
      <c r="K88" s="1402"/>
      <c r="L88" s="1408"/>
      <c r="M88" s="1402"/>
      <c r="N88" s="1358"/>
      <c r="O88" s="1405"/>
      <c r="P88" s="1535"/>
      <c r="Q88" s="1536"/>
      <c r="R88" s="1536"/>
      <c r="S88" s="1536"/>
      <c r="T88" s="1536"/>
      <c r="U88" s="1536"/>
      <c r="V88" s="1536"/>
      <c r="W88" s="1536"/>
      <c r="X88" s="1536"/>
      <c r="Y88" s="1536"/>
      <c r="Z88" s="1536"/>
      <c r="AA88" s="1589"/>
      <c r="AB88" s="1515">
        <f t="shared" si="11"/>
        <v>0</v>
      </c>
      <c r="AC88" s="1516">
        <f t="shared" si="12"/>
        <v>0</v>
      </c>
      <c r="AE88" s="765"/>
      <c r="AF88" s="1069"/>
      <c r="AG88" s="955"/>
      <c r="AH88" s="944">
        <f t="shared" si="13"/>
        <v>0</v>
      </c>
      <c r="AI88" s="766"/>
      <c r="AJ88" s="768">
        <f t="shared" si="8"/>
        <v>0</v>
      </c>
      <c r="AK88" s="738"/>
      <c r="AL88" s="1278">
        <f t="shared" si="14"/>
        <v>0</v>
      </c>
    </row>
    <row r="89" spans="1:38" s="692" customFormat="1" hidden="1">
      <c r="A89" s="1225" t="s">
        <v>110</v>
      </c>
      <c r="B89" s="1601">
        <f t="shared" si="10"/>
        <v>0</v>
      </c>
      <c r="C89" s="106" t="s">
        <v>31</v>
      </c>
      <c r="D89" s="1766" t="s">
        <v>231</v>
      </c>
      <c r="E89" s="1766" t="s">
        <v>289</v>
      </c>
      <c r="F89" s="1766" t="s">
        <v>234</v>
      </c>
      <c r="G89" s="1854" t="s">
        <v>73</v>
      </c>
      <c r="H89" s="1400"/>
      <c r="I89" s="1400"/>
      <c r="J89" s="1401"/>
      <c r="K89" s="1402"/>
      <c r="L89" s="1408"/>
      <c r="M89" s="1402"/>
      <c r="N89" s="1358"/>
      <c r="O89" s="1405"/>
      <c r="P89" s="1535"/>
      <c r="Q89" s="1536"/>
      <c r="R89" s="1536"/>
      <c r="S89" s="1536"/>
      <c r="T89" s="1536"/>
      <c r="U89" s="1536"/>
      <c r="V89" s="1536"/>
      <c r="W89" s="1536"/>
      <c r="X89" s="1536"/>
      <c r="Y89" s="1536"/>
      <c r="Z89" s="1536"/>
      <c r="AA89" s="1589"/>
      <c r="AB89" s="1515">
        <f t="shared" si="11"/>
        <v>0</v>
      </c>
      <c r="AC89" s="1516">
        <f t="shared" si="12"/>
        <v>0</v>
      </c>
      <c r="AE89" s="765"/>
      <c r="AF89" s="1069"/>
      <c r="AG89" s="955"/>
      <c r="AH89" s="944">
        <f t="shared" si="13"/>
        <v>0</v>
      </c>
      <c r="AI89" s="766"/>
      <c r="AJ89" s="768">
        <f t="shared" si="8"/>
        <v>0</v>
      </c>
      <c r="AK89" s="738"/>
      <c r="AL89" s="1278">
        <f t="shared" si="14"/>
        <v>0</v>
      </c>
    </row>
    <row r="90" spans="1:38" s="692" customFormat="1" hidden="1">
      <c r="A90" s="1225" t="s">
        <v>110</v>
      </c>
      <c r="B90" s="1601">
        <f t="shared" si="10"/>
        <v>0</v>
      </c>
      <c r="C90" s="106" t="s">
        <v>31</v>
      </c>
      <c r="D90" s="1766" t="s">
        <v>231</v>
      </c>
      <c r="E90" s="1766" t="s">
        <v>290</v>
      </c>
      <c r="F90" s="1766" t="s">
        <v>234</v>
      </c>
      <c r="G90" s="1854" t="s">
        <v>73</v>
      </c>
      <c r="H90" s="1400"/>
      <c r="I90" s="1400"/>
      <c r="J90" s="1401"/>
      <c r="K90" s="1402"/>
      <c r="L90" s="1408"/>
      <c r="M90" s="1402"/>
      <c r="N90" s="1358"/>
      <c r="O90" s="1405"/>
      <c r="P90" s="1535"/>
      <c r="Q90" s="1536"/>
      <c r="R90" s="1536"/>
      <c r="S90" s="1536"/>
      <c r="T90" s="1536"/>
      <c r="U90" s="1536"/>
      <c r="V90" s="1536"/>
      <c r="W90" s="1536"/>
      <c r="X90" s="1536"/>
      <c r="Y90" s="1536"/>
      <c r="Z90" s="1536"/>
      <c r="AA90" s="1589"/>
      <c r="AB90" s="1515">
        <f t="shared" si="11"/>
        <v>0</v>
      </c>
      <c r="AC90" s="1516">
        <f t="shared" si="12"/>
        <v>0</v>
      </c>
      <c r="AE90" s="765"/>
      <c r="AF90" s="1069"/>
      <c r="AG90" s="955"/>
      <c r="AH90" s="944">
        <f t="shared" si="13"/>
        <v>0</v>
      </c>
      <c r="AI90" s="766"/>
      <c r="AJ90" s="768">
        <f t="shared" si="8"/>
        <v>0</v>
      </c>
      <c r="AK90" s="738"/>
      <c r="AL90" s="1278">
        <f t="shared" si="14"/>
        <v>0</v>
      </c>
    </row>
    <row r="91" spans="1:38" s="692" customFormat="1" hidden="1">
      <c r="A91" s="1225" t="s">
        <v>110</v>
      </c>
      <c r="B91" s="1601">
        <f t="shared" si="10"/>
        <v>0</v>
      </c>
      <c r="C91" s="106" t="s">
        <v>31</v>
      </c>
      <c r="D91" s="1766" t="s">
        <v>231</v>
      </c>
      <c r="E91" s="1766" t="s">
        <v>291</v>
      </c>
      <c r="F91" s="1766" t="s">
        <v>234</v>
      </c>
      <c r="G91" s="1854" t="s">
        <v>73</v>
      </c>
      <c r="H91" s="1400"/>
      <c r="I91" s="1400"/>
      <c r="J91" s="1401"/>
      <c r="K91" s="1402"/>
      <c r="L91" s="1408"/>
      <c r="M91" s="1402"/>
      <c r="N91" s="1358"/>
      <c r="O91" s="1405"/>
      <c r="P91" s="1535"/>
      <c r="Q91" s="1536"/>
      <c r="R91" s="1536"/>
      <c r="S91" s="1536"/>
      <c r="T91" s="1536"/>
      <c r="U91" s="1536"/>
      <c r="V91" s="1536"/>
      <c r="W91" s="1536"/>
      <c r="X91" s="1536"/>
      <c r="Y91" s="1536"/>
      <c r="Z91" s="1536"/>
      <c r="AA91" s="1589"/>
      <c r="AB91" s="1515">
        <f t="shared" si="11"/>
        <v>0</v>
      </c>
      <c r="AC91" s="1516">
        <f t="shared" si="12"/>
        <v>0</v>
      </c>
      <c r="AE91" s="765"/>
      <c r="AF91" s="1069"/>
      <c r="AG91" s="955"/>
      <c r="AH91" s="944">
        <f t="shared" si="13"/>
        <v>0</v>
      </c>
      <c r="AI91" s="766"/>
      <c r="AJ91" s="768">
        <f t="shared" si="8"/>
        <v>0</v>
      </c>
      <c r="AK91" s="738"/>
      <c r="AL91" s="1278">
        <f t="shared" si="14"/>
        <v>0</v>
      </c>
    </row>
    <row r="92" spans="1:38" s="692" customFormat="1" hidden="1">
      <c r="A92" s="1225" t="s">
        <v>110</v>
      </c>
      <c r="B92" s="1601">
        <f t="shared" si="10"/>
        <v>0</v>
      </c>
      <c r="C92" s="106" t="s">
        <v>31</v>
      </c>
      <c r="D92" s="1766" t="s">
        <v>231</v>
      </c>
      <c r="E92" s="1766" t="s">
        <v>291</v>
      </c>
      <c r="F92" s="1766" t="s">
        <v>234</v>
      </c>
      <c r="G92" s="1854" t="s">
        <v>73</v>
      </c>
      <c r="H92" s="1400"/>
      <c r="I92" s="1400"/>
      <c r="J92" s="1401"/>
      <c r="K92" s="1402"/>
      <c r="L92" s="1408"/>
      <c r="M92" s="1402"/>
      <c r="N92" s="1358"/>
      <c r="O92" s="1405"/>
      <c r="P92" s="1535"/>
      <c r="Q92" s="1536"/>
      <c r="R92" s="1536"/>
      <c r="S92" s="1536"/>
      <c r="T92" s="1536"/>
      <c r="U92" s="1536"/>
      <c r="V92" s="1536"/>
      <c r="W92" s="1536"/>
      <c r="X92" s="1536"/>
      <c r="Y92" s="1536"/>
      <c r="Z92" s="1536"/>
      <c r="AA92" s="1589"/>
      <c r="AB92" s="1515">
        <f t="shared" si="11"/>
        <v>0</v>
      </c>
      <c r="AC92" s="1516">
        <f t="shared" si="12"/>
        <v>0</v>
      </c>
      <c r="AE92" s="765"/>
      <c r="AF92" s="1069"/>
      <c r="AG92" s="955"/>
      <c r="AH92" s="944">
        <f t="shared" si="13"/>
        <v>0</v>
      </c>
      <c r="AI92" s="766"/>
      <c r="AJ92" s="768">
        <f t="shared" si="8"/>
        <v>0</v>
      </c>
      <c r="AK92" s="738"/>
      <c r="AL92" s="1278">
        <f t="shared" si="14"/>
        <v>0</v>
      </c>
    </row>
    <row r="93" spans="1:38" s="692" customFormat="1" ht="15" hidden="1">
      <c r="A93" s="1225" t="s">
        <v>110</v>
      </c>
      <c r="B93" s="1601">
        <f t="shared" si="10"/>
        <v>0</v>
      </c>
      <c r="C93" s="106" t="s">
        <v>31</v>
      </c>
      <c r="D93" s="1766" t="s">
        <v>231</v>
      </c>
      <c r="E93" s="1766" t="s">
        <v>292</v>
      </c>
      <c r="F93" s="1766" t="s">
        <v>234</v>
      </c>
      <c r="G93" s="1854" t="s">
        <v>73</v>
      </c>
      <c r="H93" s="1778" t="s">
        <v>149</v>
      </c>
      <c r="I93" s="1400"/>
      <c r="J93" s="1401"/>
      <c r="K93" s="1402"/>
      <c r="L93" s="1408"/>
      <c r="M93" s="1402"/>
      <c r="N93" s="1358"/>
      <c r="O93" s="1405"/>
      <c r="P93" s="1535"/>
      <c r="Q93" s="1536"/>
      <c r="R93" s="1536"/>
      <c r="S93" s="1536"/>
      <c r="T93" s="1536"/>
      <c r="U93" s="1536"/>
      <c r="V93" s="1536"/>
      <c r="W93" s="1536"/>
      <c r="X93" s="1536"/>
      <c r="Y93" s="1536"/>
      <c r="Z93" s="1536"/>
      <c r="AA93" s="1537"/>
      <c r="AB93" s="1515">
        <f t="shared" si="11"/>
        <v>0</v>
      </c>
      <c r="AC93" s="1516">
        <f t="shared" si="12"/>
        <v>0</v>
      </c>
      <c r="AE93" s="765"/>
      <c r="AF93" s="1069"/>
      <c r="AG93" s="955"/>
      <c r="AH93" s="944">
        <f t="shared" si="13"/>
        <v>0</v>
      </c>
      <c r="AI93" s="766"/>
      <c r="AJ93" s="768">
        <f t="shared" si="8"/>
        <v>0</v>
      </c>
      <c r="AK93" s="738"/>
      <c r="AL93" s="1278">
        <f t="shared" si="14"/>
        <v>0</v>
      </c>
    </row>
    <row r="94" spans="1:38" s="692" customFormat="1" ht="15" hidden="1">
      <c r="A94" s="1225" t="s">
        <v>110</v>
      </c>
      <c r="B94" s="1601">
        <f t="shared" si="10"/>
        <v>0</v>
      </c>
      <c r="C94" s="106" t="s">
        <v>31</v>
      </c>
      <c r="D94" s="1766" t="s">
        <v>231</v>
      </c>
      <c r="E94" s="1766" t="s">
        <v>293</v>
      </c>
      <c r="F94" s="1766" t="s">
        <v>234</v>
      </c>
      <c r="G94" s="1854" t="s">
        <v>73</v>
      </c>
      <c r="H94" s="1778" t="s">
        <v>149</v>
      </c>
      <c r="I94" s="1400"/>
      <c r="J94" s="1401"/>
      <c r="K94" s="1402"/>
      <c r="L94" s="1408"/>
      <c r="M94" s="1402"/>
      <c r="N94" s="1358"/>
      <c r="O94" s="1405"/>
      <c r="P94" s="1535"/>
      <c r="Q94" s="1536"/>
      <c r="R94" s="1536"/>
      <c r="S94" s="1536"/>
      <c r="T94" s="1536"/>
      <c r="U94" s="1536"/>
      <c r="V94" s="1536"/>
      <c r="W94" s="1536"/>
      <c r="X94" s="1536"/>
      <c r="Y94" s="1536"/>
      <c r="Z94" s="1536"/>
      <c r="AA94" s="1537"/>
      <c r="AB94" s="1515">
        <f t="shared" si="11"/>
        <v>0</v>
      </c>
      <c r="AC94" s="1516">
        <f t="shared" si="12"/>
        <v>0</v>
      </c>
      <c r="AE94" s="765"/>
      <c r="AF94" s="1069"/>
      <c r="AG94" s="955"/>
      <c r="AH94" s="944">
        <f t="shared" si="13"/>
        <v>0</v>
      </c>
      <c r="AI94" s="766">
        <f>10840000+2223334-10118333-2945001</f>
        <v>0</v>
      </c>
      <c r="AJ94" s="768">
        <f t="shared" si="8"/>
        <v>0</v>
      </c>
      <c r="AK94" s="738"/>
      <c r="AL94" s="1278">
        <f t="shared" si="14"/>
        <v>0</v>
      </c>
    </row>
    <row r="95" spans="1:38" s="8" customFormat="1" ht="15">
      <c r="A95" s="171" t="s">
        <v>74</v>
      </c>
      <c r="B95" s="1599">
        <f>B37-SUM(B38:B94)</f>
        <v>1500000000</v>
      </c>
      <c r="C95" s="87"/>
      <c r="D95" s="1779"/>
      <c r="E95" s="1779"/>
      <c r="F95" s="1779"/>
      <c r="G95" s="1859"/>
      <c r="H95" s="1772"/>
      <c r="I95" s="1410"/>
      <c r="J95" s="1411"/>
      <c r="K95" s="1345"/>
      <c r="L95" s="1412">
        <f>SUM(L38:L94)</f>
        <v>0</v>
      </c>
      <c r="M95" s="1345"/>
      <c r="N95" s="1412">
        <f>SUM(N38:N94)</f>
        <v>0</v>
      </c>
      <c r="O95" s="1413"/>
      <c r="P95" s="1412">
        <f t="shared" ref="P95:AC95" si="15">SUM(P38:P94)</f>
        <v>0</v>
      </c>
      <c r="Q95" s="1412">
        <f t="shared" si="15"/>
        <v>0</v>
      </c>
      <c r="R95" s="1412">
        <f t="shared" si="15"/>
        <v>0</v>
      </c>
      <c r="S95" s="1412">
        <f t="shared" si="15"/>
        <v>0</v>
      </c>
      <c r="T95" s="1412">
        <f t="shared" si="15"/>
        <v>0</v>
      </c>
      <c r="U95" s="1412">
        <f t="shared" si="15"/>
        <v>0</v>
      </c>
      <c r="V95" s="1412">
        <f t="shared" si="15"/>
        <v>0</v>
      </c>
      <c r="W95" s="1412">
        <f t="shared" si="15"/>
        <v>0</v>
      </c>
      <c r="X95" s="1412">
        <f t="shared" si="15"/>
        <v>0</v>
      </c>
      <c r="Y95" s="1412">
        <f t="shared" si="15"/>
        <v>0</v>
      </c>
      <c r="Z95" s="1412">
        <f t="shared" si="15"/>
        <v>0</v>
      </c>
      <c r="AA95" s="1412">
        <f>SUM(AA38:AA94)</f>
        <v>0</v>
      </c>
      <c r="AB95" s="1412">
        <f t="shared" si="15"/>
        <v>0</v>
      </c>
      <c r="AC95" s="1517">
        <f t="shared" si="15"/>
        <v>0</v>
      </c>
      <c r="AE95" s="770"/>
      <c r="AF95" s="127"/>
      <c r="AG95" s="127"/>
      <c r="AH95" s="139"/>
      <c r="AI95" s="1412">
        <f>SUM(AI38:AI94)</f>
        <v>1500000000</v>
      </c>
      <c r="AJ95" s="127">
        <f>SUM(AJ38:AJ94)</f>
        <v>1500000000</v>
      </c>
      <c r="AK95" s="1547">
        <f>B37-AI95</f>
        <v>0</v>
      </c>
      <c r="AL95" s="1118"/>
    </row>
    <row r="96" spans="1:38" s="607" customFormat="1" ht="26.25" customHeight="1">
      <c r="A96" s="688" t="s">
        <v>240</v>
      </c>
      <c r="B96" s="1604">
        <v>1000000000</v>
      </c>
      <c r="C96" s="1064" t="s">
        <v>31</v>
      </c>
      <c r="D96" s="1780" t="s">
        <v>231</v>
      </c>
      <c r="E96" s="1780" t="s">
        <v>560</v>
      </c>
      <c r="F96" s="1780" t="s">
        <v>559</v>
      </c>
      <c r="G96" s="1860" t="s">
        <v>73</v>
      </c>
      <c r="H96" s="1781"/>
      <c r="I96" s="1430"/>
      <c r="J96" s="1431"/>
      <c r="K96" s="1432"/>
      <c r="L96" s="1433"/>
      <c r="M96" s="1432"/>
      <c r="N96" s="1434"/>
      <c r="O96" s="1435"/>
      <c r="P96" s="1519"/>
      <c r="Q96" s="1539"/>
      <c r="R96" s="1539"/>
      <c r="S96" s="1539"/>
      <c r="T96" s="1539"/>
      <c r="U96" s="1539"/>
      <c r="V96" s="1539"/>
      <c r="W96" s="1539"/>
      <c r="X96" s="1539"/>
      <c r="Y96" s="1539"/>
      <c r="Z96" s="1539"/>
      <c r="AA96" s="1520"/>
      <c r="AB96" s="1519"/>
      <c r="AC96" s="1520"/>
      <c r="AE96" s="995"/>
      <c r="AF96" s="610"/>
      <c r="AG96" s="610"/>
      <c r="AH96" s="610"/>
      <c r="AI96" s="1539"/>
      <c r="AJ96" s="611"/>
      <c r="AK96" s="762"/>
      <c r="AL96" s="1277"/>
    </row>
    <row r="97" spans="1:38" s="1068" customFormat="1" ht="15">
      <c r="A97" s="612" t="s">
        <v>241</v>
      </c>
      <c r="B97" s="1601">
        <f>L97</f>
        <v>0</v>
      </c>
      <c r="C97" s="260" t="s">
        <v>31</v>
      </c>
      <c r="D97" s="1782" t="s">
        <v>231</v>
      </c>
      <c r="E97" s="1782" t="s">
        <v>560</v>
      </c>
      <c r="F97" s="1782" t="s">
        <v>559</v>
      </c>
      <c r="G97" s="1861" t="s">
        <v>73</v>
      </c>
      <c r="H97" s="1850" t="s">
        <v>149</v>
      </c>
      <c r="I97" s="1400"/>
      <c r="J97" s="1436"/>
      <c r="K97" s="1402"/>
      <c r="L97" s="1224"/>
      <c r="M97" s="1340"/>
      <c r="N97" s="1363"/>
      <c r="O97" s="1437"/>
      <c r="P97" s="1535"/>
      <c r="Q97" s="1536"/>
      <c r="R97" s="1536"/>
      <c r="S97" s="1536"/>
      <c r="T97" s="1536"/>
      <c r="U97" s="1536"/>
      <c r="V97" s="1536"/>
      <c r="W97" s="1536"/>
      <c r="X97" s="1536"/>
      <c r="Y97" s="1536"/>
      <c r="Z97" s="1536"/>
      <c r="AA97" s="1589"/>
      <c r="AB97" s="1515">
        <f t="shared" ref="AB97" si="16">SUM(P97:AA97)</f>
        <v>0</v>
      </c>
      <c r="AC97" s="1516">
        <f t="shared" ref="AC97" si="17">N97-AB97</f>
        <v>0</v>
      </c>
      <c r="AE97" s="1127">
        <v>255</v>
      </c>
      <c r="AF97" s="1069" t="s">
        <v>527</v>
      </c>
      <c r="AG97" s="1145"/>
      <c r="AH97" s="1091">
        <f t="shared" ref="AH97:AH145" si="18">O97</f>
        <v>0</v>
      </c>
      <c r="AI97" s="1128">
        <v>35192000</v>
      </c>
      <c r="AJ97" s="1070">
        <f t="shared" ref="AJ97:AJ151" si="19">AI97-N97</f>
        <v>35192000</v>
      </c>
      <c r="AK97" s="1071"/>
      <c r="AL97" s="1278">
        <f t="shared" ref="AL97:AL128" si="20">AI97-L97</f>
        <v>35192000</v>
      </c>
    </row>
    <row r="98" spans="1:38" s="607" customFormat="1">
      <c r="A98" s="612" t="s">
        <v>241</v>
      </c>
      <c r="B98" s="1601">
        <f>L98</f>
        <v>0</v>
      </c>
      <c r="C98" s="260" t="s">
        <v>31</v>
      </c>
      <c r="D98" s="1782" t="s">
        <v>231</v>
      </c>
      <c r="E98" s="1782" t="s">
        <v>560</v>
      </c>
      <c r="F98" s="1782" t="s">
        <v>559</v>
      </c>
      <c r="G98" s="1861" t="s">
        <v>73</v>
      </c>
      <c r="H98" s="1850" t="s">
        <v>149</v>
      </c>
      <c r="I98" s="1400"/>
      <c r="J98" s="1401"/>
      <c r="K98" s="1402"/>
      <c r="L98" s="1408"/>
      <c r="M98" s="1347"/>
      <c r="N98" s="1408"/>
      <c r="O98" s="1405"/>
      <c r="P98" s="1535"/>
      <c r="Q98" s="1536"/>
      <c r="R98" s="1536"/>
      <c r="S98" s="1536"/>
      <c r="T98" s="1536"/>
      <c r="U98" s="1536"/>
      <c r="V98" s="1536"/>
      <c r="W98" s="1536"/>
      <c r="X98" s="1536"/>
      <c r="Y98" s="1536"/>
      <c r="Z98" s="1536"/>
      <c r="AA98" s="1589"/>
      <c r="AB98" s="1515">
        <f t="shared" ref="AB98:AB150" si="21">SUM(P98:AA98)</f>
        <v>0</v>
      </c>
      <c r="AC98" s="1516">
        <f t="shared" ref="AC98:AC150" si="22">N98-AB98</f>
        <v>0</v>
      </c>
      <c r="AE98" s="765">
        <v>256</v>
      </c>
      <c r="AF98" s="1069" t="s">
        <v>528</v>
      </c>
      <c r="AG98" s="955"/>
      <c r="AH98" s="944">
        <f t="shared" si="18"/>
        <v>0</v>
      </c>
      <c r="AI98" s="766">
        <v>27500000</v>
      </c>
      <c r="AJ98" s="1070">
        <f t="shared" si="19"/>
        <v>27500000</v>
      </c>
      <c r="AK98" s="762"/>
      <c r="AL98" s="1278">
        <f t="shared" si="20"/>
        <v>27500000</v>
      </c>
    </row>
    <row r="99" spans="1:38" s="607" customFormat="1">
      <c r="A99" s="612" t="s">
        <v>241</v>
      </c>
      <c r="B99" s="1601">
        <f>L99</f>
        <v>0</v>
      </c>
      <c r="C99" s="260" t="s">
        <v>31</v>
      </c>
      <c r="D99" s="1782" t="s">
        <v>231</v>
      </c>
      <c r="E99" s="1782" t="s">
        <v>560</v>
      </c>
      <c r="F99" s="1782" t="s">
        <v>559</v>
      </c>
      <c r="G99" s="1861" t="s">
        <v>73</v>
      </c>
      <c r="H99" s="1850" t="s">
        <v>149</v>
      </c>
      <c r="I99" s="1400"/>
      <c r="J99" s="1401"/>
      <c r="K99" s="1402"/>
      <c r="L99" s="1408"/>
      <c r="M99" s="1347"/>
      <c r="N99" s="1358"/>
      <c r="O99" s="1405"/>
      <c r="P99" s="1535"/>
      <c r="Q99" s="1536"/>
      <c r="R99" s="1536"/>
      <c r="S99" s="1536"/>
      <c r="T99" s="1536"/>
      <c r="U99" s="1536"/>
      <c r="V99" s="1536"/>
      <c r="W99" s="1536"/>
      <c r="X99" s="1536"/>
      <c r="Y99" s="1536"/>
      <c r="Z99" s="1536"/>
      <c r="AA99" s="1589"/>
      <c r="AB99" s="1515">
        <f t="shared" si="21"/>
        <v>0</v>
      </c>
      <c r="AC99" s="1516">
        <f t="shared" si="22"/>
        <v>0</v>
      </c>
      <c r="AE99" s="765">
        <v>257</v>
      </c>
      <c r="AF99" s="1069" t="s">
        <v>529</v>
      </c>
      <c r="AG99" s="955"/>
      <c r="AH99" s="944">
        <f t="shared" si="18"/>
        <v>0</v>
      </c>
      <c r="AI99" s="766">
        <v>27500000</v>
      </c>
      <c r="AJ99" s="1070">
        <f t="shared" si="19"/>
        <v>27500000</v>
      </c>
      <c r="AK99" s="762"/>
      <c r="AL99" s="1278">
        <f t="shared" si="20"/>
        <v>27500000</v>
      </c>
    </row>
    <row r="100" spans="1:38" s="607" customFormat="1">
      <c r="A100" s="612" t="s">
        <v>241</v>
      </c>
      <c r="B100" s="1601">
        <f>L100</f>
        <v>0</v>
      </c>
      <c r="C100" s="260" t="s">
        <v>31</v>
      </c>
      <c r="D100" s="1782" t="s">
        <v>231</v>
      </c>
      <c r="E100" s="1782" t="s">
        <v>560</v>
      </c>
      <c r="F100" s="1782" t="s">
        <v>559</v>
      </c>
      <c r="G100" s="1861" t="s">
        <v>73</v>
      </c>
      <c r="H100" s="1850" t="s">
        <v>149</v>
      </c>
      <c r="I100" s="1400"/>
      <c r="J100" s="1401"/>
      <c r="K100" s="1402"/>
      <c r="L100" s="1408"/>
      <c r="M100" s="1347"/>
      <c r="N100" s="1358"/>
      <c r="O100" s="1405"/>
      <c r="P100" s="1535"/>
      <c r="Q100" s="1536"/>
      <c r="R100" s="1536"/>
      <c r="S100" s="1536"/>
      <c r="T100" s="1536"/>
      <c r="U100" s="1536"/>
      <c r="V100" s="1536"/>
      <c r="W100" s="1536"/>
      <c r="X100" s="1536"/>
      <c r="Y100" s="1536"/>
      <c r="Z100" s="1536"/>
      <c r="AA100" s="1589"/>
      <c r="AB100" s="1515">
        <f t="shared" si="21"/>
        <v>0</v>
      </c>
      <c r="AC100" s="1516">
        <f t="shared" si="22"/>
        <v>0</v>
      </c>
      <c r="AE100" s="765">
        <v>258</v>
      </c>
      <c r="AF100" s="1069" t="s">
        <v>530</v>
      </c>
      <c r="AG100" s="955"/>
      <c r="AH100" s="944">
        <f t="shared" si="18"/>
        <v>0</v>
      </c>
      <c r="AI100" s="766">
        <v>26500000</v>
      </c>
      <c r="AJ100" s="1070">
        <f t="shared" si="19"/>
        <v>26500000</v>
      </c>
      <c r="AK100" s="762"/>
      <c r="AL100" s="1278">
        <f t="shared" si="20"/>
        <v>26500000</v>
      </c>
    </row>
    <row r="101" spans="1:38" s="607" customFormat="1">
      <c r="A101" s="612" t="s">
        <v>241</v>
      </c>
      <c r="B101" s="1601">
        <f t="shared" ref="B101:B151" si="23">L101</f>
        <v>0</v>
      </c>
      <c r="C101" s="260" t="s">
        <v>31</v>
      </c>
      <c r="D101" s="1782" t="s">
        <v>231</v>
      </c>
      <c r="E101" s="1782" t="s">
        <v>560</v>
      </c>
      <c r="F101" s="1782" t="s">
        <v>559</v>
      </c>
      <c r="G101" s="1861" t="s">
        <v>73</v>
      </c>
      <c r="H101" s="1850" t="s">
        <v>149</v>
      </c>
      <c r="I101" s="1400"/>
      <c r="J101" s="1401"/>
      <c r="K101" s="1402"/>
      <c r="L101" s="1408"/>
      <c r="M101" s="1347"/>
      <c r="N101" s="1358"/>
      <c r="O101" s="1405"/>
      <c r="P101" s="1535"/>
      <c r="Q101" s="1536"/>
      <c r="R101" s="1536"/>
      <c r="S101" s="1536"/>
      <c r="T101" s="1536"/>
      <c r="U101" s="1536"/>
      <c r="V101" s="1536"/>
      <c r="W101" s="1536"/>
      <c r="X101" s="1536"/>
      <c r="Y101" s="1536"/>
      <c r="Z101" s="1536"/>
      <c r="AA101" s="1589"/>
      <c r="AB101" s="1515">
        <f t="shared" si="21"/>
        <v>0</v>
      </c>
      <c r="AC101" s="1516">
        <f t="shared" si="22"/>
        <v>0</v>
      </c>
      <c r="AE101" s="765">
        <v>259</v>
      </c>
      <c r="AF101" s="1069" t="s">
        <v>531</v>
      </c>
      <c r="AG101" s="955"/>
      <c r="AH101" s="944">
        <f t="shared" si="18"/>
        <v>0</v>
      </c>
      <c r="AI101" s="766">
        <v>15300000</v>
      </c>
      <c r="AJ101" s="1070">
        <f t="shared" si="19"/>
        <v>15300000</v>
      </c>
      <c r="AK101" s="762"/>
      <c r="AL101" s="1278">
        <f t="shared" si="20"/>
        <v>15300000</v>
      </c>
    </row>
    <row r="102" spans="1:38" s="607" customFormat="1" ht="15" customHeight="1">
      <c r="A102" s="612" t="s">
        <v>241</v>
      </c>
      <c r="B102" s="1601">
        <f t="shared" si="23"/>
        <v>0</v>
      </c>
      <c r="C102" s="260" t="s">
        <v>31</v>
      </c>
      <c r="D102" s="1782" t="s">
        <v>231</v>
      </c>
      <c r="E102" s="1782" t="s">
        <v>560</v>
      </c>
      <c r="F102" s="1782" t="s">
        <v>559</v>
      </c>
      <c r="G102" s="1861" t="s">
        <v>73</v>
      </c>
      <c r="H102" s="1850" t="s">
        <v>149</v>
      </c>
      <c r="I102" s="1400"/>
      <c r="J102" s="1401"/>
      <c r="K102" s="1402"/>
      <c r="L102" s="1408"/>
      <c r="M102" s="1347"/>
      <c r="N102" s="1358"/>
      <c r="O102" s="1405"/>
      <c r="P102" s="1535"/>
      <c r="Q102" s="1536"/>
      <c r="R102" s="1536"/>
      <c r="S102" s="1536"/>
      <c r="T102" s="1536"/>
      <c r="U102" s="1536"/>
      <c r="V102" s="1536"/>
      <c r="W102" s="1536"/>
      <c r="X102" s="1536"/>
      <c r="Y102" s="1536"/>
      <c r="Z102" s="1536"/>
      <c r="AA102" s="1589"/>
      <c r="AB102" s="1515">
        <f t="shared" si="21"/>
        <v>0</v>
      </c>
      <c r="AC102" s="1516">
        <f t="shared" si="22"/>
        <v>0</v>
      </c>
      <c r="AE102" s="765">
        <v>260</v>
      </c>
      <c r="AF102" s="1069" t="s">
        <v>532</v>
      </c>
      <c r="AG102" s="955"/>
      <c r="AH102" s="944">
        <f t="shared" si="18"/>
        <v>0</v>
      </c>
      <c r="AI102" s="766">
        <v>23550000</v>
      </c>
      <c r="AJ102" s="1070">
        <f t="shared" si="19"/>
        <v>23550000</v>
      </c>
      <c r="AK102" s="762"/>
      <c r="AL102" s="1278">
        <f t="shared" si="20"/>
        <v>23550000</v>
      </c>
    </row>
    <row r="103" spans="1:38" s="607" customFormat="1" ht="15" hidden="1" customHeight="1">
      <c r="A103" s="612" t="s">
        <v>241</v>
      </c>
      <c r="B103" s="1601">
        <f t="shared" si="23"/>
        <v>0</v>
      </c>
      <c r="C103" s="260" t="s">
        <v>31</v>
      </c>
      <c r="D103" s="1782" t="s">
        <v>231</v>
      </c>
      <c r="E103" s="1782" t="s">
        <v>560</v>
      </c>
      <c r="F103" s="1782" t="s">
        <v>559</v>
      </c>
      <c r="G103" s="1861" t="s">
        <v>73</v>
      </c>
      <c r="H103" s="1850" t="s">
        <v>149</v>
      </c>
      <c r="I103" s="1400"/>
      <c r="J103" s="1401"/>
      <c r="K103" s="1402"/>
      <c r="L103" s="1408"/>
      <c r="M103" s="1347"/>
      <c r="N103" s="1358"/>
      <c r="O103" s="1405"/>
      <c r="P103" s="1535"/>
      <c r="Q103" s="1536"/>
      <c r="R103" s="1536"/>
      <c r="S103" s="1536"/>
      <c r="T103" s="1536"/>
      <c r="U103" s="1536"/>
      <c r="V103" s="1536"/>
      <c r="W103" s="1536"/>
      <c r="X103" s="1536"/>
      <c r="Y103" s="1536"/>
      <c r="Z103" s="1536"/>
      <c r="AA103" s="1589"/>
      <c r="AB103" s="1515">
        <f t="shared" si="21"/>
        <v>0</v>
      </c>
      <c r="AC103" s="1516">
        <f t="shared" si="22"/>
        <v>0</v>
      </c>
      <c r="AE103" s="765">
        <v>261</v>
      </c>
      <c r="AF103" s="1069" t="s">
        <v>524</v>
      </c>
      <c r="AG103" s="955"/>
      <c r="AH103" s="944">
        <f t="shared" si="18"/>
        <v>0</v>
      </c>
      <c r="AI103" s="766">
        <v>14130000</v>
      </c>
      <c r="AJ103" s="1070">
        <f t="shared" si="19"/>
        <v>14130000</v>
      </c>
      <c r="AK103" s="762"/>
      <c r="AL103" s="1278">
        <f t="shared" si="20"/>
        <v>14130000</v>
      </c>
    </row>
    <row r="104" spans="1:38" s="607" customFormat="1" hidden="1">
      <c r="A104" s="612" t="s">
        <v>241</v>
      </c>
      <c r="B104" s="1601">
        <f t="shared" si="23"/>
        <v>0</v>
      </c>
      <c r="C104" s="260" t="s">
        <v>31</v>
      </c>
      <c r="D104" s="1782" t="s">
        <v>231</v>
      </c>
      <c r="E104" s="1782" t="s">
        <v>560</v>
      </c>
      <c r="F104" s="1782" t="s">
        <v>559</v>
      </c>
      <c r="G104" s="1861" t="s">
        <v>73</v>
      </c>
      <c r="H104" s="1850" t="s">
        <v>149</v>
      </c>
      <c r="I104" s="1400"/>
      <c r="J104" s="1401"/>
      <c r="K104" s="1402"/>
      <c r="L104" s="1408"/>
      <c r="M104" s="1347"/>
      <c r="N104" s="1358"/>
      <c r="O104" s="1405"/>
      <c r="P104" s="1535"/>
      <c r="Q104" s="1536"/>
      <c r="R104" s="1536"/>
      <c r="S104" s="1536"/>
      <c r="T104" s="1536"/>
      <c r="U104" s="1536"/>
      <c r="V104" s="1536"/>
      <c r="W104" s="1536"/>
      <c r="X104" s="1536"/>
      <c r="Y104" s="1536"/>
      <c r="Z104" s="1536"/>
      <c r="AA104" s="1589"/>
      <c r="AB104" s="1515">
        <f t="shared" si="21"/>
        <v>0</v>
      </c>
      <c r="AC104" s="1516">
        <f t="shared" si="22"/>
        <v>0</v>
      </c>
      <c r="AE104" s="765">
        <v>262</v>
      </c>
      <c r="AF104" s="1069" t="s">
        <v>533</v>
      </c>
      <c r="AG104" s="955"/>
      <c r="AH104" s="944">
        <f t="shared" si="18"/>
        <v>0</v>
      </c>
      <c r="AI104" s="766">
        <v>13741750</v>
      </c>
      <c r="AJ104" s="1070">
        <f t="shared" si="19"/>
        <v>13741750</v>
      </c>
      <c r="AK104" s="762"/>
      <c r="AL104" s="1278">
        <f t="shared" si="20"/>
        <v>13741750</v>
      </c>
    </row>
    <row r="105" spans="1:38" s="607" customFormat="1" hidden="1">
      <c r="A105" s="612" t="s">
        <v>241</v>
      </c>
      <c r="B105" s="1601">
        <f t="shared" si="23"/>
        <v>0</v>
      </c>
      <c r="C105" s="260" t="s">
        <v>31</v>
      </c>
      <c r="D105" s="1782" t="s">
        <v>231</v>
      </c>
      <c r="E105" s="1782" t="s">
        <v>150</v>
      </c>
      <c r="F105" s="1782" t="s">
        <v>234</v>
      </c>
      <c r="G105" s="1861" t="s">
        <v>73</v>
      </c>
      <c r="H105" s="1850" t="s">
        <v>149</v>
      </c>
      <c r="I105" s="1400"/>
      <c r="J105" s="1401"/>
      <c r="K105" s="1402"/>
      <c r="L105" s="1408"/>
      <c r="M105" s="1347"/>
      <c r="N105" s="1358"/>
      <c r="O105" s="1405"/>
      <c r="P105" s="1535"/>
      <c r="Q105" s="1536"/>
      <c r="R105" s="1536"/>
      <c r="S105" s="1536"/>
      <c r="T105" s="1536"/>
      <c r="U105" s="1536"/>
      <c r="V105" s="1536"/>
      <c r="W105" s="1536"/>
      <c r="X105" s="1536"/>
      <c r="Y105" s="1536"/>
      <c r="Z105" s="1536"/>
      <c r="AA105" s="1589"/>
      <c r="AB105" s="1515">
        <f t="shared" si="21"/>
        <v>0</v>
      </c>
      <c r="AC105" s="1516">
        <f t="shared" si="22"/>
        <v>0</v>
      </c>
      <c r="AE105" s="765">
        <v>263</v>
      </c>
      <c r="AF105" s="1069" t="s">
        <v>533</v>
      </c>
      <c r="AG105" s="955"/>
      <c r="AH105" s="944">
        <f t="shared" si="18"/>
        <v>0</v>
      </c>
      <c r="AI105" s="766">
        <v>13741750</v>
      </c>
      <c r="AJ105" s="1070">
        <f t="shared" si="19"/>
        <v>13741750</v>
      </c>
      <c r="AK105" s="762"/>
      <c r="AL105" s="1278">
        <f t="shared" si="20"/>
        <v>13741750</v>
      </c>
    </row>
    <row r="106" spans="1:38" s="607" customFormat="1" hidden="1">
      <c r="A106" s="612" t="s">
        <v>241</v>
      </c>
      <c r="B106" s="1601">
        <f t="shared" si="23"/>
        <v>0</v>
      </c>
      <c r="C106" s="260" t="s">
        <v>31</v>
      </c>
      <c r="D106" s="1782" t="s">
        <v>231</v>
      </c>
      <c r="E106" s="1782" t="s">
        <v>151</v>
      </c>
      <c r="F106" s="1782" t="s">
        <v>234</v>
      </c>
      <c r="G106" s="1861" t="s">
        <v>73</v>
      </c>
      <c r="H106" s="1850" t="s">
        <v>149</v>
      </c>
      <c r="I106" s="1400"/>
      <c r="J106" s="1401"/>
      <c r="K106" s="1402"/>
      <c r="L106" s="1408"/>
      <c r="M106" s="1347"/>
      <c r="N106" s="1358"/>
      <c r="O106" s="1405"/>
      <c r="P106" s="1535"/>
      <c r="Q106" s="1536"/>
      <c r="R106" s="1536"/>
      <c r="S106" s="1536"/>
      <c r="T106" s="1536"/>
      <c r="U106" s="1536"/>
      <c r="V106" s="1536"/>
      <c r="W106" s="1536"/>
      <c r="X106" s="1536"/>
      <c r="Y106" s="1536"/>
      <c r="Z106" s="1536"/>
      <c r="AA106" s="1589"/>
      <c r="AB106" s="1515">
        <f t="shared" si="21"/>
        <v>0</v>
      </c>
      <c r="AC106" s="1516">
        <f t="shared" si="22"/>
        <v>0</v>
      </c>
      <c r="AE106" s="765">
        <v>264</v>
      </c>
      <c r="AF106" s="1069" t="s">
        <v>534</v>
      </c>
      <c r="AG106" s="955"/>
      <c r="AH106" s="944">
        <f t="shared" si="18"/>
        <v>0</v>
      </c>
      <c r="AI106" s="766">
        <v>10293250</v>
      </c>
      <c r="AJ106" s="1070">
        <f t="shared" si="19"/>
        <v>10293250</v>
      </c>
      <c r="AK106" s="762"/>
      <c r="AL106" s="1278">
        <f t="shared" si="20"/>
        <v>10293250</v>
      </c>
    </row>
    <row r="107" spans="1:38" s="607" customFormat="1" hidden="1">
      <c r="A107" s="612" t="s">
        <v>241</v>
      </c>
      <c r="B107" s="1601">
        <f t="shared" si="23"/>
        <v>0</v>
      </c>
      <c r="C107" s="260" t="s">
        <v>31</v>
      </c>
      <c r="D107" s="1782" t="s">
        <v>231</v>
      </c>
      <c r="E107" s="1782" t="s">
        <v>152</v>
      </c>
      <c r="F107" s="1782" t="s">
        <v>234</v>
      </c>
      <c r="G107" s="1861" t="s">
        <v>73</v>
      </c>
      <c r="H107" s="1850" t="s">
        <v>149</v>
      </c>
      <c r="I107" s="1400"/>
      <c r="J107" s="1401"/>
      <c r="K107" s="1402"/>
      <c r="L107" s="1408"/>
      <c r="M107" s="1347"/>
      <c r="N107" s="1358"/>
      <c r="O107" s="1405"/>
      <c r="P107" s="1535"/>
      <c r="Q107" s="1536"/>
      <c r="R107" s="1536"/>
      <c r="S107" s="1536"/>
      <c r="T107" s="1536"/>
      <c r="U107" s="1536"/>
      <c r="V107" s="1536"/>
      <c r="W107" s="1536"/>
      <c r="X107" s="1536"/>
      <c r="Y107" s="1536"/>
      <c r="Z107" s="1536"/>
      <c r="AA107" s="1589"/>
      <c r="AB107" s="1515">
        <f t="shared" si="21"/>
        <v>0</v>
      </c>
      <c r="AC107" s="1516">
        <f t="shared" si="22"/>
        <v>0</v>
      </c>
      <c r="AE107" s="765">
        <v>265</v>
      </c>
      <c r="AF107" s="1069" t="s">
        <v>534</v>
      </c>
      <c r="AG107" s="955"/>
      <c r="AH107" s="944">
        <f t="shared" si="18"/>
        <v>0</v>
      </c>
      <c r="AI107" s="766">
        <v>10293250</v>
      </c>
      <c r="AJ107" s="1070">
        <f t="shared" si="19"/>
        <v>10293250</v>
      </c>
      <c r="AK107" s="762"/>
      <c r="AL107" s="1278">
        <f t="shared" si="20"/>
        <v>10293250</v>
      </c>
    </row>
    <row r="108" spans="1:38" s="607" customFormat="1" hidden="1">
      <c r="A108" s="612" t="s">
        <v>241</v>
      </c>
      <c r="B108" s="1601">
        <f t="shared" si="23"/>
        <v>0</v>
      </c>
      <c r="C108" s="260" t="s">
        <v>31</v>
      </c>
      <c r="D108" s="1782" t="s">
        <v>231</v>
      </c>
      <c r="E108" s="1782" t="s">
        <v>153</v>
      </c>
      <c r="F108" s="1782" t="s">
        <v>234</v>
      </c>
      <c r="G108" s="1861" t="s">
        <v>73</v>
      </c>
      <c r="H108" s="1850" t="s">
        <v>149</v>
      </c>
      <c r="I108" s="1400"/>
      <c r="J108" s="1401"/>
      <c r="K108" s="1402"/>
      <c r="L108" s="1408"/>
      <c r="M108" s="1347"/>
      <c r="N108" s="1358"/>
      <c r="O108" s="1405"/>
      <c r="P108" s="1535"/>
      <c r="Q108" s="1536"/>
      <c r="R108" s="1536"/>
      <c r="S108" s="1536"/>
      <c r="T108" s="1536"/>
      <c r="U108" s="1536"/>
      <c r="V108" s="1536"/>
      <c r="W108" s="1536"/>
      <c r="X108" s="1536"/>
      <c r="Y108" s="1536"/>
      <c r="Z108" s="1536"/>
      <c r="AA108" s="1589"/>
      <c r="AB108" s="1515">
        <f t="shared" si="21"/>
        <v>0</v>
      </c>
      <c r="AC108" s="1516">
        <f t="shared" si="22"/>
        <v>0</v>
      </c>
      <c r="AE108" s="765">
        <v>266</v>
      </c>
      <c r="AF108" s="1069" t="s">
        <v>534</v>
      </c>
      <c r="AG108" s="955"/>
      <c r="AH108" s="944">
        <f t="shared" si="18"/>
        <v>0</v>
      </c>
      <c r="AI108" s="766">
        <v>10293250</v>
      </c>
      <c r="AJ108" s="1070">
        <f t="shared" si="19"/>
        <v>10293250</v>
      </c>
      <c r="AK108" s="762"/>
      <c r="AL108" s="1278">
        <f t="shared" si="20"/>
        <v>10293250</v>
      </c>
    </row>
    <row r="109" spans="1:38" s="607" customFormat="1" hidden="1">
      <c r="A109" s="612" t="s">
        <v>241</v>
      </c>
      <c r="B109" s="1601">
        <f t="shared" si="23"/>
        <v>0</v>
      </c>
      <c r="C109" s="260" t="s">
        <v>31</v>
      </c>
      <c r="D109" s="1782" t="s">
        <v>231</v>
      </c>
      <c r="E109" s="1782" t="s">
        <v>154</v>
      </c>
      <c r="F109" s="1782" t="s">
        <v>234</v>
      </c>
      <c r="G109" s="1861" t="s">
        <v>73</v>
      </c>
      <c r="H109" s="1850" t="s">
        <v>149</v>
      </c>
      <c r="I109" s="1400"/>
      <c r="J109" s="1401"/>
      <c r="K109" s="1402"/>
      <c r="L109" s="1408"/>
      <c r="M109" s="1347"/>
      <c r="N109" s="1358"/>
      <c r="O109" s="1405"/>
      <c r="P109" s="1535"/>
      <c r="Q109" s="1536"/>
      <c r="R109" s="1536"/>
      <c r="S109" s="1536"/>
      <c r="T109" s="1536"/>
      <c r="U109" s="1536"/>
      <c r="V109" s="1536"/>
      <c r="W109" s="1536"/>
      <c r="X109" s="1536"/>
      <c r="Y109" s="1536"/>
      <c r="Z109" s="1536"/>
      <c r="AA109" s="1589"/>
      <c r="AB109" s="1515">
        <f t="shared" si="21"/>
        <v>0</v>
      </c>
      <c r="AC109" s="1516">
        <f t="shared" si="22"/>
        <v>0</v>
      </c>
      <c r="AE109" s="765">
        <v>267</v>
      </c>
      <c r="AF109" s="1069" t="s">
        <v>534</v>
      </c>
      <c r="AG109" s="955"/>
      <c r="AH109" s="944">
        <f t="shared" si="18"/>
        <v>0</v>
      </c>
      <c r="AI109" s="766">
        <v>10293250</v>
      </c>
      <c r="AJ109" s="1070">
        <f t="shared" si="19"/>
        <v>10293250</v>
      </c>
      <c r="AK109" s="762"/>
      <c r="AL109" s="1278">
        <f t="shared" si="20"/>
        <v>10293250</v>
      </c>
    </row>
    <row r="110" spans="1:38" s="607" customFormat="1" hidden="1">
      <c r="A110" s="612" t="s">
        <v>241</v>
      </c>
      <c r="B110" s="1601">
        <f t="shared" si="23"/>
        <v>0</v>
      </c>
      <c r="C110" s="260" t="s">
        <v>31</v>
      </c>
      <c r="D110" s="1782" t="s">
        <v>231</v>
      </c>
      <c r="E110" s="1782" t="s">
        <v>155</v>
      </c>
      <c r="F110" s="1782" t="s">
        <v>234</v>
      </c>
      <c r="G110" s="1861" t="s">
        <v>73</v>
      </c>
      <c r="H110" s="1850" t="s">
        <v>149</v>
      </c>
      <c r="I110" s="1400"/>
      <c r="J110" s="1401"/>
      <c r="K110" s="1402"/>
      <c r="L110" s="1408"/>
      <c r="M110" s="1340"/>
      <c r="N110" s="1358"/>
      <c r="O110" s="1429"/>
      <c r="P110" s="1535"/>
      <c r="Q110" s="1536"/>
      <c r="R110" s="1536"/>
      <c r="S110" s="1536"/>
      <c r="T110" s="1536"/>
      <c r="U110" s="1536"/>
      <c r="V110" s="1536"/>
      <c r="W110" s="1536"/>
      <c r="X110" s="1536"/>
      <c r="Y110" s="1536"/>
      <c r="Z110" s="1536"/>
      <c r="AA110" s="1589"/>
      <c r="AB110" s="1515">
        <f t="shared" si="21"/>
        <v>0</v>
      </c>
      <c r="AC110" s="1516">
        <f t="shared" si="22"/>
        <v>0</v>
      </c>
      <c r="AE110" s="765">
        <v>268</v>
      </c>
      <c r="AF110" s="1069" t="s">
        <v>534</v>
      </c>
      <c r="AG110" s="955"/>
      <c r="AH110" s="944">
        <f t="shared" si="18"/>
        <v>0</v>
      </c>
      <c r="AI110" s="766">
        <v>10293250</v>
      </c>
      <c r="AJ110" s="1070">
        <f t="shared" si="19"/>
        <v>10293250</v>
      </c>
      <c r="AK110" s="762"/>
      <c r="AL110" s="1278">
        <f t="shared" si="20"/>
        <v>10293250</v>
      </c>
    </row>
    <row r="111" spans="1:38" s="607" customFormat="1" hidden="1">
      <c r="A111" s="612" t="s">
        <v>241</v>
      </c>
      <c r="B111" s="1601">
        <f t="shared" si="23"/>
        <v>0</v>
      </c>
      <c r="C111" s="260" t="s">
        <v>31</v>
      </c>
      <c r="D111" s="1782" t="s">
        <v>231</v>
      </c>
      <c r="E111" s="1782" t="s">
        <v>156</v>
      </c>
      <c r="F111" s="1782" t="s">
        <v>234</v>
      </c>
      <c r="G111" s="1861" t="s">
        <v>73</v>
      </c>
      <c r="H111" s="1850" t="s">
        <v>149</v>
      </c>
      <c r="I111" s="1400"/>
      <c r="J111" s="1401"/>
      <c r="K111" s="1402"/>
      <c r="L111" s="1408"/>
      <c r="M111" s="1340"/>
      <c r="N111" s="1358"/>
      <c r="O111" s="1429"/>
      <c r="P111" s="1535"/>
      <c r="Q111" s="1536"/>
      <c r="R111" s="1536"/>
      <c r="S111" s="1536"/>
      <c r="T111" s="1536"/>
      <c r="U111" s="1536"/>
      <c r="V111" s="1536"/>
      <c r="W111" s="1536"/>
      <c r="X111" s="1536"/>
      <c r="Y111" s="1536"/>
      <c r="Z111" s="1536"/>
      <c r="AA111" s="1589"/>
      <c r="AB111" s="1515">
        <f t="shared" si="21"/>
        <v>0</v>
      </c>
      <c r="AC111" s="1516">
        <f t="shared" si="22"/>
        <v>0</v>
      </c>
      <c r="AE111" s="765">
        <v>269</v>
      </c>
      <c r="AF111" s="1069" t="s">
        <v>534</v>
      </c>
      <c r="AG111" s="955"/>
      <c r="AH111" s="944">
        <f t="shared" si="18"/>
        <v>0</v>
      </c>
      <c r="AI111" s="766">
        <v>10293250</v>
      </c>
      <c r="AJ111" s="1070">
        <f t="shared" si="19"/>
        <v>10293250</v>
      </c>
      <c r="AK111" s="762"/>
      <c r="AL111" s="1278">
        <f t="shared" si="20"/>
        <v>10293250</v>
      </c>
    </row>
    <row r="112" spans="1:38" s="607" customFormat="1" hidden="1">
      <c r="A112" s="612" t="s">
        <v>241</v>
      </c>
      <c r="B112" s="1601">
        <f t="shared" si="23"/>
        <v>0</v>
      </c>
      <c r="C112" s="260" t="s">
        <v>31</v>
      </c>
      <c r="D112" s="1782" t="s">
        <v>231</v>
      </c>
      <c r="E112" s="1782" t="s">
        <v>157</v>
      </c>
      <c r="F112" s="1782" t="s">
        <v>234</v>
      </c>
      <c r="G112" s="1861" t="s">
        <v>73</v>
      </c>
      <c r="H112" s="1850" t="s">
        <v>149</v>
      </c>
      <c r="I112" s="1400"/>
      <c r="J112" s="1401"/>
      <c r="K112" s="1402"/>
      <c r="L112" s="1408"/>
      <c r="M112" s="1347"/>
      <c r="N112" s="1358"/>
      <c r="O112" s="1405"/>
      <c r="P112" s="1535"/>
      <c r="Q112" s="1536"/>
      <c r="R112" s="1536"/>
      <c r="S112" s="1536"/>
      <c r="T112" s="1536"/>
      <c r="U112" s="1536"/>
      <c r="V112" s="1536"/>
      <c r="W112" s="1536"/>
      <c r="X112" s="1536"/>
      <c r="Y112" s="1536"/>
      <c r="Z112" s="1536"/>
      <c r="AA112" s="1589"/>
      <c r="AB112" s="1515">
        <f t="shared" si="21"/>
        <v>0</v>
      </c>
      <c r="AC112" s="1516">
        <f t="shared" si="22"/>
        <v>0</v>
      </c>
      <c r="AE112" s="765" t="s">
        <v>189</v>
      </c>
      <c r="AF112" s="1069" t="s">
        <v>535</v>
      </c>
      <c r="AG112" s="955"/>
      <c r="AH112" s="944">
        <f t="shared" si="18"/>
        <v>0</v>
      </c>
      <c r="AI112" s="766">
        <v>13721400</v>
      </c>
      <c r="AJ112" s="1070">
        <f t="shared" si="19"/>
        <v>13721400</v>
      </c>
      <c r="AK112" s="762"/>
      <c r="AL112" s="1278">
        <f t="shared" si="20"/>
        <v>13721400</v>
      </c>
    </row>
    <row r="113" spans="1:38" s="607" customFormat="1" hidden="1">
      <c r="A113" s="612" t="s">
        <v>241</v>
      </c>
      <c r="B113" s="1601">
        <f t="shared" si="23"/>
        <v>0</v>
      </c>
      <c r="C113" s="260" t="s">
        <v>31</v>
      </c>
      <c r="D113" s="1782" t="s">
        <v>231</v>
      </c>
      <c r="E113" s="1782" t="s">
        <v>158</v>
      </c>
      <c r="F113" s="1782" t="s">
        <v>234</v>
      </c>
      <c r="G113" s="1861" t="s">
        <v>73</v>
      </c>
      <c r="H113" s="1850" t="s">
        <v>149</v>
      </c>
      <c r="I113" s="1400"/>
      <c r="J113" s="1401"/>
      <c r="K113" s="1402"/>
      <c r="L113" s="1408"/>
      <c r="M113" s="1347"/>
      <c r="N113" s="1358"/>
      <c r="O113" s="1405"/>
      <c r="P113" s="1535"/>
      <c r="Q113" s="1536"/>
      <c r="R113" s="1536"/>
      <c r="S113" s="1536"/>
      <c r="T113" s="1536"/>
      <c r="U113" s="1536"/>
      <c r="V113" s="1536"/>
      <c r="W113" s="1536"/>
      <c r="X113" s="1536"/>
      <c r="Y113" s="1536"/>
      <c r="Z113" s="1536"/>
      <c r="AA113" s="1589"/>
      <c r="AB113" s="1515">
        <f t="shared" si="21"/>
        <v>0</v>
      </c>
      <c r="AC113" s="1516">
        <f t="shared" si="22"/>
        <v>0</v>
      </c>
      <c r="AE113" s="765" t="s">
        <v>189</v>
      </c>
      <c r="AF113" s="1069" t="s">
        <v>536</v>
      </c>
      <c r="AG113" s="955"/>
      <c r="AH113" s="944">
        <f t="shared" si="18"/>
        <v>0</v>
      </c>
      <c r="AI113" s="766">
        <v>727363600</v>
      </c>
      <c r="AJ113" s="1070">
        <f t="shared" si="19"/>
        <v>727363600</v>
      </c>
      <c r="AK113" s="762"/>
      <c r="AL113" s="1278">
        <f t="shared" si="20"/>
        <v>727363600</v>
      </c>
    </row>
    <row r="114" spans="1:38" s="607" customFormat="1" hidden="1">
      <c r="A114" s="612" t="s">
        <v>241</v>
      </c>
      <c r="B114" s="1601">
        <f t="shared" si="23"/>
        <v>0</v>
      </c>
      <c r="C114" s="260" t="s">
        <v>31</v>
      </c>
      <c r="D114" s="1782" t="s">
        <v>231</v>
      </c>
      <c r="E114" s="1782" t="s">
        <v>159</v>
      </c>
      <c r="F114" s="1782" t="s">
        <v>234</v>
      </c>
      <c r="G114" s="1861" t="s">
        <v>73</v>
      </c>
      <c r="H114" s="1849" t="s">
        <v>149</v>
      </c>
      <c r="I114" s="1400"/>
      <c r="J114" s="1401"/>
      <c r="K114" s="1402"/>
      <c r="L114" s="1408"/>
      <c r="M114" s="1347"/>
      <c r="N114" s="1358"/>
      <c r="O114" s="1405"/>
      <c r="P114" s="1535"/>
      <c r="Q114" s="1536"/>
      <c r="R114" s="1536"/>
      <c r="S114" s="1536"/>
      <c r="T114" s="1536"/>
      <c r="U114" s="1536"/>
      <c r="V114" s="1536"/>
      <c r="W114" s="1536"/>
      <c r="X114" s="1536"/>
      <c r="Y114" s="1536"/>
      <c r="Z114" s="1536"/>
      <c r="AA114" s="1589"/>
      <c r="AB114" s="1515">
        <f t="shared" si="21"/>
        <v>0</v>
      </c>
      <c r="AC114" s="1516">
        <f t="shared" si="22"/>
        <v>0</v>
      </c>
      <c r="AE114" s="765"/>
      <c r="AF114" s="1069"/>
      <c r="AG114" s="955"/>
      <c r="AH114" s="944">
        <f t="shared" si="18"/>
        <v>0</v>
      </c>
      <c r="AI114" s="766"/>
      <c r="AJ114" s="1070">
        <f t="shared" si="19"/>
        <v>0</v>
      </c>
      <c r="AK114" s="762"/>
      <c r="AL114" s="1278">
        <f t="shared" si="20"/>
        <v>0</v>
      </c>
    </row>
    <row r="115" spans="1:38" s="607" customFormat="1" hidden="1">
      <c r="A115" s="612" t="s">
        <v>241</v>
      </c>
      <c r="B115" s="1601">
        <f t="shared" si="23"/>
        <v>0</v>
      </c>
      <c r="C115" s="260" t="s">
        <v>31</v>
      </c>
      <c r="D115" s="1782" t="s">
        <v>231</v>
      </c>
      <c r="E115" s="1782" t="s">
        <v>160</v>
      </c>
      <c r="F115" s="1782" t="s">
        <v>234</v>
      </c>
      <c r="G115" s="1861" t="s">
        <v>73</v>
      </c>
      <c r="H115" s="1849"/>
      <c r="I115" s="1400"/>
      <c r="J115" s="1401"/>
      <c r="K115" s="1402"/>
      <c r="L115" s="1408"/>
      <c r="M115" s="1347"/>
      <c r="N115" s="1358"/>
      <c r="O115" s="1405"/>
      <c r="P115" s="1535"/>
      <c r="Q115" s="1536"/>
      <c r="R115" s="1536"/>
      <c r="S115" s="1536"/>
      <c r="T115" s="1536"/>
      <c r="U115" s="1536"/>
      <c r="V115" s="1536"/>
      <c r="W115" s="1536"/>
      <c r="X115" s="1536"/>
      <c r="Y115" s="1536"/>
      <c r="Z115" s="1536"/>
      <c r="AA115" s="1589"/>
      <c r="AB115" s="1515">
        <f t="shared" si="21"/>
        <v>0</v>
      </c>
      <c r="AC115" s="1516">
        <f t="shared" si="22"/>
        <v>0</v>
      </c>
      <c r="AE115" s="765"/>
      <c r="AF115" s="1069"/>
      <c r="AG115" s="955"/>
      <c r="AH115" s="944">
        <f t="shared" si="18"/>
        <v>0</v>
      </c>
      <c r="AI115" s="766"/>
      <c r="AJ115" s="1070">
        <f t="shared" si="19"/>
        <v>0</v>
      </c>
      <c r="AK115" s="762"/>
      <c r="AL115" s="1278">
        <f t="shared" si="20"/>
        <v>0</v>
      </c>
    </row>
    <row r="116" spans="1:38" s="607" customFormat="1" hidden="1">
      <c r="A116" s="612" t="s">
        <v>241</v>
      </c>
      <c r="B116" s="1601">
        <f t="shared" si="23"/>
        <v>0</v>
      </c>
      <c r="C116" s="260" t="s">
        <v>31</v>
      </c>
      <c r="D116" s="1782" t="s">
        <v>231</v>
      </c>
      <c r="E116" s="1782" t="s">
        <v>161</v>
      </c>
      <c r="F116" s="1782" t="s">
        <v>234</v>
      </c>
      <c r="G116" s="1861" t="s">
        <v>73</v>
      </c>
      <c r="H116" s="1849"/>
      <c r="I116" s="1400"/>
      <c r="J116" s="1401"/>
      <c r="K116" s="1402"/>
      <c r="L116" s="1408"/>
      <c r="M116" s="1347"/>
      <c r="N116" s="1358"/>
      <c r="O116" s="1405"/>
      <c r="P116" s="1535"/>
      <c r="Q116" s="1536"/>
      <c r="R116" s="1536"/>
      <c r="S116" s="1536"/>
      <c r="T116" s="1536"/>
      <c r="U116" s="1536"/>
      <c r="V116" s="1536"/>
      <c r="W116" s="1536"/>
      <c r="X116" s="1536"/>
      <c r="Y116" s="1536"/>
      <c r="Z116" s="1536"/>
      <c r="AA116" s="1589"/>
      <c r="AB116" s="1515">
        <f t="shared" si="21"/>
        <v>0</v>
      </c>
      <c r="AC116" s="1516">
        <f t="shared" si="22"/>
        <v>0</v>
      </c>
      <c r="AE116" s="765"/>
      <c r="AF116" s="1069"/>
      <c r="AG116" s="955"/>
      <c r="AH116" s="944">
        <f t="shared" si="18"/>
        <v>0</v>
      </c>
      <c r="AI116" s="766"/>
      <c r="AJ116" s="1070">
        <f t="shared" si="19"/>
        <v>0</v>
      </c>
      <c r="AK116" s="762"/>
      <c r="AL116" s="1278">
        <f t="shared" si="20"/>
        <v>0</v>
      </c>
    </row>
    <row r="117" spans="1:38" s="607" customFormat="1" hidden="1">
      <c r="A117" s="612" t="s">
        <v>241</v>
      </c>
      <c r="B117" s="1601">
        <f t="shared" si="23"/>
        <v>0</v>
      </c>
      <c r="C117" s="260" t="s">
        <v>31</v>
      </c>
      <c r="D117" s="1782" t="s">
        <v>231</v>
      </c>
      <c r="E117" s="1782" t="s">
        <v>162</v>
      </c>
      <c r="F117" s="1782" t="s">
        <v>234</v>
      </c>
      <c r="G117" s="1861" t="s">
        <v>73</v>
      </c>
      <c r="H117" s="1849"/>
      <c r="I117" s="1400"/>
      <c r="J117" s="1401"/>
      <c r="K117" s="1402"/>
      <c r="L117" s="1408"/>
      <c r="M117" s="1347"/>
      <c r="N117" s="1358"/>
      <c r="O117" s="1405"/>
      <c r="P117" s="1535"/>
      <c r="Q117" s="1536"/>
      <c r="R117" s="1536"/>
      <c r="S117" s="1536"/>
      <c r="T117" s="1536"/>
      <c r="U117" s="1536"/>
      <c r="V117" s="1536"/>
      <c r="W117" s="1536"/>
      <c r="X117" s="1536"/>
      <c r="Y117" s="1536"/>
      <c r="Z117" s="1536"/>
      <c r="AA117" s="1589"/>
      <c r="AB117" s="1515">
        <f t="shared" si="21"/>
        <v>0</v>
      </c>
      <c r="AC117" s="1516">
        <f t="shared" si="22"/>
        <v>0</v>
      </c>
      <c r="AE117" s="765"/>
      <c r="AF117" s="1069"/>
      <c r="AG117" s="955"/>
      <c r="AH117" s="944">
        <f t="shared" si="18"/>
        <v>0</v>
      </c>
      <c r="AI117" s="766"/>
      <c r="AJ117" s="1070">
        <f t="shared" si="19"/>
        <v>0</v>
      </c>
      <c r="AK117" s="762"/>
      <c r="AL117" s="1278">
        <f t="shared" si="20"/>
        <v>0</v>
      </c>
    </row>
    <row r="118" spans="1:38" s="607" customFormat="1" hidden="1">
      <c r="A118" s="612" t="s">
        <v>241</v>
      </c>
      <c r="B118" s="1601">
        <f t="shared" si="23"/>
        <v>0</v>
      </c>
      <c r="C118" s="260" t="s">
        <v>31</v>
      </c>
      <c r="D118" s="1782" t="s">
        <v>231</v>
      </c>
      <c r="E118" s="1782" t="s">
        <v>163</v>
      </c>
      <c r="F118" s="1782" t="s">
        <v>234</v>
      </c>
      <c r="G118" s="1861" t="s">
        <v>73</v>
      </c>
      <c r="H118" s="1849"/>
      <c r="I118" s="1400"/>
      <c r="J118" s="1401"/>
      <c r="K118" s="1402"/>
      <c r="L118" s="1408"/>
      <c r="M118" s="1347"/>
      <c r="N118" s="1358"/>
      <c r="O118" s="1405"/>
      <c r="P118" s="1535"/>
      <c r="Q118" s="1536"/>
      <c r="R118" s="1536"/>
      <c r="S118" s="1536"/>
      <c r="T118" s="1536"/>
      <c r="U118" s="1536"/>
      <c r="V118" s="1536"/>
      <c r="W118" s="1536"/>
      <c r="X118" s="1536"/>
      <c r="Y118" s="1536"/>
      <c r="Z118" s="1536"/>
      <c r="AA118" s="1589"/>
      <c r="AB118" s="1515">
        <f t="shared" si="21"/>
        <v>0</v>
      </c>
      <c r="AC118" s="1516">
        <f t="shared" si="22"/>
        <v>0</v>
      </c>
      <c r="AE118" s="765"/>
      <c r="AF118" s="1069"/>
      <c r="AG118" s="955"/>
      <c r="AH118" s="944">
        <f t="shared" si="18"/>
        <v>0</v>
      </c>
      <c r="AI118" s="766"/>
      <c r="AJ118" s="1070">
        <f t="shared" si="19"/>
        <v>0</v>
      </c>
      <c r="AK118" s="762"/>
      <c r="AL118" s="1278">
        <f t="shared" si="20"/>
        <v>0</v>
      </c>
    </row>
    <row r="119" spans="1:38" s="607" customFormat="1" hidden="1">
      <c r="A119" s="612" t="s">
        <v>241</v>
      </c>
      <c r="B119" s="1601">
        <f t="shared" si="23"/>
        <v>0</v>
      </c>
      <c r="C119" s="260" t="s">
        <v>31</v>
      </c>
      <c r="D119" s="1782" t="s">
        <v>231</v>
      </c>
      <c r="E119" s="1782" t="s">
        <v>164</v>
      </c>
      <c r="F119" s="1782" t="s">
        <v>234</v>
      </c>
      <c r="G119" s="1861" t="s">
        <v>73</v>
      </c>
      <c r="H119" s="1849"/>
      <c r="I119" s="1400"/>
      <c r="J119" s="1401"/>
      <c r="K119" s="1402"/>
      <c r="L119" s="1408"/>
      <c r="M119" s="1347"/>
      <c r="N119" s="1358"/>
      <c r="O119" s="1405"/>
      <c r="P119" s="1535"/>
      <c r="Q119" s="1536"/>
      <c r="R119" s="1536"/>
      <c r="S119" s="1536"/>
      <c r="T119" s="1536"/>
      <c r="U119" s="1536"/>
      <c r="V119" s="1536"/>
      <c r="W119" s="1536"/>
      <c r="X119" s="1536"/>
      <c r="Y119" s="1536"/>
      <c r="Z119" s="1536"/>
      <c r="AA119" s="1589"/>
      <c r="AB119" s="1515">
        <f t="shared" si="21"/>
        <v>0</v>
      </c>
      <c r="AC119" s="1516">
        <f t="shared" si="22"/>
        <v>0</v>
      </c>
      <c r="AE119" s="765"/>
      <c r="AF119" s="1069"/>
      <c r="AG119" s="955"/>
      <c r="AH119" s="944">
        <f t="shared" si="18"/>
        <v>0</v>
      </c>
      <c r="AI119" s="766"/>
      <c r="AJ119" s="1070">
        <f t="shared" si="19"/>
        <v>0</v>
      </c>
      <c r="AK119" s="762"/>
      <c r="AL119" s="1278">
        <f t="shared" si="20"/>
        <v>0</v>
      </c>
    </row>
    <row r="120" spans="1:38" s="607" customFormat="1" hidden="1">
      <c r="A120" s="612" t="s">
        <v>241</v>
      </c>
      <c r="B120" s="1601">
        <f t="shared" si="23"/>
        <v>0</v>
      </c>
      <c r="C120" s="260" t="s">
        <v>31</v>
      </c>
      <c r="D120" s="1782" t="s">
        <v>231</v>
      </c>
      <c r="E120" s="1782" t="s">
        <v>242</v>
      </c>
      <c r="F120" s="1782" t="s">
        <v>234</v>
      </c>
      <c r="G120" s="1861" t="s">
        <v>73</v>
      </c>
      <c r="H120" s="1849"/>
      <c r="I120" s="1400"/>
      <c r="J120" s="1401"/>
      <c r="K120" s="1402"/>
      <c r="L120" s="1408"/>
      <c r="M120" s="1347"/>
      <c r="N120" s="1358"/>
      <c r="O120" s="1405"/>
      <c r="P120" s="1535"/>
      <c r="Q120" s="1536"/>
      <c r="R120" s="1536"/>
      <c r="S120" s="1536"/>
      <c r="T120" s="1536"/>
      <c r="U120" s="1536"/>
      <c r="V120" s="1536"/>
      <c r="W120" s="1536"/>
      <c r="X120" s="1536"/>
      <c r="Y120" s="1536"/>
      <c r="Z120" s="1536"/>
      <c r="AA120" s="1589"/>
      <c r="AB120" s="1515">
        <f t="shared" si="21"/>
        <v>0</v>
      </c>
      <c r="AC120" s="1516">
        <f t="shared" si="22"/>
        <v>0</v>
      </c>
      <c r="AE120" s="765"/>
      <c r="AF120" s="1069"/>
      <c r="AG120" s="955"/>
      <c r="AH120" s="944">
        <f t="shared" si="18"/>
        <v>0</v>
      </c>
      <c r="AI120" s="766"/>
      <c r="AJ120" s="1070">
        <f t="shared" si="19"/>
        <v>0</v>
      </c>
      <c r="AK120" s="762"/>
      <c r="AL120" s="1278">
        <f t="shared" si="20"/>
        <v>0</v>
      </c>
    </row>
    <row r="121" spans="1:38" s="607" customFormat="1" hidden="1">
      <c r="A121" s="612" t="s">
        <v>241</v>
      </c>
      <c r="B121" s="1601">
        <f t="shared" si="23"/>
        <v>0</v>
      </c>
      <c r="C121" s="260" t="s">
        <v>31</v>
      </c>
      <c r="D121" s="1782" t="s">
        <v>231</v>
      </c>
      <c r="E121" s="1782" t="s">
        <v>242</v>
      </c>
      <c r="F121" s="1782" t="s">
        <v>234</v>
      </c>
      <c r="G121" s="1861" t="s">
        <v>73</v>
      </c>
      <c r="H121" s="1849"/>
      <c r="I121" s="1400"/>
      <c r="J121" s="1401"/>
      <c r="K121" s="1402"/>
      <c r="L121" s="1408"/>
      <c r="M121" s="1347"/>
      <c r="N121" s="1358"/>
      <c r="O121" s="1405"/>
      <c r="P121" s="1535"/>
      <c r="Q121" s="1536"/>
      <c r="R121" s="1536"/>
      <c r="S121" s="1536"/>
      <c r="T121" s="1536"/>
      <c r="U121" s="1536"/>
      <c r="V121" s="1536"/>
      <c r="W121" s="1536"/>
      <c r="X121" s="1536"/>
      <c r="Y121" s="1536"/>
      <c r="Z121" s="1536"/>
      <c r="AA121" s="1589"/>
      <c r="AB121" s="1515">
        <f t="shared" si="21"/>
        <v>0</v>
      </c>
      <c r="AC121" s="1516">
        <f t="shared" si="22"/>
        <v>0</v>
      </c>
      <c r="AE121" s="765"/>
      <c r="AF121" s="1069"/>
      <c r="AG121" s="955"/>
      <c r="AH121" s="944">
        <f t="shared" si="18"/>
        <v>0</v>
      </c>
      <c r="AI121" s="766"/>
      <c r="AJ121" s="1070">
        <f t="shared" si="19"/>
        <v>0</v>
      </c>
      <c r="AK121" s="762"/>
      <c r="AL121" s="1278">
        <f t="shared" si="20"/>
        <v>0</v>
      </c>
    </row>
    <row r="122" spans="1:38" s="607" customFormat="1" hidden="1">
      <c r="A122" s="612" t="s">
        <v>241</v>
      </c>
      <c r="B122" s="1601">
        <f t="shared" si="23"/>
        <v>0</v>
      </c>
      <c r="C122" s="260" t="s">
        <v>31</v>
      </c>
      <c r="D122" s="1782" t="s">
        <v>231</v>
      </c>
      <c r="E122" s="1782" t="s">
        <v>242</v>
      </c>
      <c r="F122" s="1782" t="s">
        <v>234</v>
      </c>
      <c r="G122" s="1861" t="s">
        <v>73</v>
      </c>
      <c r="H122" s="1849"/>
      <c r="I122" s="1400"/>
      <c r="J122" s="1401"/>
      <c r="K122" s="1402"/>
      <c r="L122" s="1408"/>
      <c r="M122" s="1347"/>
      <c r="N122" s="1358"/>
      <c r="O122" s="1405"/>
      <c r="P122" s="1535"/>
      <c r="Q122" s="1536"/>
      <c r="R122" s="1536"/>
      <c r="S122" s="1536"/>
      <c r="T122" s="1536"/>
      <c r="U122" s="1536"/>
      <c r="V122" s="1536"/>
      <c r="W122" s="1536"/>
      <c r="X122" s="1536"/>
      <c r="Y122" s="1536"/>
      <c r="Z122" s="1536"/>
      <c r="AA122" s="1589"/>
      <c r="AB122" s="1515">
        <f t="shared" si="21"/>
        <v>0</v>
      </c>
      <c r="AC122" s="1516">
        <f t="shared" si="22"/>
        <v>0</v>
      </c>
      <c r="AE122" s="765"/>
      <c r="AF122" s="1069"/>
      <c r="AG122" s="955"/>
      <c r="AH122" s="944">
        <f t="shared" si="18"/>
        <v>0</v>
      </c>
      <c r="AI122" s="766"/>
      <c r="AJ122" s="1070">
        <f t="shared" si="19"/>
        <v>0</v>
      </c>
      <c r="AK122" s="762"/>
      <c r="AL122" s="1278">
        <f t="shared" si="20"/>
        <v>0</v>
      </c>
    </row>
    <row r="123" spans="1:38" s="607" customFormat="1" ht="15" hidden="1">
      <c r="A123" s="612" t="s">
        <v>241</v>
      </c>
      <c r="B123" s="1601">
        <f t="shared" si="23"/>
        <v>0</v>
      </c>
      <c r="C123" s="260" t="s">
        <v>31</v>
      </c>
      <c r="D123" s="1782" t="s">
        <v>231</v>
      </c>
      <c r="E123" s="1782" t="s">
        <v>279</v>
      </c>
      <c r="F123" s="1782" t="s">
        <v>234</v>
      </c>
      <c r="G123" s="1861" t="s">
        <v>73</v>
      </c>
      <c r="H123" s="1813"/>
      <c r="I123" s="1783"/>
      <c r="J123" s="1784"/>
      <c r="K123" s="1402"/>
      <c r="L123" s="1408"/>
      <c r="M123" s="1347"/>
      <c r="N123" s="1358"/>
      <c r="O123" s="1405"/>
      <c r="P123" s="1535"/>
      <c r="Q123" s="1536"/>
      <c r="R123" s="1536"/>
      <c r="S123" s="1536"/>
      <c r="T123" s="1536"/>
      <c r="U123" s="1536"/>
      <c r="V123" s="1536"/>
      <c r="W123" s="1536"/>
      <c r="X123" s="1536"/>
      <c r="Y123" s="1536"/>
      <c r="Z123" s="1536"/>
      <c r="AA123" s="1589"/>
      <c r="AB123" s="1515">
        <f t="shared" si="21"/>
        <v>0</v>
      </c>
      <c r="AC123" s="1516">
        <f t="shared" si="22"/>
        <v>0</v>
      </c>
      <c r="AE123" s="765"/>
      <c r="AF123" s="1069"/>
      <c r="AG123" s="955"/>
      <c r="AH123" s="944">
        <f t="shared" si="18"/>
        <v>0</v>
      </c>
      <c r="AI123" s="766"/>
      <c r="AJ123" s="1070">
        <f t="shared" si="19"/>
        <v>0</v>
      </c>
      <c r="AK123" s="762"/>
      <c r="AL123" s="1278">
        <f t="shared" si="20"/>
        <v>0</v>
      </c>
    </row>
    <row r="124" spans="1:38" s="607" customFormat="1" hidden="1">
      <c r="A124" s="612" t="s">
        <v>241</v>
      </c>
      <c r="B124" s="1601">
        <f t="shared" si="23"/>
        <v>0</v>
      </c>
      <c r="C124" s="260" t="s">
        <v>31</v>
      </c>
      <c r="D124" s="1782" t="s">
        <v>231</v>
      </c>
      <c r="E124" s="1782" t="s">
        <v>243</v>
      </c>
      <c r="F124" s="1782" t="s">
        <v>234</v>
      </c>
      <c r="G124" s="1861" t="s">
        <v>73</v>
      </c>
      <c r="H124" s="1849"/>
      <c r="I124" s="1091"/>
      <c r="J124" s="1224"/>
      <c r="K124" s="1407"/>
      <c r="L124" s="1224"/>
      <c r="M124" s="1416"/>
      <c r="N124" s="1224"/>
      <c r="O124" s="1405"/>
      <c r="P124" s="1535"/>
      <c r="Q124" s="1408"/>
      <c r="R124" s="1536"/>
      <c r="S124" s="1536"/>
      <c r="T124" s="1536"/>
      <c r="U124" s="1536"/>
      <c r="V124" s="1536"/>
      <c r="W124" s="1536"/>
      <c r="X124" s="1536"/>
      <c r="Y124" s="1536"/>
      <c r="Z124" s="1536"/>
      <c r="AA124" s="1589"/>
      <c r="AB124" s="1515">
        <f t="shared" si="21"/>
        <v>0</v>
      </c>
      <c r="AC124" s="1516">
        <f t="shared" si="22"/>
        <v>0</v>
      </c>
      <c r="AE124" s="765"/>
      <c r="AF124" s="1069"/>
      <c r="AG124" s="955"/>
      <c r="AH124" s="944">
        <f t="shared" si="18"/>
        <v>0</v>
      </c>
      <c r="AI124" s="766"/>
      <c r="AJ124" s="1070">
        <f t="shared" si="19"/>
        <v>0</v>
      </c>
      <c r="AK124" s="762"/>
      <c r="AL124" s="1278">
        <f t="shared" si="20"/>
        <v>0</v>
      </c>
    </row>
    <row r="125" spans="1:38" s="607" customFormat="1" ht="15" hidden="1">
      <c r="A125" s="612" t="s">
        <v>241</v>
      </c>
      <c r="B125" s="1601">
        <f t="shared" si="23"/>
        <v>0</v>
      </c>
      <c r="C125" s="260" t="s">
        <v>31</v>
      </c>
      <c r="D125" s="1782" t="s">
        <v>231</v>
      </c>
      <c r="E125" s="1782" t="s">
        <v>244</v>
      </c>
      <c r="F125" s="1782" t="s">
        <v>234</v>
      </c>
      <c r="G125" s="1861" t="s">
        <v>73</v>
      </c>
      <c r="H125" s="1293"/>
      <c r="I125" s="1438"/>
      <c r="J125" s="1439"/>
      <c r="K125" s="1407"/>
      <c r="L125" s="1408"/>
      <c r="M125" s="1347"/>
      <c r="N125" s="1408"/>
      <c r="O125" s="1405"/>
      <c r="P125" s="1535"/>
      <c r="Q125" s="1408"/>
      <c r="R125" s="1536"/>
      <c r="S125" s="1536"/>
      <c r="T125" s="1536"/>
      <c r="U125" s="1536"/>
      <c r="V125" s="1536"/>
      <c r="W125" s="1536"/>
      <c r="X125" s="1536"/>
      <c r="Y125" s="1536"/>
      <c r="Z125" s="1536"/>
      <c r="AA125" s="1589"/>
      <c r="AB125" s="1515">
        <f t="shared" si="21"/>
        <v>0</v>
      </c>
      <c r="AC125" s="1516">
        <f t="shared" si="22"/>
        <v>0</v>
      </c>
      <c r="AE125" s="765"/>
      <c r="AF125" s="1069"/>
      <c r="AG125" s="955"/>
      <c r="AH125" s="944">
        <f t="shared" si="18"/>
        <v>0</v>
      </c>
      <c r="AI125" s="766"/>
      <c r="AJ125" s="1070">
        <f t="shared" si="19"/>
        <v>0</v>
      </c>
      <c r="AK125" s="762"/>
      <c r="AL125" s="1278">
        <f t="shared" si="20"/>
        <v>0</v>
      </c>
    </row>
    <row r="126" spans="1:38" s="607" customFormat="1" ht="15" hidden="1">
      <c r="A126" s="612" t="s">
        <v>241</v>
      </c>
      <c r="B126" s="1601">
        <f t="shared" si="23"/>
        <v>0</v>
      </c>
      <c r="C126" s="260" t="s">
        <v>31</v>
      </c>
      <c r="D126" s="1782" t="s">
        <v>231</v>
      </c>
      <c r="E126" s="1782" t="s">
        <v>245</v>
      </c>
      <c r="F126" s="1782" t="s">
        <v>234</v>
      </c>
      <c r="G126" s="1861" t="s">
        <v>73</v>
      </c>
      <c r="H126" s="1849"/>
      <c r="I126" s="1438"/>
      <c r="J126" s="1439"/>
      <c r="K126" s="1407"/>
      <c r="L126" s="1408"/>
      <c r="M126" s="1347"/>
      <c r="N126" s="1408"/>
      <c r="O126" s="1405"/>
      <c r="P126" s="1535"/>
      <c r="Q126" s="1408"/>
      <c r="R126" s="1536"/>
      <c r="S126" s="1536"/>
      <c r="T126" s="1536"/>
      <c r="U126" s="1536"/>
      <c r="V126" s="1536"/>
      <c r="W126" s="1536"/>
      <c r="X126" s="1536"/>
      <c r="Y126" s="1536"/>
      <c r="Z126" s="1536"/>
      <c r="AA126" s="1589"/>
      <c r="AB126" s="1515">
        <f t="shared" si="21"/>
        <v>0</v>
      </c>
      <c r="AC126" s="1516">
        <f t="shared" si="22"/>
        <v>0</v>
      </c>
      <c r="AE126" s="765"/>
      <c r="AF126" s="1069"/>
      <c r="AG126" s="955"/>
      <c r="AH126" s="944">
        <f t="shared" si="18"/>
        <v>0</v>
      </c>
      <c r="AI126" s="766"/>
      <c r="AJ126" s="1070">
        <f t="shared" si="19"/>
        <v>0</v>
      </c>
      <c r="AK126" s="762"/>
      <c r="AL126" s="1278">
        <f t="shared" si="20"/>
        <v>0</v>
      </c>
    </row>
    <row r="127" spans="1:38" s="607" customFormat="1" ht="15" hidden="1">
      <c r="A127" s="612" t="s">
        <v>241</v>
      </c>
      <c r="B127" s="1601">
        <f t="shared" si="23"/>
        <v>0</v>
      </c>
      <c r="C127" s="260" t="s">
        <v>31</v>
      </c>
      <c r="D127" s="1782" t="s">
        <v>231</v>
      </c>
      <c r="E127" s="1782" t="s">
        <v>246</v>
      </c>
      <c r="F127" s="1782" t="s">
        <v>234</v>
      </c>
      <c r="G127" s="1861" t="s">
        <v>73</v>
      </c>
      <c r="H127" s="1785"/>
      <c r="I127" s="1400"/>
      <c r="J127" s="1436"/>
      <c r="K127" s="1407"/>
      <c r="L127" s="1408"/>
      <c r="M127" s="1347"/>
      <c r="N127" s="1408"/>
      <c r="O127" s="1405"/>
      <c r="P127" s="1535"/>
      <c r="Q127" s="1408"/>
      <c r="R127" s="1536"/>
      <c r="S127" s="1536"/>
      <c r="T127" s="1536"/>
      <c r="U127" s="1536"/>
      <c r="V127" s="1536"/>
      <c r="W127" s="1536"/>
      <c r="X127" s="1536"/>
      <c r="Y127" s="1536"/>
      <c r="Z127" s="1536"/>
      <c r="AA127" s="1589"/>
      <c r="AB127" s="1515">
        <f t="shared" si="21"/>
        <v>0</v>
      </c>
      <c r="AC127" s="1516">
        <f t="shared" si="22"/>
        <v>0</v>
      </c>
      <c r="AE127" s="765"/>
      <c r="AF127" s="1069"/>
      <c r="AG127" s="955"/>
      <c r="AH127" s="944">
        <f t="shared" si="18"/>
        <v>0</v>
      </c>
      <c r="AI127" s="766"/>
      <c r="AJ127" s="1070">
        <f t="shared" si="19"/>
        <v>0</v>
      </c>
      <c r="AK127" s="762"/>
      <c r="AL127" s="1278">
        <f t="shared" si="20"/>
        <v>0</v>
      </c>
    </row>
    <row r="128" spans="1:38" s="607" customFormat="1" hidden="1">
      <c r="A128" s="612" t="s">
        <v>241</v>
      </c>
      <c r="B128" s="1601">
        <f t="shared" si="23"/>
        <v>0</v>
      </c>
      <c r="C128" s="260" t="s">
        <v>31</v>
      </c>
      <c r="D128" s="1782" t="s">
        <v>231</v>
      </c>
      <c r="E128" s="1782" t="s">
        <v>247</v>
      </c>
      <c r="F128" s="1782" t="s">
        <v>234</v>
      </c>
      <c r="G128" s="1861" t="s">
        <v>73</v>
      </c>
      <c r="H128" s="1785"/>
      <c r="I128" s="1400"/>
      <c r="J128" s="1401"/>
      <c r="K128" s="1407"/>
      <c r="L128" s="1408"/>
      <c r="M128" s="1347"/>
      <c r="N128" s="1408"/>
      <c r="O128" s="1405"/>
      <c r="P128" s="1535"/>
      <c r="Q128" s="1408"/>
      <c r="R128" s="1536"/>
      <c r="S128" s="1536"/>
      <c r="T128" s="1536"/>
      <c r="U128" s="1536"/>
      <c r="V128" s="1536"/>
      <c r="W128" s="1536"/>
      <c r="X128" s="1536"/>
      <c r="Y128" s="1536"/>
      <c r="Z128" s="1536"/>
      <c r="AA128" s="1589"/>
      <c r="AB128" s="1515">
        <f t="shared" si="21"/>
        <v>0</v>
      </c>
      <c r="AC128" s="1516">
        <f t="shared" si="22"/>
        <v>0</v>
      </c>
      <c r="AE128" s="765"/>
      <c r="AF128" s="1069"/>
      <c r="AG128" s="955"/>
      <c r="AH128" s="944">
        <f t="shared" si="18"/>
        <v>0</v>
      </c>
      <c r="AI128" s="766"/>
      <c r="AJ128" s="1070">
        <f t="shared" si="19"/>
        <v>0</v>
      </c>
      <c r="AK128" s="762"/>
      <c r="AL128" s="1278">
        <f t="shared" si="20"/>
        <v>0</v>
      </c>
    </row>
    <row r="129" spans="1:38" s="607" customFormat="1" hidden="1">
      <c r="A129" s="612" t="s">
        <v>241</v>
      </c>
      <c r="B129" s="1601">
        <f t="shared" si="23"/>
        <v>0</v>
      </c>
      <c r="C129" s="260" t="s">
        <v>31</v>
      </c>
      <c r="D129" s="1782" t="s">
        <v>231</v>
      </c>
      <c r="E129" s="1782" t="s">
        <v>248</v>
      </c>
      <c r="F129" s="1782" t="s">
        <v>234</v>
      </c>
      <c r="G129" s="1861" t="s">
        <v>73</v>
      </c>
      <c r="H129" s="1785"/>
      <c r="I129" s="1400"/>
      <c r="J129" s="1401"/>
      <c r="K129" s="1407"/>
      <c r="L129" s="1408"/>
      <c r="M129" s="1347"/>
      <c r="N129" s="1408"/>
      <c r="O129" s="1405"/>
      <c r="P129" s="1535"/>
      <c r="Q129" s="1408"/>
      <c r="R129" s="1536"/>
      <c r="S129" s="1536"/>
      <c r="T129" s="1536"/>
      <c r="U129" s="1536"/>
      <c r="V129" s="1536"/>
      <c r="W129" s="1536"/>
      <c r="X129" s="1536"/>
      <c r="Y129" s="1536"/>
      <c r="Z129" s="1536"/>
      <c r="AA129" s="1589"/>
      <c r="AB129" s="1515">
        <f t="shared" si="21"/>
        <v>0</v>
      </c>
      <c r="AC129" s="1516">
        <f t="shared" si="22"/>
        <v>0</v>
      </c>
      <c r="AE129" s="765"/>
      <c r="AF129" s="1069"/>
      <c r="AG129" s="955"/>
      <c r="AH129" s="944">
        <f t="shared" si="18"/>
        <v>0</v>
      </c>
      <c r="AI129" s="766"/>
      <c r="AJ129" s="1070">
        <f t="shared" si="19"/>
        <v>0</v>
      </c>
      <c r="AK129" s="762"/>
      <c r="AL129" s="1278">
        <f t="shared" ref="AL129:AL151" si="24">AI129-L129</f>
        <v>0</v>
      </c>
    </row>
    <row r="130" spans="1:38" s="607" customFormat="1" ht="15" hidden="1">
      <c r="A130" s="612" t="s">
        <v>241</v>
      </c>
      <c r="B130" s="1601">
        <f t="shared" si="23"/>
        <v>0</v>
      </c>
      <c r="C130" s="260" t="s">
        <v>31</v>
      </c>
      <c r="D130" s="1782" t="s">
        <v>231</v>
      </c>
      <c r="E130" s="1782" t="s">
        <v>249</v>
      </c>
      <c r="F130" s="1782" t="s">
        <v>234</v>
      </c>
      <c r="G130" s="1861" t="s">
        <v>73</v>
      </c>
      <c r="H130" s="1785"/>
      <c r="I130" s="1400"/>
      <c r="J130" s="1436"/>
      <c r="K130" s="1407"/>
      <c r="L130" s="1408"/>
      <c r="M130" s="1347"/>
      <c r="N130" s="1408"/>
      <c r="O130" s="1405"/>
      <c r="P130" s="1535"/>
      <c r="Q130" s="1408"/>
      <c r="R130" s="1536"/>
      <c r="S130" s="1536"/>
      <c r="T130" s="1536"/>
      <c r="U130" s="1536"/>
      <c r="V130" s="1536"/>
      <c r="W130" s="1536"/>
      <c r="X130" s="1536"/>
      <c r="Y130" s="1536"/>
      <c r="Z130" s="1536"/>
      <c r="AA130" s="1589"/>
      <c r="AB130" s="1515">
        <f t="shared" si="21"/>
        <v>0</v>
      </c>
      <c r="AC130" s="1516">
        <f t="shared" si="22"/>
        <v>0</v>
      </c>
      <c r="AE130" s="765"/>
      <c r="AF130" s="1069"/>
      <c r="AG130" s="955"/>
      <c r="AH130" s="944">
        <f t="shared" si="18"/>
        <v>0</v>
      </c>
      <c r="AI130" s="766"/>
      <c r="AJ130" s="1070">
        <f t="shared" si="19"/>
        <v>0</v>
      </c>
      <c r="AK130" s="762"/>
      <c r="AL130" s="1278">
        <f t="shared" si="24"/>
        <v>0</v>
      </c>
    </row>
    <row r="131" spans="1:38" s="607" customFormat="1" hidden="1">
      <c r="A131" s="612" t="s">
        <v>241</v>
      </c>
      <c r="B131" s="1601">
        <f t="shared" si="23"/>
        <v>0</v>
      </c>
      <c r="C131" s="260" t="s">
        <v>31</v>
      </c>
      <c r="D131" s="1782" t="s">
        <v>231</v>
      </c>
      <c r="E131" s="1782" t="s">
        <v>250</v>
      </c>
      <c r="F131" s="1782" t="s">
        <v>234</v>
      </c>
      <c r="G131" s="1861" t="s">
        <v>73</v>
      </c>
      <c r="H131" s="1849"/>
      <c r="I131" s="1400"/>
      <c r="J131" s="1401"/>
      <c r="K131" s="1407"/>
      <c r="L131" s="1408"/>
      <c r="M131" s="1347"/>
      <c r="N131" s="1408"/>
      <c r="O131" s="1405"/>
      <c r="P131" s="1535"/>
      <c r="Q131" s="1408"/>
      <c r="R131" s="1536"/>
      <c r="S131" s="1536"/>
      <c r="T131" s="1536"/>
      <c r="U131" s="1536"/>
      <c r="V131" s="1536"/>
      <c r="W131" s="1536"/>
      <c r="X131" s="1536"/>
      <c r="Y131" s="1536"/>
      <c r="Z131" s="1536"/>
      <c r="AA131" s="1589"/>
      <c r="AB131" s="1515">
        <f t="shared" si="21"/>
        <v>0</v>
      </c>
      <c r="AC131" s="1516">
        <f t="shared" si="22"/>
        <v>0</v>
      </c>
      <c r="AE131" s="765"/>
      <c r="AF131" s="1069"/>
      <c r="AG131" s="955"/>
      <c r="AH131" s="944">
        <f t="shared" si="18"/>
        <v>0</v>
      </c>
      <c r="AI131" s="766"/>
      <c r="AJ131" s="1070">
        <f t="shared" si="19"/>
        <v>0</v>
      </c>
      <c r="AK131" s="762"/>
      <c r="AL131" s="1278">
        <f t="shared" si="24"/>
        <v>0</v>
      </c>
    </row>
    <row r="132" spans="1:38" s="607" customFormat="1" ht="15" hidden="1">
      <c r="A132" s="612" t="s">
        <v>241</v>
      </c>
      <c r="B132" s="1601">
        <f t="shared" si="23"/>
        <v>0</v>
      </c>
      <c r="C132" s="260" t="s">
        <v>31</v>
      </c>
      <c r="D132" s="1782" t="s">
        <v>231</v>
      </c>
      <c r="E132" s="1782" t="s">
        <v>251</v>
      </c>
      <c r="F132" s="1782" t="s">
        <v>234</v>
      </c>
      <c r="G132" s="1861" t="s">
        <v>73</v>
      </c>
      <c r="H132" s="1785"/>
      <c r="I132" s="1400"/>
      <c r="J132" s="1436"/>
      <c r="K132" s="1407"/>
      <c r="L132" s="1408"/>
      <c r="M132" s="1347"/>
      <c r="N132" s="1408"/>
      <c r="O132" s="1405"/>
      <c r="P132" s="1535"/>
      <c r="Q132" s="1408"/>
      <c r="R132" s="1536"/>
      <c r="S132" s="1536"/>
      <c r="T132" s="1536"/>
      <c r="U132" s="1536"/>
      <c r="V132" s="1536"/>
      <c r="W132" s="1536"/>
      <c r="X132" s="1536"/>
      <c r="Y132" s="1536"/>
      <c r="Z132" s="1536"/>
      <c r="AA132" s="1589"/>
      <c r="AB132" s="1515">
        <f t="shared" si="21"/>
        <v>0</v>
      </c>
      <c r="AC132" s="1516">
        <f t="shared" si="22"/>
        <v>0</v>
      </c>
      <c r="AE132" s="765"/>
      <c r="AF132" s="1069"/>
      <c r="AG132" s="955"/>
      <c r="AH132" s="944">
        <f t="shared" si="18"/>
        <v>0</v>
      </c>
      <c r="AI132" s="766"/>
      <c r="AJ132" s="1070">
        <f t="shared" si="19"/>
        <v>0</v>
      </c>
      <c r="AK132" s="762"/>
      <c r="AL132" s="1278">
        <f t="shared" si="24"/>
        <v>0</v>
      </c>
    </row>
    <row r="133" spans="1:38" s="607" customFormat="1" hidden="1">
      <c r="A133" s="612" t="s">
        <v>241</v>
      </c>
      <c r="B133" s="1601">
        <f t="shared" si="23"/>
        <v>0</v>
      </c>
      <c r="C133" s="260" t="s">
        <v>31</v>
      </c>
      <c r="D133" s="1782" t="s">
        <v>231</v>
      </c>
      <c r="E133" s="1782" t="s">
        <v>267</v>
      </c>
      <c r="F133" s="1782" t="s">
        <v>234</v>
      </c>
      <c r="G133" s="1861" t="s">
        <v>73</v>
      </c>
      <c r="H133" s="1849"/>
      <c r="I133" s="1400"/>
      <c r="J133" s="1401"/>
      <c r="K133" s="1407"/>
      <c r="L133" s="1408"/>
      <c r="M133" s="1347"/>
      <c r="N133" s="1408"/>
      <c r="O133" s="1405"/>
      <c r="P133" s="1535"/>
      <c r="Q133" s="1408"/>
      <c r="R133" s="1536"/>
      <c r="S133" s="1536"/>
      <c r="T133" s="1536"/>
      <c r="U133" s="1536"/>
      <c r="V133" s="1536"/>
      <c r="W133" s="1536"/>
      <c r="X133" s="1536"/>
      <c r="Y133" s="1536"/>
      <c r="Z133" s="1536"/>
      <c r="AA133" s="1589"/>
      <c r="AB133" s="1515">
        <f t="shared" si="21"/>
        <v>0</v>
      </c>
      <c r="AC133" s="1516">
        <f t="shared" si="22"/>
        <v>0</v>
      </c>
      <c r="AE133" s="765"/>
      <c r="AF133" s="1069"/>
      <c r="AG133" s="955"/>
      <c r="AH133" s="944">
        <f t="shared" si="18"/>
        <v>0</v>
      </c>
      <c r="AI133" s="766"/>
      <c r="AJ133" s="1070">
        <f t="shared" si="19"/>
        <v>0</v>
      </c>
      <c r="AK133" s="762"/>
      <c r="AL133" s="1278">
        <f t="shared" si="24"/>
        <v>0</v>
      </c>
    </row>
    <row r="134" spans="1:38" s="607" customFormat="1" ht="15" hidden="1">
      <c r="A134" s="612" t="s">
        <v>241</v>
      </c>
      <c r="B134" s="1601">
        <f t="shared" si="23"/>
        <v>0</v>
      </c>
      <c r="C134" s="260" t="s">
        <v>31</v>
      </c>
      <c r="D134" s="1782" t="s">
        <v>231</v>
      </c>
      <c r="E134" s="1782" t="s">
        <v>268</v>
      </c>
      <c r="F134" s="1782" t="s">
        <v>234</v>
      </c>
      <c r="G134" s="1861" t="s">
        <v>73</v>
      </c>
      <c r="H134" s="1785"/>
      <c r="I134" s="1400"/>
      <c r="J134" s="1436"/>
      <c r="K134" s="1407"/>
      <c r="L134" s="1408"/>
      <c r="M134" s="1347"/>
      <c r="N134" s="1408"/>
      <c r="O134" s="1405"/>
      <c r="P134" s="1535"/>
      <c r="Q134" s="1408"/>
      <c r="R134" s="1536"/>
      <c r="S134" s="1536"/>
      <c r="T134" s="1536"/>
      <c r="U134" s="1536"/>
      <c r="V134" s="1536"/>
      <c r="W134" s="1536"/>
      <c r="X134" s="1536"/>
      <c r="Y134" s="1536"/>
      <c r="Z134" s="1536"/>
      <c r="AA134" s="1589"/>
      <c r="AB134" s="1515">
        <f t="shared" si="21"/>
        <v>0</v>
      </c>
      <c r="AC134" s="1516">
        <f t="shared" si="22"/>
        <v>0</v>
      </c>
      <c r="AE134" s="765"/>
      <c r="AF134" s="1069"/>
      <c r="AG134" s="955"/>
      <c r="AH134" s="944">
        <f t="shared" si="18"/>
        <v>0</v>
      </c>
      <c r="AI134" s="766"/>
      <c r="AJ134" s="1070">
        <f t="shared" si="19"/>
        <v>0</v>
      </c>
      <c r="AK134" s="762"/>
      <c r="AL134" s="1278">
        <f t="shared" si="24"/>
        <v>0</v>
      </c>
    </row>
    <row r="135" spans="1:38" s="607" customFormat="1" hidden="1">
      <c r="A135" s="612" t="s">
        <v>241</v>
      </c>
      <c r="B135" s="1601">
        <f t="shared" si="23"/>
        <v>0</v>
      </c>
      <c r="C135" s="260" t="s">
        <v>31</v>
      </c>
      <c r="D135" s="1782" t="s">
        <v>231</v>
      </c>
      <c r="E135" s="1782" t="s">
        <v>269</v>
      </c>
      <c r="F135" s="1782" t="s">
        <v>234</v>
      </c>
      <c r="G135" s="1861" t="s">
        <v>73</v>
      </c>
      <c r="H135" s="1849"/>
      <c r="I135" s="1400"/>
      <c r="J135" s="1401"/>
      <c r="K135" s="1407"/>
      <c r="L135" s="1408"/>
      <c r="M135" s="1347"/>
      <c r="N135" s="1408"/>
      <c r="O135" s="1405"/>
      <c r="P135" s="1535"/>
      <c r="Q135" s="1408"/>
      <c r="R135" s="1536"/>
      <c r="S135" s="1536"/>
      <c r="T135" s="1536"/>
      <c r="U135" s="1536"/>
      <c r="V135" s="1536"/>
      <c r="W135" s="1536"/>
      <c r="X135" s="1536"/>
      <c r="Y135" s="1536"/>
      <c r="Z135" s="1536"/>
      <c r="AA135" s="1589"/>
      <c r="AB135" s="1515">
        <f t="shared" si="21"/>
        <v>0</v>
      </c>
      <c r="AC135" s="1516">
        <f t="shared" si="22"/>
        <v>0</v>
      </c>
      <c r="AE135" s="765"/>
      <c r="AF135" s="1069"/>
      <c r="AG135" s="955"/>
      <c r="AH135" s="944">
        <f t="shared" si="18"/>
        <v>0</v>
      </c>
      <c r="AI135" s="766"/>
      <c r="AJ135" s="1070">
        <f t="shared" si="19"/>
        <v>0</v>
      </c>
      <c r="AK135" s="762"/>
      <c r="AL135" s="1278">
        <f t="shared" si="24"/>
        <v>0</v>
      </c>
    </row>
    <row r="136" spans="1:38" s="607" customFormat="1" ht="15" hidden="1">
      <c r="A136" s="612" t="s">
        <v>241</v>
      </c>
      <c r="B136" s="1601">
        <f t="shared" si="23"/>
        <v>0</v>
      </c>
      <c r="C136" s="260" t="s">
        <v>31</v>
      </c>
      <c r="D136" s="1782" t="s">
        <v>231</v>
      </c>
      <c r="E136" s="1782" t="s">
        <v>270</v>
      </c>
      <c r="F136" s="1782" t="s">
        <v>234</v>
      </c>
      <c r="G136" s="1861" t="s">
        <v>73</v>
      </c>
      <c r="H136" s="1785"/>
      <c r="I136" s="1400"/>
      <c r="J136" s="1436"/>
      <c r="K136" s="1407"/>
      <c r="L136" s="1408"/>
      <c r="M136" s="1347"/>
      <c r="N136" s="1408"/>
      <c r="O136" s="1405"/>
      <c r="P136" s="1535"/>
      <c r="Q136" s="1408"/>
      <c r="R136" s="1536"/>
      <c r="S136" s="1536"/>
      <c r="T136" s="1536"/>
      <c r="U136" s="1536"/>
      <c r="V136" s="1536"/>
      <c r="W136" s="1536"/>
      <c r="X136" s="1536"/>
      <c r="Y136" s="1536"/>
      <c r="Z136" s="1536"/>
      <c r="AA136" s="1589"/>
      <c r="AB136" s="1515">
        <f t="shared" si="21"/>
        <v>0</v>
      </c>
      <c r="AC136" s="1516">
        <f t="shared" si="22"/>
        <v>0</v>
      </c>
      <c r="AE136" s="765"/>
      <c r="AF136" s="1069"/>
      <c r="AG136" s="955"/>
      <c r="AH136" s="944">
        <f t="shared" si="18"/>
        <v>0</v>
      </c>
      <c r="AI136" s="766"/>
      <c r="AJ136" s="1070">
        <f t="shared" si="19"/>
        <v>0</v>
      </c>
      <c r="AK136" s="762"/>
      <c r="AL136" s="1278">
        <f t="shared" si="24"/>
        <v>0</v>
      </c>
    </row>
    <row r="137" spans="1:38" s="607" customFormat="1" hidden="1">
      <c r="A137" s="612" t="s">
        <v>241</v>
      </c>
      <c r="B137" s="1601">
        <f t="shared" si="23"/>
        <v>0</v>
      </c>
      <c r="C137" s="260" t="s">
        <v>31</v>
      </c>
      <c r="D137" s="1782" t="s">
        <v>231</v>
      </c>
      <c r="E137" s="1782" t="s">
        <v>271</v>
      </c>
      <c r="F137" s="1782" t="s">
        <v>234</v>
      </c>
      <c r="G137" s="1861" t="s">
        <v>73</v>
      </c>
      <c r="H137" s="1849"/>
      <c r="I137" s="1400"/>
      <c r="J137" s="1401"/>
      <c r="K137" s="1407"/>
      <c r="L137" s="1408"/>
      <c r="M137" s="1347"/>
      <c r="N137" s="1408"/>
      <c r="O137" s="1405"/>
      <c r="P137" s="1535"/>
      <c r="Q137" s="1408"/>
      <c r="R137" s="1536"/>
      <c r="S137" s="1536"/>
      <c r="T137" s="1536"/>
      <c r="U137" s="1536"/>
      <c r="V137" s="1536"/>
      <c r="W137" s="1536"/>
      <c r="X137" s="1536"/>
      <c r="Y137" s="1536"/>
      <c r="Z137" s="1536"/>
      <c r="AA137" s="1589"/>
      <c r="AB137" s="1515">
        <f t="shared" si="21"/>
        <v>0</v>
      </c>
      <c r="AC137" s="1516">
        <f t="shared" si="22"/>
        <v>0</v>
      </c>
      <c r="AE137" s="765"/>
      <c r="AF137" s="1069"/>
      <c r="AG137" s="955"/>
      <c r="AH137" s="944">
        <f t="shared" si="18"/>
        <v>0</v>
      </c>
      <c r="AI137" s="766"/>
      <c r="AJ137" s="1070">
        <f t="shared" si="19"/>
        <v>0</v>
      </c>
      <c r="AK137" s="762"/>
      <c r="AL137" s="1278">
        <f t="shared" si="24"/>
        <v>0</v>
      </c>
    </row>
    <row r="138" spans="1:38" s="607" customFormat="1" hidden="1">
      <c r="A138" s="612" t="s">
        <v>241</v>
      </c>
      <c r="B138" s="1601">
        <f t="shared" si="23"/>
        <v>0</v>
      </c>
      <c r="C138" s="260" t="s">
        <v>31</v>
      </c>
      <c r="D138" s="1782" t="s">
        <v>231</v>
      </c>
      <c r="E138" s="1782" t="s">
        <v>272</v>
      </c>
      <c r="F138" s="1782" t="s">
        <v>234</v>
      </c>
      <c r="G138" s="1861" t="s">
        <v>73</v>
      </c>
      <c r="H138" s="1785"/>
      <c r="I138" s="1400"/>
      <c r="J138" s="1401"/>
      <c r="K138" s="1407"/>
      <c r="L138" s="1408"/>
      <c r="M138" s="1347"/>
      <c r="N138" s="1408"/>
      <c r="O138" s="1405"/>
      <c r="P138" s="1535"/>
      <c r="Q138" s="1408"/>
      <c r="R138" s="1536"/>
      <c r="S138" s="1536"/>
      <c r="T138" s="1536"/>
      <c r="U138" s="1536"/>
      <c r="V138" s="1536"/>
      <c r="W138" s="1536"/>
      <c r="X138" s="1536"/>
      <c r="Y138" s="1536"/>
      <c r="Z138" s="1536"/>
      <c r="AA138" s="1589"/>
      <c r="AB138" s="1515">
        <f t="shared" si="21"/>
        <v>0</v>
      </c>
      <c r="AC138" s="1516">
        <f t="shared" si="22"/>
        <v>0</v>
      </c>
      <c r="AE138" s="765"/>
      <c r="AF138" s="1069"/>
      <c r="AG138" s="955"/>
      <c r="AH138" s="944">
        <f t="shared" si="18"/>
        <v>0</v>
      </c>
      <c r="AI138" s="766"/>
      <c r="AJ138" s="1070">
        <f t="shared" si="19"/>
        <v>0</v>
      </c>
      <c r="AK138" s="762"/>
      <c r="AL138" s="1278">
        <f t="shared" si="24"/>
        <v>0</v>
      </c>
    </row>
    <row r="139" spans="1:38" s="607" customFormat="1" hidden="1">
      <c r="A139" s="612" t="s">
        <v>241</v>
      </c>
      <c r="B139" s="1601">
        <f t="shared" si="23"/>
        <v>0</v>
      </c>
      <c r="C139" s="260" t="s">
        <v>31</v>
      </c>
      <c r="D139" s="1782" t="s">
        <v>231</v>
      </c>
      <c r="E139" s="1782" t="s">
        <v>273</v>
      </c>
      <c r="F139" s="1782" t="s">
        <v>234</v>
      </c>
      <c r="G139" s="1861" t="s">
        <v>73</v>
      </c>
      <c r="H139" s="1849"/>
      <c r="I139" s="1400"/>
      <c r="J139" s="1401"/>
      <c r="K139" s="1407"/>
      <c r="L139" s="1408"/>
      <c r="M139" s="1347"/>
      <c r="N139" s="1408"/>
      <c r="O139" s="1405"/>
      <c r="P139" s="1535"/>
      <c r="Q139" s="1408"/>
      <c r="R139" s="1536"/>
      <c r="S139" s="1536"/>
      <c r="T139" s="1536"/>
      <c r="U139" s="1536"/>
      <c r="V139" s="1536"/>
      <c r="W139" s="1536"/>
      <c r="X139" s="1536"/>
      <c r="Y139" s="1536"/>
      <c r="Z139" s="1536"/>
      <c r="AA139" s="1589"/>
      <c r="AB139" s="1515">
        <f t="shared" si="21"/>
        <v>0</v>
      </c>
      <c r="AC139" s="1516">
        <f t="shared" si="22"/>
        <v>0</v>
      </c>
      <c r="AE139" s="765"/>
      <c r="AF139" s="1069"/>
      <c r="AG139" s="955"/>
      <c r="AH139" s="944">
        <f t="shared" si="18"/>
        <v>0</v>
      </c>
      <c r="AI139" s="766"/>
      <c r="AJ139" s="1070">
        <f t="shared" si="19"/>
        <v>0</v>
      </c>
      <c r="AK139" s="762"/>
      <c r="AL139" s="1278">
        <f t="shared" si="24"/>
        <v>0</v>
      </c>
    </row>
    <row r="140" spans="1:38" s="607" customFormat="1" hidden="1">
      <c r="A140" s="612" t="s">
        <v>241</v>
      </c>
      <c r="B140" s="1601">
        <f t="shared" si="23"/>
        <v>0</v>
      </c>
      <c r="C140" s="260" t="s">
        <v>31</v>
      </c>
      <c r="D140" s="1782" t="s">
        <v>231</v>
      </c>
      <c r="E140" s="1782" t="s">
        <v>280</v>
      </c>
      <c r="F140" s="1782" t="s">
        <v>234</v>
      </c>
      <c r="G140" s="1861" t="s">
        <v>73</v>
      </c>
      <c r="H140" s="1785"/>
      <c r="I140" s="1400"/>
      <c r="J140" s="1401"/>
      <c r="K140" s="1407"/>
      <c r="L140" s="1408"/>
      <c r="M140" s="1347"/>
      <c r="N140" s="1408"/>
      <c r="O140" s="1405"/>
      <c r="P140" s="1535"/>
      <c r="Q140" s="1408"/>
      <c r="R140" s="1536"/>
      <c r="S140" s="1536"/>
      <c r="T140" s="1536"/>
      <c r="U140" s="1536"/>
      <c r="V140" s="1536"/>
      <c r="W140" s="1536"/>
      <c r="X140" s="1536"/>
      <c r="Y140" s="1536"/>
      <c r="Z140" s="1536"/>
      <c r="AA140" s="1589"/>
      <c r="AB140" s="1515">
        <f t="shared" si="21"/>
        <v>0</v>
      </c>
      <c r="AC140" s="1516">
        <f t="shared" si="22"/>
        <v>0</v>
      </c>
      <c r="AE140" s="765"/>
      <c r="AF140" s="1069"/>
      <c r="AG140" s="955"/>
      <c r="AH140" s="944">
        <f t="shared" si="18"/>
        <v>0</v>
      </c>
      <c r="AI140" s="766"/>
      <c r="AJ140" s="1070">
        <f t="shared" si="19"/>
        <v>0</v>
      </c>
      <c r="AK140" s="762"/>
      <c r="AL140" s="1278">
        <f t="shared" si="24"/>
        <v>0</v>
      </c>
    </row>
    <row r="141" spans="1:38" s="607" customFormat="1" hidden="1">
      <c r="A141" s="612" t="s">
        <v>241</v>
      </c>
      <c r="B141" s="1601">
        <f t="shared" si="23"/>
        <v>0</v>
      </c>
      <c r="C141" s="260" t="s">
        <v>31</v>
      </c>
      <c r="D141" s="1782" t="s">
        <v>231</v>
      </c>
      <c r="E141" s="1782" t="s">
        <v>281</v>
      </c>
      <c r="F141" s="1782" t="s">
        <v>234</v>
      </c>
      <c r="G141" s="1861" t="s">
        <v>73</v>
      </c>
      <c r="H141" s="1785"/>
      <c r="I141" s="1400"/>
      <c r="J141" s="1401"/>
      <c r="K141" s="1407"/>
      <c r="L141" s="1408"/>
      <c r="M141" s="1347"/>
      <c r="N141" s="1408"/>
      <c r="O141" s="1405"/>
      <c r="P141" s="1535"/>
      <c r="Q141" s="1408"/>
      <c r="R141" s="1536"/>
      <c r="S141" s="1536"/>
      <c r="T141" s="1536"/>
      <c r="U141" s="1536"/>
      <c r="V141" s="1536"/>
      <c r="W141" s="1536"/>
      <c r="X141" s="1536"/>
      <c r="Y141" s="1536"/>
      <c r="Z141" s="1536"/>
      <c r="AA141" s="1589"/>
      <c r="AB141" s="1515">
        <f t="shared" si="21"/>
        <v>0</v>
      </c>
      <c r="AC141" s="1516">
        <f t="shared" si="22"/>
        <v>0</v>
      </c>
      <c r="AE141" s="765"/>
      <c r="AF141" s="1069"/>
      <c r="AG141" s="955"/>
      <c r="AH141" s="944">
        <f t="shared" si="18"/>
        <v>0</v>
      </c>
      <c r="AI141" s="766"/>
      <c r="AJ141" s="1070">
        <f t="shared" si="19"/>
        <v>0</v>
      </c>
      <c r="AK141" s="762"/>
      <c r="AL141" s="1278">
        <f t="shared" si="24"/>
        <v>0</v>
      </c>
    </row>
    <row r="142" spans="1:38" s="607" customFormat="1" hidden="1">
      <c r="A142" s="612" t="s">
        <v>241</v>
      </c>
      <c r="B142" s="1601">
        <f t="shared" si="23"/>
        <v>0</v>
      </c>
      <c r="C142" s="260" t="s">
        <v>31</v>
      </c>
      <c r="D142" s="1782" t="s">
        <v>231</v>
      </c>
      <c r="E142" s="1782" t="s">
        <v>282</v>
      </c>
      <c r="F142" s="1782" t="s">
        <v>234</v>
      </c>
      <c r="G142" s="1861" t="s">
        <v>73</v>
      </c>
      <c r="H142" s="1785"/>
      <c r="I142" s="1400"/>
      <c r="J142" s="1401"/>
      <c r="K142" s="1407"/>
      <c r="L142" s="1408"/>
      <c r="M142" s="1347"/>
      <c r="N142" s="1408"/>
      <c r="O142" s="1405"/>
      <c r="P142" s="1535"/>
      <c r="Q142" s="1408"/>
      <c r="R142" s="1536"/>
      <c r="S142" s="1536"/>
      <c r="T142" s="1536"/>
      <c r="U142" s="1536"/>
      <c r="V142" s="1536"/>
      <c r="W142" s="1536"/>
      <c r="X142" s="1536"/>
      <c r="Y142" s="1536"/>
      <c r="Z142" s="1536"/>
      <c r="AA142" s="1589"/>
      <c r="AB142" s="1515">
        <f t="shared" si="21"/>
        <v>0</v>
      </c>
      <c r="AC142" s="1516">
        <f t="shared" si="22"/>
        <v>0</v>
      </c>
      <c r="AE142" s="765"/>
      <c r="AF142" s="1069"/>
      <c r="AG142" s="955"/>
      <c r="AH142" s="944">
        <f t="shared" si="18"/>
        <v>0</v>
      </c>
      <c r="AI142" s="766"/>
      <c r="AJ142" s="1070">
        <f t="shared" si="19"/>
        <v>0</v>
      </c>
      <c r="AK142" s="762"/>
      <c r="AL142" s="1278">
        <f t="shared" si="24"/>
        <v>0</v>
      </c>
    </row>
    <row r="143" spans="1:38" s="607" customFormat="1" hidden="1">
      <c r="A143" s="612" t="s">
        <v>241</v>
      </c>
      <c r="B143" s="1601">
        <f t="shared" si="23"/>
        <v>0</v>
      </c>
      <c r="C143" s="260" t="s">
        <v>31</v>
      </c>
      <c r="D143" s="1782" t="s">
        <v>231</v>
      </c>
      <c r="E143" s="1782" t="s">
        <v>283</v>
      </c>
      <c r="F143" s="1782" t="s">
        <v>234</v>
      </c>
      <c r="G143" s="1861" t="s">
        <v>73</v>
      </c>
      <c r="H143" s="1785"/>
      <c r="I143" s="1400"/>
      <c r="J143" s="1401"/>
      <c r="K143" s="1407"/>
      <c r="L143" s="1401"/>
      <c r="M143" s="1347"/>
      <c r="N143" s="1401"/>
      <c r="O143" s="1405"/>
      <c r="P143" s="1535"/>
      <c r="Q143" s="1408"/>
      <c r="R143" s="1536"/>
      <c r="S143" s="1536"/>
      <c r="T143" s="1536"/>
      <c r="U143" s="1536"/>
      <c r="V143" s="1536"/>
      <c r="W143" s="1536"/>
      <c r="X143" s="1536"/>
      <c r="Y143" s="1536"/>
      <c r="Z143" s="1536"/>
      <c r="AA143" s="1589"/>
      <c r="AB143" s="1515">
        <f t="shared" si="21"/>
        <v>0</v>
      </c>
      <c r="AC143" s="1516">
        <f t="shared" si="22"/>
        <v>0</v>
      </c>
      <c r="AE143" s="765"/>
      <c r="AF143" s="1069"/>
      <c r="AG143" s="955"/>
      <c r="AH143" s="944">
        <f t="shared" si="18"/>
        <v>0</v>
      </c>
      <c r="AI143" s="766"/>
      <c r="AJ143" s="1070">
        <f t="shared" si="19"/>
        <v>0</v>
      </c>
      <c r="AK143" s="762"/>
      <c r="AL143" s="1278">
        <f t="shared" si="24"/>
        <v>0</v>
      </c>
    </row>
    <row r="144" spans="1:38" s="607" customFormat="1" hidden="1">
      <c r="A144" s="612" t="s">
        <v>241</v>
      </c>
      <c r="B144" s="1601">
        <f t="shared" si="23"/>
        <v>0</v>
      </c>
      <c r="C144" s="260" t="s">
        <v>31</v>
      </c>
      <c r="D144" s="1782" t="s">
        <v>231</v>
      </c>
      <c r="E144" s="1782" t="s">
        <v>284</v>
      </c>
      <c r="F144" s="1782" t="s">
        <v>234</v>
      </c>
      <c r="G144" s="1861" t="s">
        <v>73</v>
      </c>
      <c r="H144" s="1785"/>
      <c r="I144" s="1440"/>
      <c r="J144" s="1408"/>
      <c r="K144" s="1407"/>
      <c r="L144" s="1408"/>
      <c r="M144" s="1347"/>
      <c r="N144" s="1408"/>
      <c r="O144" s="1405"/>
      <c r="P144" s="1535"/>
      <c r="Q144" s="1408"/>
      <c r="R144" s="1536"/>
      <c r="S144" s="1536"/>
      <c r="T144" s="1536"/>
      <c r="U144" s="1536"/>
      <c r="V144" s="1536"/>
      <c r="W144" s="1536"/>
      <c r="X144" s="1536"/>
      <c r="Y144" s="1536"/>
      <c r="Z144" s="1536"/>
      <c r="AA144" s="1589"/>
      <c r="AB144" s="1515">
        <f t="shared" si="21"/>
        <v>0</v>
      </c>
      <c r="AC144" s="1516">
        <f t="shared" si="22"/>
        <v>0</v>
      </c>
      <c r="AE144" s="765"/>
      <c r="AF144" s="1069"/>
      <c r="AG144" s="955"/>
      <c r="AH144" s="944">
        <f t="shared" si="18"/>
        <v>0</v>
      </c>
      <c r="AI144" s="766"/>
      <c r="AJ144" s="1070">
        <f t="shared" si="19"/>
        <v>0</v>
      </c>
      <c r="AK144" s="762"/>
      <c r="AL144" s="1278">
        <f t="shared" si="24"/>
        <v>0</v>
      </c>
    </row>
    <row r="145" spans="1:38" s="607" customFormat="1" hidden="1">
      <c r="A145" s="612" t="s">
        <v>241</v>
      </c>
      <c r="B145" s="1601">
        <f t="shared" si="23"/>
        <v>0</v>
      </c>
      <c r="C145" s="260" t="s">
        <v>31</v>
      </c>
      <c r="D145" s="1782" t="s">
        <v>231</v>
      </c>
      <c r="E145" s="1782" t="s">
        <v>285</v>
      </c>
      <c r="F145" s="1782" t="s">
        <v>234</v>
      </c>
      <c r="G145" s="1861" t="s">
        <v>73</v>
      </c>
      <c r="H145" s="1785"/>
      <c r="I145" s="1400"/>
      <c r="J145" s="1401"/>
      <c r="K145" s="1407"/>
      <c r="L145" s="1408"/>
      <c r="M145" s="1347"/>
      <c r="N145" s="1408"/>
      <c r="O145" s="1405"/>
      <c r="P145" s="1535"/>
      <c r="Q145" s="1408"/>
      <c r="R145" s="1536"/>
      <c r="S145" s="1536"/>
      <c r="T145" s="1536"/>
      <c r="U145" s="1536"/>
      <c r="V145" s="1536"/>
      <c r="W145" s="1536"/>
      <c r="X145" s="1536"/>
      <c r="Y145" s="1536"/>
      <c r="Z145" s="1536"/>
      <c r="AA145" s="1589"/>
      <c r="AB145" s="1515">
        <f t="shared" si="21"/>
        <v>0</v>
      </c>
      <c r="AC145" s="1516">
        <f t="shared" si="22"/>
        <v>0</v>
      </c>
      <c r="AE145" s="765"/>
      <c r="AF145" s="1069"/>
      <c r="AG145" s="955"/>
      <c r="AH145" s="944">
        <f t="shared" si="18"/>
        <v>0</v>
      </c>
      <c r="AI145" s="766"/>
      <c r="AJ145" s="1070">
        <f t="shared" si="19"/>
        <v>0</v>
      </c>
      <c r="AK145" s="762"/>
      <c r="AL145" s="1278">
        <f t="shared" si="24"/>
        <v>0</v>
      </c>
    </row>
    <row r="146" spans="1:38" s="607" customFormat="1" hidden="1">
      <c r="A146" s="612" t="s">
        <v>241</v>
      </c>
      <c r="B146" s="1601">
        <f t="shared" si="23"/>
        <v>0</v>
      </c>
      <c r="C146" s="260" t="s">
        <v>31</v>
      </c>
      <c r="D146" s="1782" t="s">
        <v>231</v>
      </c>
      <c r="E146" s="1782" t="s">
        <v>286</v>
      </c>
      <c r="F146" s="1782" t="s">
        <v>234</v>
      </c>
      <c r="G146" s="1861" t="s">
        <v>73</v>
      </c>
      <c r="H146" s="1785"/>
      <c r="I146" s="1400"/>
      <c r="J146" s="1401"/>
      <c r="K146" s="1407"/>
      <c r="L146" s="1408"/>
      <c r="M146" s="1347"/>
      <c r="N146" s="1408"/>
      <c r="O146" s="1405"/>
      <c r="P146" s="1535"/>
      <c r="Q146" s="1408"/>
      <c r="R146" s="1536"/>
      <c r="S146" s="1536"/>
      <c r="T146" s="1536"/>
      <c r="U146" s="1536"/>
      <c r="V146" s="1536"/>
      <c r="W146" s="1536"/>
      <c r="X146" s="1536"/>
      <c r="Y146" s="1536"/>
      <c r="Z146" s="1536"/>
      <c r="AA146" s="1589"/>
      <c r="AB146" s="1515">
        <f t="shared" si="21"/>
        <v>0</v>
      </c>
      <c r="AC146" s="1516">
        <f t="shared" si="22"/>
        <v>0</v>
      </c>
      <c r="AE146" s="765"/>
      <c r="AF146" s="1069"/>
      <c r="AG146" s="955"/>
      <c r="AH146" s="944">
        <f t="shared" ref="AH146:AH151" si="25">O146</f>
        <v>0</v>
      </c>
      <c r="AI146" s="766"/>
      <c r="AJ146" s="1070">
        <f t="shared" si="19"/>
        <v>0</v>
      </c>
      <c r="AK146" s="762"/>
      <c r="AL146" s="1278">
        <f t="shared" si="24"/>
        <v>0</v>
      </c>
    </row>
    <row r="147" spans="1:38" s="607" customFormat="1" hidden="1">
      <c r="A147" s="612" t="s">
        <v>241</v>
      </c>
      <c r="B147" s="1601">
        <f t="shared" si="23"/>
        <v>0</v>
      </c>
      <c r="C147" s="260" t="s">
        <v>31</v>
      </c>
      <c r="D147" s="1782" t="s">
        <v>231</v>
      </c>
      <c r="E147" s="1782" t="s">
        <v>287</v>
      </c>
      <c r="F147" s="1782" t="s">
        <v>234</v>
      </c>
      <c r="G147" s="1861" t="s">
        <v>73</v>
      </c>
      <c r="H147" s="1785"/>
      <c r="I147" s="1400"/>
      <c r="J147" s="1401"/>
      <c r="K147" s="1407"/>
      <c r="L147" s="1408"/>
      <c r="M147" s="1347"/>
      <c r="N147" s="1408"/>
      <c r="O147" s="1405"/>
      <c r="P147" s="1535"/>
      <c r="Q147" s="1408"/>
      <c r="R147" s="1536"/>
      <c r="S147" s="1536"/>
      <c r="T147" s="1536"/>
      <c r="U147" s="1536"/>
      <c r="V147" s="1536"/>
      <c r="W147" s="1536"/>
      <c r="X147" s="1536"/>
      <c r="Y147" s="1536"/>
      <c r="Z147" s="1536"/>
      <c r="AA147" s="1589"/>
      <c r="AB147" s="1515">
        <f t="shared" si="21"/>
        <v>0</v>
      </c>
      <c r="AC147" s="1516">
        <f t="shared" si="22"/>
        <v>0</v>
      </c>
      <c r="AE147" s="765"/>
      <c r="AF147" s="1069"/>
      <c r="AG147" s="955"/>
      <c r="AH147" s="944">
        <f t="shared" si="25"/>
        <v>0</v>
      </c>
      <c r="AI147" s="766"/>
      <c r="AJ147" s="1070">
        <f t="shared" si="19"/>
        <v>0</v>
      </c>
      <c r="AK147" s="762"/>
      <c r="AL147" s="1278">
        <f t="shared" si="24"/>
        <v>0</v>
      </c>
    </row>
    <row r="148" spans="1:38" s="607" customFormat="1" hidden="1">
      <c r="A148" s="612" t="s">
        <v>241</v>
      </c>
      <c r="B148" s="1601">
        <f t="shared" si="23"/>
        <v>0</v>
      </c>
      <c r="C148" s="260" t="s">
        <v>31</v>
      </c>
      <c r="D148" s="1782" t="s">
        <v>231</v>
      </c>
      <c r="E148" s="1782" t="s">
        <v>288</v>
      </c>
      <c r="F148" s="1782" t="s">
        <v>234</v>
      </c>
      <c r="G148" s="1861" t="s">
        <v>73</v>
      </c>
      <c r="H148" s="1785"/>
      <c r="I148" s="1400"/>
      <c r="J148" s="1401"/>
      <c r="K148" s="1407"/>
      <c r="L148" s="1408"/>
      <c r="M148" s="1347"/>
      <c r="N148" s="1408"/>
      <c r="O148" s="1405"/>
      <c r="P148" s="1535"/>
      <c r="Q148" s="1408"/>
      <c r="R148" s="1536"/>
      <c r="S148" s="1536"/>
      <c r="T148" s="1536"/>
      <c r="U148" s="1536"/>
      <c r="V148" s="1536"/>
      <c r="W148" s="1536"/>
      <c r="X148" s="1536"/>
      <c r="Y148" s="1536"/>
      <c r="Z148" s="1536"/>
      <c r="AA148" s="1589"/>
      <c r="AB148" s="1515">
        <f t="shared" si="21"/>
        <v>0</v>
      </c>
      <c r="AC148" s="1516">
        <f t="shared" si="22"/>
        <v>0</v>
      </c>
      <c r="AE148" s="765"/>
      <c r="AF148" s="1069"/>
      <c r="AG148" s="955"/>
      <c r="AH148" s="944">
        <f t="shared" si="25"/>
        <v>0</v>
      </c>
      <c r="AI148" s="766"/>
      <c r="AJ148" s="1070">
        <f t="shared" si="19"/>
        <v>0</v>
      </c>
      <c r="AK148" s="762"/>
      <c r="AL148" s="1278">
        <f t="shared" si="24"/>
        <v>0</v>
      </c>
    </row>
    <row r="149" spans="1:38" s="607" customFormat="1" hidden="1">
      <c r="A149" s="612" t="s">
        <v>241</v>
      </c>
      <c r="B149" s="1601">
        <f t="shared" si="23"/>
        <v>0</v>
      </c>
      <c r="C149" s="260" t="s">
        <v>31</v>
      </c>
      <c r="D149" s="1782" t="s">
        <v>231</v>
      </c>
      <c r="E149" s="1782" t="s">
        <v>289</v>
      </c>
      <c r="F149" s="1782" t="s">
        <v>234</v>
      </c>
      <c r="G149" s="1861" t="s">
        <v>73</v>
      </c>
      <c r="H149" s="1785" t="s">
        <v>149</v>
      </c>
      <c r="I149" s="1400"/>
      <c r="J149" s="1401"/>
      <c r="K149" s="1407"/>
      <c r="L149" s="1408"/>
      <c r="M149" s="1347"/>
      <c r="N149" s="1408"/>
      <c r="O149" s="1405"/>
      <c r="P149" s="1535"/>
      <c r="Q149" s="1408"/>
      <c r="R149" s="1536"/>
      <c r="S149" s="1536"/>
      <c r="T149" s="1536"/>
      <c r="U149" s="1536"/>
      <c r="V149" s="1536"/>
      <c r="W149" s="1536"/>
      <c r="X149" s="1536"/>
      <c r="Y149" s="1536"/>
      <c r="Z149" s="1536"/>
      <c r="AA149" s="1537"/>
      <c r="AB149" s="1515">
        <f t="shared" si="21"/>
        <v>0</v>
      </c>
      <c r="AC149" s="1516">
        <f t="shared" si="22"/>
        <v>0</v>
      </c>
      <c r="AE149" s="765"/>
      <c r="AF149" s="1069"/>
      <c r="AG149" s="955"/>
      <c r="AH149" s="944">
        <f t="shared" si="25"/>
        <v>0</v>
      </c>
      <c r="AI149" s="766"/>
      <c r="AJ149" s="1070">
        <f t="shared" si="19"/>
        <v>0</v>
      </c>
      <c r="AK149" s="762"/>
      <c r="AL149" s="1278">
        <f t="shared" si="24"/>
        <v>0</v>
      </c>
    </row>
    <row r="150" spans="1:38" s="607" customFormat="1" hidden="1">
      <c r="A150" s="612" t="s">
        <v>241</v>
      </c>
      <c r="B150" s="1601">
        <f t="shared" si="23"/>
        <v>0</v>
      </c>
      <c r="C150" s="260" t="s">
        <v>31</v>
      </c>
      <c r="D150" s="1782" t="s">
        <v>231</v>
      </c>
      <c r="E150" s="1782" t="s">
        <v>290</v>
      </c>
      <c r="F150" s="1782" t="s">
        <v>234</v>
      </c>
      <c r="G150" s="1861" t="s">
        <v>73</v>
      </c>
      <c r="H150" s="1785" t="s">
        <v>149</v>
      </c>
      <c r="I150" s="1400"/>
      <c r="J150" s="1401"/>
      <c r="K150" s="1407"/>
      <c r="L150" s="1408"/>
      <c r="M150" s="1347"/>
      <c r="N150" s="1408"/>
      <c r="O150" s="1405"/>
      <c r="P150" s="1535"/>
      <c r="Q150" s="1408"/>
      <c r="R150" s="1536"/>
      <c r="S150" s="1536"/>
      <c r="T150" s="1536"/>
      <c r="U150" s="1536"/>
      <c r="V150" s="1536"/>
      <c r="W150" s="1536"/>
      <c r="X150" s="1536"/>
      <c r="Y150" s="1536"/>
      <c r="Z150" s="1536"/>
      <c r="AA150" s="1537"/>
      <c r="AB150" s="1515">
        <f t="shared" si="21"/>
        <v>0</v>
      </c>
      <c r="AC150" s="1516">
        <f t="shared" si="22"/>
        <v>0</v>
      </c>
      <c r="AE150" s="765"/>
      <c r="AF150" s="1069"/>
      <c r="AG150" s="955"/>
      <c r="AH150" s="944">
        <f t="shared" si="25"/>
        <v>0</v>
      </c>
      <c r="AI150" s="766"/>
      <c r="AJ150" s="1070">
        <f t="shared" si="19"/>
        <v>0</v>
      </c>
      <c r="AK150" s="762"/>
      <c r="AL150" s="1278">
        <f t="shared" si="24"/>
        <v>0</v>
      </c>
    </row>
    <row r="151" spans="1:38" s="607" customFormat="1" hidden="1">
      <c r="A151" s="612" t="s">
        <v>241</v>
      </c>
      <c r="B151" s="1601">
        <f t="shared" si="23"/>
        <v>0</v>
      </c>
      <c r="C151" s="260" t="s">
        <v>31</v>
      </c>
      <c r="D151" s="1782" t="s">
        <v>231</v>
      </c>
      <c r="E151" s="1782" t="s">
        <v>291</v>
      </c>
      <c r="F151" s="1782" t="s">
        <v>234</v>
      </c>
      <c r="G151" s="1861" t="s">
        <v>73</v>
      </c>
      <c r="H151" s="1785" t="s">
        <v>149</v>
      </c>
      <c r="I151" s="1400"/>
      <c r="J151" s="1401"/>
      <c r="K151" s="1402"/>
      <c r="L151" s="1408"/>
      <c r="M151" s="1347"/>
      <c r="N151" s="1358"/>
      <c r="O151" s="1405"/>
      <c r="P151" s="1535"/>
      <c r="Q151" s="1536"/>
      <c r="R151" s="1536"/>
      <c r="S151" s="1536"/>
      <c r="T151" s="1536"/>
      <c r="U151" s="1536"/>
      <c r="V151" s="1536"/>
      <c r="W151" s="1536"/>
      <c r="X151" s="1536"/>
      <c r="Y151" s="1536"/>
      <c r="Z151" s="1536"/>
      <c r="AA151" s="1537"/>
      <c r="AB151" s="1515">
        <f t="shared" ref="AB151" si="26">SUM(P151:AA151)</f>
        <v>0</v>
      </c>
      <c r="AC151" s="1516">
        <f t="shared" ref="AC151" si="27">N151-AB151</f>
        <v>0</v>
      </c>
      <c r="AE151" s="765"/>
      <c r="AF151" s="1069"/>
      <c r="AG151" s="955"/>
      <c r="AH151" s="944">
        <f t="shared" si="25"/>
        <v>0</v>
      </c>
      <c r="AI151" s="766"/>
      <c r="AJ151" s="1070">
        <f t="shared" si="19"/>
        <v>0</v>
      </c>
      <c r="AK151" s="762"/>
      <c r="AL151" s="1278">
        <f t="shared" si="24"/>
        <v>0</v>
      </c>
    </row>
    <row r="152" spans="1:38" s="589" customFormat="1" ht="15">
      <c r="A152" s="608" t="s">
        <v>74</v>
      </c>
      <c r="B152" s="1599">
        <f>B96-SUM(B97:B151)</f>
        <v>1000000000</v>
      </c>
      <c r="C152" s="609"/>
      <c r="D152" s="1771"/>
      <c r="E152" s="1771"/>
      <c r="F152" s="1771"/>
      <c r="G152" s="1857"/>
      <c r="H152" s="1772"/>
      <c r="I152" s="1786"/>
      <c r="J152" s="1787"/>
      <c r="K152" s="1788"/>
      <c r="L152" s="1764">
        <f>SUM(L97:L151)</f>
        <v>0</v>
      </c>
      <c r="M152" s="1345"/>
      <c r="N152" s="1764">
        <f>SUM(N97:N151)</f>
        <v>0</v>
      </c>
      <c r="O152" s="1789"/>
      <c r="P152" s="1764">
        <f t="shared" ref="P152:AC152" si="28">SUM(P97:P151)</f>
        <v>0</v>
      </c>
      <c r="Q152" s="1764">
        <f t="shared" si="28"/>
        <v>0</v>
      </c>
      <c r="R152" s="1764">
        <f t="shared" si="28"/>
        <v>0</v>
      </c>
      <c r="S152" s="1764">
        <f t="shared" si="28"/>
        <v>0</v>
      </c>
      <c r="T152" s="1764">
        <f t="shared" si="28"/>
        <v>0</v>
      </c>
      <c r="U152" s="1764">
        <f t="shared" si="28"/>
        <v>0</v>
      </c>
      <c r="V152" s="1764">
        <f t="shared" si="28"/>
        <v>0</v>
      </c>
      <c r="W152" s="1764">
        <f t="shared" si="28"/>
        <v>0</v>
      </c>
      <c r="X152" s="1764">
        <f t="shared" si="28"/>
        <v>0</v>
      </c>
      <c r="Y152" s="1764">
        <f t="shared" si="28"/>
        <v>0</v>
      </c>
      <c r="Z152" s="1764">
        <f t="shared" si="28"/>
        <v>0</v>
      </c>
      <c r="AA152" s="1764">
        <f>SUM(AA97:AA151)</f>
        <v>0</v>
      </c>
      <c r="AB152" s="1764">
        <f t="shared" si="28"/>
        <v>0</v>
      </c>
      <c r="AC152" s="1790">
        <f t="shared" si="28"/>
        <v>0</v>
      </c>
      <c r="AE152" s="769"/>
      <c r="AF152" s="12"/>
      <c r="AG152" s="12"/>
      <c r="AH152" s="948"/>
      <c r="AI152" s="1412">
        <f>SUM(AI97:AI151)</f>
        <v>1000000000</v>
      </c>
      <c r="AJ152" s="185">
        <f>SUM(AJ97:AJ151)</f>
        <v>1000000000</v>
      </c>
      <c r="AK152" s="1546">
        <f>B96-AI152</f>
        <v>0</v>
      </c>
    </row>
    <row r="153" spans="1:38" s="589" customFormat="1" ht="28.5" customHeight="1">
      <c r="A153" s="689" t="s">
        <v>278</v>
      </c>
      <c r="B153" s="1604">
        <v>1000000000</v>
      </c>
      <c r="C153" s="1065" t="s">
        <v>31</v>
      </c>
      <c r="D153" s="1791" t="s">
        <v>232</v>
      </c>
      <c r="E153" s="1791" t="s">
        <v>560</v>
      </c>
      <c r="F153" s="1791" t="s">
        <v>559</v>
      </c>
      <c r="G153" s="1862" t="s">
        <v>73</v>
      </c>
      <c r="H153" s="1792"/>
      <c r="I153" s="1793"/>
      <c r="J153" s="1794"/>
      <c r="K153" s="1795"/>
      <c r="L153" s="1796"/>
      <c r="M153" s="1443"/>
      <c r="N153" s="1441"/>
      <c r="O153" s="1442"/>
      <c r="P153" s="1521"/>
      <c r="Q153" s="1540"/>
      <c r="R153" s="1540"/>
      <c r="S153" s="1540"/>
      <c r="T153" s="1540"/>
      <c r="U153" s="1540"/>
      <c r="V153" s="1540"/>
      <c r="W153" s="1540"/>
      <c r="X153" s="1540"/>
      <c r="Y153" s="1540"/>
      <c r="Z153" s="1540"/>
      <c r="AA153" s="1522"/>
      <c r="AB153" s="1521"/>
      <c r="AC153" s="1522"/>
      <c r="AE153" s="996"/>
      <c r="AF153" s="613"/>
      <c r="AG153" s="613"/>
      <c r="AH153" s="613"/>
      <c r="AI153" s="1540"/>
      <c r="AJ153" s="614"/>
      <c r="AK153" s="762"/>
    </row>
    <row r="154" spans="1:38" s="589" customFormat="1" ht="15" customHeight="1">
      <c r="A154" s="615" t="s">
        <v>147</v>
      </c>
      <c r="B154" s="1603">
        <f>L154</f>
        <v>0</v>
      </c>
      <c r="C154" s="261" t="s">
        <v>31</v>
      </c>
      <c r="D154" s="1797" t="s">
        <v>232</v>
      </c>
      <c r="E154" s="1797" t="s">
        <v>560</v>
      </c>
      <c r="F154" s="1797" t="s">
        <v>559</v>
      </c>
      <c r="G154" s="1863" t="s">
        <v>73</v>
      </c>
      <c r="H154" s="1849" t="s">
        <v>149</v>
      </c>
      <c r="I154" s="1798"/>
      <c r="J154" s="1799"/>
      <c r="K154" s="1402"/>
      <c r="L154" s="1800"/>
      <c r="M154" s="1428"/>
      <c r="N154" s="1358"/>
      <c r="O154" s="1429"/>
      <c r="P154" s="1535"/>
      <c r="Q154" s="1536"/>
      <c r="R154" s="1536"/>
      <c r="S154" s="1536"/>
      <c r="T154" s="1536"/>
      <c r="U154" s="1536"/>
      <c r="V154" s="1536"/>
      <c r="W154" s="1536"/>
      <c r="X154" s="1536"/>
      <c r="Y154" s="1536"/>
      <c r="Z154" s="1536"/>
      <c r="AA154" s="1589"/>
      <c r="AB154" s="1515">
        <f t="shared" ref="AB154" si="29">SUM(P154:AA154)</f>
        <v>0</v>
      </c>
      <c r="AC154" s="1516">
        <f t="shared" ref="AC154" si="30">N154-AB154</f>
        <v>0</v>
      </c>
      <c r="AE154" s="765">
        <v>244</v>
      </c>
      <c r="AF154" s="1069" t="s">
        <v>210</v>
      </c>
      <c r="AG154" s="955"/>
      <c r="AH154" s="944">
        <f t="shared" ref="AH154:AH200" si="31">O154</f>
        <v>0</v>
      </c>
      <c r="AI154" s="766">
        <v>35192000</v>
      </c>
      <c r="AJ154" s="768">
        <f t="shared" ref="AJ154:AJ200" si="32">AI154-N154</f>
        <v>35192000</v>
      </c>
      <c r="AK154" s="762"/>
      <c r="AL154" s="1278">
        <f t="shared" ref="AL154:AL200" si="33">AI154-L154</f>
        <v>35192000</v>
      </c>
    </row>
    <row r="155" spans="1:38" s="589" customFormat="1" ht="15">
      <c r="A155" s="615" t="s">
        <v>147</v>
      </c>
      <c r="B155" s="1603">
        <f>L155</f>
        <v>0</v>
      </c>
      <c r="C155" s="261" t="s">
        <v>31</v>
      </c>
      <c r="D155" s="1797" t="s">
        <v>232</v>
      </c>
      <c r="E155" s="1797" t="s">
        <v>560</v>
      </c>
      <c r="F155" s="1797" t="s">
        <v>559</v>
      </c>
      <c r="G155" s="1863" t="s">
        <v>73</v>
      </c>
      <c r="H155" s="1849" t="s">
        <v>149</v>
      </c>
      <c r="I155" s="1798"/>
      <c r="J155" s="1799"/>
      <c r="K155" s="1402"/>
      <c r="L155" s="1800"/>
      <c r="M155" s="1428"/>
      <c r="N155" s="1800"/>
      <c r="O155" s="1405"/>
      <c r="P155" s="1535"/>
      <c r="Q155" s="1536"/>
      <c r="R155" s="1536"/>
      <c r="S155" s="1536"/>
      <c r="T155" s="1536"/>
      <c r="U155" s="1536"/>
      <c r="V155" s="1536"/>
      <c r="W155" s="1536"/>
      <c r="X155" s="1536"/>
      <c r="Y155" s="1536"/>
      <c r="Z155" s="1536"/>
      <c r="AA155" s="1589"/>
      <c r="AB155" s="1515">
        <f t="shared" ref="AB155:AB200" si="34">SUM(P155:AA155)</f>
        <v>0</v>
      </c>
      <c r="AC155" s="1516">
        <f t="shared" ref="AC155:AC200" si="35">N155-AB155</f>
        <v>0</v>
      </c>
      <c r="AE155" s="765">
        <v>245</v>
      </c>
      <c r="AF155" s="1069" t="s">
        <v>522</v>
      </c>
      <c r="AG155" s="955"/>
      <c r="AH155" s="944">
        <f t="shared" si="31"/>
        <v>0</v>
      </c>
      <c r="AI155" s="766">
        <v>27500000</v>
      </c>
      <c r="AJ155" s="768">
        <f t="shared" si="32"/>
        <v>27500000</v>
      </c>
      <c r="AK155" s="762"/>
      <c r="AL155" s="1278">
        <f t="shared" si="33"/>
        <v>27500000</v>
      </c>
    </row>
    <row r="156" spans="1:38" s="589" customFormat="1" ht="15">
      <c r="A156" s="615" t="s">
        <v>147</v>
      </c>
      <c r="B156" s="1603">
        <f>L156</f>
        <v>0</v>
      </c>
      <c r="C156" s="261" t="s">
        <v>31</v>
      </c>
      <c r="D156" s="1797" t="s">
        <v>232</v>
      </c>
      <c r="E156" s="1797" t="s">
        <v>560</v>
      </c>
      <c r="F156" s="1797" t="s">
        <v>559</v>
      </c>
      <c r="G156" s="1863" t="s">
        <v>73</v>
      </c>
      <c r="H156" s="1849" t="s">
        <v>149</v>
      </c>
      <c r="I156" s="1798"/>
      <c r="J156" s="1799"/>
      <c r="K156" s="1402"/>
      <c r="L156" s="1408"/>
      <c r="M156" s="1347"/>
      <c r="N156" s="1358"/>
      <c r="O156" s="1405"/>
      <c r="P156" s="1535"/>
      <c r="Q156" s="1536"/>
      <c r="R156" s="1536"/>
      <c r="S156" s="1536"/>
      <c r="T156" s="1536"/>
      <c r="U156" s="1536"/>
      <c r="V156" s="1536"/>
      <c r="W156" s="1536"/>
      <c r="X156" s="1536"/>
      <c r="Y156" s="1536"/>
      <c r="Z156" s="1536"/>
      <c r="AA156" s="1589"/>
      <c r="AB156" s="1515">
        <f t="shared" si="34"/>
        <v>0</v>
      </c>
      <c r="AC156" s="1516">
        <f t="shared" si="35"/>
        <v>0</v>
      </c>
      <c r="AE156" s="765">
        <v>246</v>
      </c>
      <c r="AF156" s="1069" t="s">
        <v>211</v>
      </c>
      <c r="AG156" s="955"/>
      <c r="AH156" s="944">
        <f t="shared" si="31"/>
        <v>0</v>
      </c>
      <c r="AI156" s="766">
        <v>26500000</v>
      </c>
      <c r="AJ156" s="768">
        <f t="shared" si="32"/>
        <v>26500000</v>
      </c>
      <c r="AK156" s="762"/>
      <c r="AL156" s="1278">
        <f t="shared" si="33"/>
        <v>26500000</v>
      </c>
    </row>
    <row r="157" spans="1:38" s="589" customFormat="1">
      <c r="A157" s="615" t="s">
        <v>147</v>
      </c>
      <c r="B157" s="1603">
        <f t="shared" ref="B157:B200" si="36">L157</f>
        <v>0</v>
      </c>
      <c r="C157" s="261" t="s">
        <v>31</v>
      </c>
      <c r="D157" s="1797" t="s">
        <v>232</v>
      </c>
      <c r="E157" s="1797" t="s">
        <v>560</v>
      </c>
      <c r="F157" s="1797" t="s">
        <v>559</v>
      </c>
      <c r="G157" s="1863" t="s">
        <v>73</v>
      </c>
      <c r="H157" s="1849" t="s">
        <v>149</v>
      </c>
      <c r="I157" s="1798"/>
      <c r="J157" s="1801"/>
      <c r="K157" s="1402"/>
      <c r="L157" s="1408"/>
      <c r="M157" s="1347"/>
      <c r="N157" s="1358"/>
      <c r="O157" s="1405"/>
      <c r="P157" s="1535"/>
      <c r="Q157" s="1536"/>
      <c r="R157" s="1536"/>
      <c r="S157" s="1536"/>
      <c r="T157" s="1536"/>
      <c r="U157" s="1536"/>
      <c r="V157" s="1536"/>
      <c r="W157" s="1536"/>
      <c r="X157" s="1536"/>
      <c r="Y157" s="1536"/>
      <c r="Z157" s="1536"/>
      <c r="AA157" s="1589"/>
      <c r="AB157" s="1515">
        <f t="shared" si="34"/>
        <v>0</v>
      </c>
      <c r="AC157" s="1516">
        <f t="shared" si="35"/>
        <v>0</v>
      </c>
      <c r="AE157" s="765">
        <v>247</v>
      </c>
      <c r="AF157" s="1069" t="s">
        <v>523</v>
      </c>
      <c r="AG157" s="955"/>
      <c r="AH157" s="944">
        <f t="shared" si="31"/>
        <v>0</v>
      </c>
      <c r="AI157" s="766">
        <v>14650000</v>
      </c>
      <c r="AJ157" s="768">
        <f t="shared" si="32"/>
        <v>14650000</v>
      </c>
      <c r="AK157" s="762"/>
      <c r="AL157" s="1278">
        <f t="shared" si="33"/>
        <v>14650000</v>
      </c>
    </row>
    <row r="158" spans="1:38" s="589" customFormat="1" ht="15">
      <c r="A158" s="615" t="s">
        <v>147</v>
      </c>
      <c r="B158" s="1603">
        <f t="shared" si="36"/>
        <v>0</v>
      </c>
      <c r="C158" s="261" t="s">
        <v>31</v>
      </c>
      <c r="D158" s="1797" t="s">
        <v>232</v>
      </c>
      <c r="E158" s="1797" t="s">
        <v>560</v>
      </c>
      <c r="F158" s="1797" t="s">
        <v>559</v>
      </c>
      <c r="G158" s="1863" t="s">
        <v>73</v>
      </c>
      <c r="H158" s="1849" t="s">
        <v>149</v>
      </c>
      <c r="I158" s="1798"/>
      <c r="J158" s="1799"/>
      <c r="K158" s="1402"/>
      <c r="L158" s="1408"/>
      <c r="M158" s="1347"/>
      <c r="N158" s="1358"/>
      <c r="O158" s="1405"/>
      <c r="P158" s="1535"/>
      <c r="Q158" s="1536"/>
      <c r="R158" s="1536"/>
      <c r="S158" s="1536"/>
      <c r="T158" s="1536"/>
      <c r="U158" s="1536"/>
      <c r="V158" s="1536"/>
      <c r="W158" s="1536"/>
      <c r="X158" s="1536"/>
      <c r="Y158" s="1536"/>
      <c r="Z158" s="1536"/>
      <c r="AA158" s="1589"/>
      <c r="AB158" s="1515">
        <f t="shared" si="34"/>
        <v>0</v>
      </c>
      <c r="AC158" s="1516">
        <f t="shared" si="35"/>
        <v>0</v>
      </c>
      <c r="AE158" s="765">
        <v>248</v>
      </c>
      <c r="AF158" s="1069" t="s">
        <v>523</v>
      </c>
      <c r="AG158" s="955"/>
      <c r="AH158" s="944">
        <f t="shared" si="31"/>
        <v>0</v>
      </c>
      <c r="AI158" s="766">
        <v>14650000</v>
      </c>
      <c r="AJ158" s="768">
        <f t="shared" si="32"/>
        <v>14650000</v>
      </c>
      <c r="AK158" s="762"/>
      <c r="AL158" s="1278">
        <f t="shared" si="33"/>
        <v>14650000</v>
      </c>
    </row>
    <row r="159" spans="1:38" s="589" customFormat="1" hidden="1">
      <c r="A159" s="615" t="s">
        <v>147</v>
      </c>
      <c r="B159" s="1603">
        <f t="shared" si="36"/>
        <v>0</v>
      </c>
      <c r="C159" s="261" t="s">
        <v>31</v>
      </c>
      <c r="D159" s="1797" t="s">
        <v>232</v>
      </c>
      <c r="E159" s="1797" t="s">
        <v>560</v>
      </c>
      <c r="F159" s="1797" t="s">
        <v>559</v>
      </c>
      <c r="G159" s="1863" t="s">
        <v>73</v>
      </c>
      <c r="H159" s="1849" t="s">
        <v>149</v>
      </c>
      <c r="I159" s="1798"/>
      <c r="J159" s="1801"/>
      <c r="K159" s="1402"/>
      <c r="L159" s="1408"/>
      <c r="M159" s="1347"/>
      <c r="N159" s="1408"/>
      <c r="O159" s="1405"/>
      <c r="P159" s="1535"/>
      <c r="Q159" s="1536"/>
      <c r="R159" s="1536"/>
      <c r="S159" s="1536"/>
      <c r="T159" s="1536"/>
      <c r="U159" s="1536"/>
      <c r="V159" s="1536"/>
      <c r="W159" s="1536"/>
      <c r="X159" s="1536"/>
      <c r="Y159" s="1536"/>
      <c r="Z159" s="1536"/>
      <c r="AA159" s="1589"/>
      <c r="AB159" s="1515">
        <f t="shared" si="34"/>
        <v>0</v>
      </c>
      <c r="AC159" s="1516">
        <f t="shared" si="35"/>
        <v>0</v>
      </c>
      <c r="AE159" s="765">
        <v>249</v>
      </c>
      <c r="AF159" s="1069" t="s">
        <v>523</v>
      </c>
      <c r="AG159" s="955"/>
      <c r="AH159" s="944">
        <f t="shared" si="31"/>
        <v>0</v>
      </c>
      <c r="AI159" s="766">
        <v>14650000</v>
      </c>
      <c r="AJ159" s="768">
        <f t="shared" si="32"/>
        <v>14650000</v>
      </c>
      <c r="AK159" s="762"/>
      <c r="AL159" s="1278">
        <f t="shared" si="33"/>
        <v>14650000</v>
      </c>
    </row>
    <row r="160" spans="1:38" s="589" customFormat="1" ht="15" hidden="1">
      <c r="A160" s="615" t="s">
        <v>147</v>
      </c>
      <c r="B160" s="1603">
        <f t="shared" si="36"/>
        <v>0</v>
      </c>
      <c r="C160" s="261" t="s">
        <v>31</v>
      </c>
      <c r="D160" s="1797" t="s">
        <v>232</v>
      </c>
      <c r="E160" s="1797" t="s">
        <v>560</v>
      </c>
      <c r="F160" s="1797" t="s">
        <v>559</v>
      </c>
      <c r="G160" s="1863" t="s">
        <v>73</v>
      </c>
      <c r="H160" s="1849" t="s">
        <v>149</v>
      </c>
      <c r="I160" s="1798"/>
      <c r="J160" s="1799"/>
      <c r="K160" s="1402"/>
      <c r="L160" s="1408"/>
      <c r="M160" s="1347"/>
      <c r="N160" s="1358"/>
      <c r="O160" s="1405"/>
      <c r="P160" s="1535"/>
      <c r="Q160" s="1536"/>
      <c r="R160" s="1536"/>
      <c r="S160" s="1536"/>
      <c r="T160" s="1536"/>
      <c r="U160" s="1536"/>
      <c r="V160" s="1536"/>
      <c r="W160" s="1536"/>
      <c r="X160" s="1536"/>
      <c r="Y160" s="1536"/>
      <c r="Z160" s="1536"/>
      <c r="AA160" s="1589"/>
      <c r="AB160" s="1515">
        <f t="shared" si="34"/>
        <v>0</v>
      </c>
      <c r="AC160" s="1516">
        <f t="shared" si="35"/>
        <v>0</v>
      </c>
      <c r="AE160" s="765">
        <v>250</v>
      </c>
      <c r="AF160" s="1069" t="s">
        <v>523</v>
      </c>
      <c r="AG160" s="955"/>
      <c r="AH160" s="944">
        <f t="shared" si="31"/>
        <v>0</v>
      </c>
      <c r="AI160" s="766">
        <v>14650000</v>
      </c>
      <c r="AJ160" s="768">
        <f t="shared" si="32"/>
        <v>14650000</v>
      </c>
      <c r="AK160" s="762"/>
      <c r="AL160" s="1278">
        <f t="shared" si="33"/>
        <v>14650000</v>
      </c>
    </row>
    <row r="161" spans="1:38" s="589" customFormat="1" hidden="1">
      <c r="A161" s="615" t="s">
        <v>147</v>
      </c>
      <c r="B161" s="1603">
        <f t="shared" si="36"/>
        <v>0</v>
      </c>
      <c r="C161" s="261" t="s">
        <v>31</v>
      </c>
      <c r="D161" s="1797" t="s">
        <v>232</v>
      </c>
      <c r="E161" s="1797" t="s">
        <v>560</v>
      </c>
      <c r="F161" s="1797" t="s">
        <v>559</v>
      </c>
      <c r="G161" s="1863" t="s">
        <v>73</v>
      </c>
      <c r="H161" s="1849" t="s">
        <v>149</v>
      </c>
      <c r="I161" s="1798"/>
      <c r="J161" s="1801"/>
      <c r="K161" s="1402"/>
      <c r="L161" s="1408"/>
      <c r="M161" s="1347"/>
      <c r="N161" s="1358"/>
      <c r="O161" s="1405"/>
      <c r="P161" s="1535"/>
      <c r="Q161" s="1536"/>
      <c r="R161" s="1536"/>
      <c r="S161" s="1536"/>
      <c r="T161" s="1536"/>
      <c r="U161" s="1536"/>
      <c r="V161" s="1536"/>
      <c r="W161" s="1536"/>
      <c r="X161" s="1536"/>
      <c r="Y161" s="1536"/>
      <c r="Z161" s="1536"/>
      <c r="AA161" s="1589"/>
      <c r="AB161" s="1515">
        <f t="shared" si="34"/>
        <v>0</v>
      </c>
      <c r="AC161" s="1516">
        <f t="shared" si="35"/>
        <v>0</v>
      </c>
      <c r="AE161" s="765">
        <v>251</v>
      </c>
      <c r="AF161" s="1069" t="s">
        <v>523</v>
      </c>
      <c r="AG161" s="955"/>
      <c r="AH161" s="944">
        <f t="shared" si="31"/>
        <v>0</v>
      </c>
      <c r="AI161" s="766">
        <v>14650000</v>
      </c>
      <c r="AJ161" s="768">
        <f t="shared" si="32"/>
        <v>14650000</v>
      </c>
      <c r="AK161" s="762"/>
      <c r="AL161" s="1278">
        <f t="shared" si="33"/>
        <v>14650000</v>
      </c>
    </row>
    <row r="162" spans="1:38" s="589" customFormat="1" hidden="1">
      <c r="A162" s="615" t="s">
        <v>147</v>
      </c>
      <c r="B162" s="1603">
        <f t="shared" si="36"/>
        <v>0</v>
      </c>
      <c r="C162" s="261" t="s">
        <v>31</v>
      </c>
      <c r="D162" s="1797" t="s">
        <v>232</v>
      </c>
      <c r="E162" s="1797" t="s">
        <v>560</v>
      </c>
      <c r="F162" s="1797" t="s">
        <v>559</v>
      </c>
      <c r="G162" s="1863" t="s">
        <v>73</v>
      </c>
      <c r="H162" s="1849" t="s">
        <v>149</v>
      </c>
      <c r="I162" s="1798"/>
      <c r="J162" s="1801"/>
      <c r="K162" s="1402"/>
      <c r="L162" s="1408"/>
      <c r="M162" s="1347"/>
      <c r="N162" s="1358"/>
      <c r="O162" s="1405"/>
      <c r="P162" s="1535"/>
      <c r="Q162" s="1536"/>
      <c r="R162" s="1536"/>
      <c r="S162" s="1536"/>
      <c r="T162" s="1536"/>
      <c r="U162" s="1536"/>
      <c r="V162" s="1536"/>
      <c r="W162" s="1536"/>
      <c r="X162" s="1536"/>
      <c r="Y162" s="1536"/>
      <c r="Z162" s="1536"/>
      <c r="AA162" s="1589"/>
      <c r="AB162" s="1515">
        <f t="shared" si="34"/>
        <v>0</v>
      </c>
      <c r="AC162" s="1516">
        <f t="shared" si="35"/>
        <v>0</v>
      </c>
      <c r="AE162" s="765">
        <v>252</v>
      </c>
      <c r="AF162" s="1069" t="s">
        <v>523</v>
      </c>
      <c r="AG162" s="955"/>
      <c r="AH162" s="944">
        <f t="shared" si="31"/>
        <v>0</v>
      </c>
      <c r="AI162" s="766">
        <v>14650000</v>
      </c>
      <c r="AJ162" s="768">
        <f t="shared" si="32"/>
        <v>14650000</v>
      </c>
      <c r="AK162" s="762"/>
      <c r="AL162" s="1278">
        <f t="shared" si="33"/>
        <v>14650000</v>
      </c>
    </row>
    <row r="163" spans="1:38" s="589" customFormat="1" hidden="1">
      <c r="A163" s="615" t="s">
        <v>147</v>
      </c>
      <c r="B163" s="1603">
        <f t="shared" si="36"/>
        <v>0</v>
      </c>
      <c r="C163" s="261" t="s">
        <v>31</v>
      </c>
      <c r="D163" s="1797" t="s">
        <v>232</v>
      </c>
      <c r="E163" s="1797" t="s">
        <v>560</v>
      </c>
      <c r="F163" s="1797" t="s">
        <v>559</v>
      </c>
      <c r="G163" s="1863" t="s">
        <v>73</v>
      </c>
      <c r="H163" s="1849" t="s">
        <v>149</v>
      </c>
      <c r="I163" s="1798"/>
      <c r="J163" s="1801"/>
      <c r="K163" s="1402"/>
      <c r="L163" s="1408"/>
      <c r="M163" s="1347"/>
      <c r="N163" s="1358"/>
      <c r="O163" s="1405"/>
      <c r="P163" s="1535"/>
      <c r="Q163" s="1536"/>
      <c r="R163" s="1536"/>
      <c r="S163" s="1536"/>
      <c r="T163" s="1536"/>
      <c r="U163" s="1536"/>
      <c r="V163" s="1536"/>
      <c r="W163" s="1536"/>
      <c r="X163" s="1536"/>
      <c r="Y163" s="1536"/>
      <c r="Z163" s="1536"/>
      <c r="AA163" s="1589"/>
      <c r="AB163" s="1515">
        <f t="shared" si="34"/>
        <v>0</v>
      </c>
      <c r="AC163" s="1516">
        <f t="shared" si="35"/>
        <v>0</v>
      </c>
      <c r="AE163" s="765">
        <v>253</v>
      </c>
      <c r="AF163" s="1069" t="s">
        <v>523</v>
      </c>
      <c r="AG163" s="955"/>
      <c r="AH163" s="944">
        <f t="shared" si="31"/>
        <v>0</v>
      </c>
      <c r="AI163" s="766">
        <v>14650000</v>
      </c>
      <c r="AJ163" s="768">
        <f t="shared" si="32"/>
        <v>14650000</v>
      </c>
      <c r="AK163" s="762"/>
      <c r="AL163" s="1278">
        <f t="shared" si="33"/>
        <v>14650000</v>
      </c>
    </row>
    <row r="164" spans="1:38" s="589" customFormat="1" hidden="1">
      <c r="A164" s="615" t="s">
        <v>147</v>
      </c>
      <c r="B164" s="1603">
        <f t="shared" si="36"/>
        <v>0</v>
      </c>
      <c r="C164" s="261" t="s">
        <v>31</v>
      </c>
      <c r="D164" s="1797" t="s">
        <v>232</v>
      </c>
      <c r="E164" s="1797" t="s">
        <v>560</v>
      </c>
      <c r="F164" s="1797" t="s">
        <v>559</v>
      </c>
      <c r="G164" s="1863" t="s">
        <v>73</v>
      </c>
      <c r="H164" s="1849" t="s">
        <v>149</v>
      </c>
      <c r="I164" s="1798"/>
      <c r="J164" s="1801"/>
      <c r="K164" s="1402"/>
      <c r="L164" s="1408"/>
      <c r="M164" s="1347"/>
      <c r="N164" s="1358"/>
      <c r="O164" s="1405"/>
      <c r="P164" s="1535"/>
      <c r="Q164" s="1536"/>
      <c r="R164" s="1536"/>
      <c r="S164" s="1536"/>
      <c r="T164" s="1536"/>
      <c r="U164" s="1536"/>
      <c r="V164" s="1536"/>
      <c r="W164" s="1536"/>
      <c r="X164" s="1536"/>
      <c r="Y164" s="1536"/>
      <c r="Z164" s="1536"/>
      <c r="AA164" s="1589"/>
      <c r="AB164" s="1515">
        <f t="shared" si="34"/>
        <v>0</v>
      </c>
      <c r="AC164" s="1516">
        <f t="shared" si="35"/>
        <v>0</v>
      </c>
      <c r="AE164" s="765">
        <v>254</v>
      </c>
      <c r="AF164" s="1069" t="s">
        <v>524</v>
      </c>
      <c r="AG164" s="955"/>
      <c r="AH164" s="944">
        <f t="shared" si="31"/>
        <v>0</v>
      </c>
      <c r="AI164" s="766">
        <v>9420000</v>
      </c>
      <c r="AJ164" s="768">
        <f t="shared" si="32"/>
        <v>9420000</v>
      </c>
      <c r="AK164" s="762"/>
      <c r="AL164" s="1278">
        <f t="shared" si="33"/>
        <v>9420000</v>
      </c>
    </row>
    <row r="165" spans="1:38" s="589" customFormat="1" hidden="1">
      <c r="A165" s="615" t="s">
        <v>147</v>
      </c>
      <c r="B165" s="1603">
        <f t="shared" si="36"/>
        <v>0</v>
      </c>
      <c r="C165" s="261" t="s">
        <v>31</v>
      </c>
      <c r="D165" s="1797" t="s">
        <v>232</v>
      </c>
      <c r="E165" s="1797" t="s">
        <v>560</v>
      </c>
      <c r="F165" s="1797" t="s">
        <v>559</v>
      </c>
      <c r="G165" s="1863" t="s">
        <v>73</v>
      </c>
      <c r="H165" s="1849" t="s">
        <v>149</v>
      </c>
      <c r="I165" s="1798"/>
      <c r="J165" s="1801"/>
      <c r="K165" s="1402"/>
      <c r="L165" s="1801"/>
      <c r="M165" s="1347"/>
      <c r="N165" s="1358"/>
      <c r="O165" s="1405"/>
      <c r="P165" s="1535"/>
      <c r="Q165" s="1536"/>
      <c r="R165" s="1536"/>
      <c r="S165" s="1536"/>
      <c r="T165" s="1536"/>
      <c r="U165" s="1536"/>
      <c r="V165" s="1536"/>
      <c r="W165" s="1536"/>
      <c r="X165" s="1536"/>
      <c r="Y165" s="1536"/>
      <c r="Z165" s="1536"/>
      <c r="AA165" s="1589"/>
      <c r="AB165" s="1515">
        <f t="shared" si="34"/>
        <v>0</v>
      </c>
      <c r="AC165" s="1516">
        <f t="shared" si="35"/>
        <v>0</v>
      </c>
      <c r="AE165" s="765" t="s">
        <v>189</v>
      </c>
      <c r="AF165" s="1069" t="s">
        <v>525</v>
      </c>
      <c r="AG165" s="955"/>
      <c r="AH165" s="944">
        <f t="shared" si="31"/>
        <v>0</v>
      </c>
      <c r="AI165" s="766">
        <v>9772875</v>
      </c>
      <c r="AJ165" s="768">
        <f t="shared" si="32"/>
        <v>9772875</v>
      </c>
      <c r="AK165" s="762"/>
      <c r="AL165" s="1278">
        <f t="shared" si="33"/>
        <v>9772875</v>
      </c>
    </row>
    <row r="166" spans="1:38" s="589" customFormat="1" hidden="1">
      <c r="A166" s="615" t="s">
        <v>147</v>
      </c>
      <c r="B166" s="1603">
        <f t="shared" si="36"/>
        <v>0</v>
      </c>
      <c r="C166" s="261" t="s">
        <v>31</v>
      </c>
      <c r="D166" s="1797" t="s">
        <v>232</v>
      </c>
      <c r="E166" s="1797" t="s">
        <v>560</v>
      </c>
      <c r="F166" s="1797" t="s">
        <v>559</v>
      </c>
      <c r="G166" s="1863" t="s">
        <v>73</v>
      </c>
      <c r="H166" s="1849" t="s">
        <v>149</v>
      </c>
      <c r="I166" s="1798"/>
      <c r="J166" s="1801"/>
      <c r="K166" s="1402"/>
      <c r="L166" s="1408"/>
      <c r="M166" s="1347"/>
      <c r="N166" s="1358"/>
      <c r="O166" s="1405"/>
      <c r="P166" s="1535"/>
      <c r="Q166" s="1536"/>
      <c r="R166" s="1536"/>
      <c r="S166" s="1536"/>
      <c r="T166" s="1536"/>
      <c r="U166" s="1536"/>
      <c r="V166" s="1536"/>
      <c r="W166" s="1536"/>
      <c r="X166" s="1536"/>
      <c r="Y166" s="1536"/>
      <c r="Z166" s="1536"/>
      <c r="AA166" s="1589"/>
      <c r="AB166" s="1515">
        <f t="shared" si="34"/>
        <v>0</v>
      </c>
      <c r="AC166" s="1516">
        <f t="shared" si="35"/>
        <v>0</v>
      </c>
      <c r="AE166" s="765" t="s">
        <v>189</v>
      </c>
      <c r="AF166" s="1069" t="s">
        <v>526</v>
      </c>
      <c r="AG166" s="955"/>
      <c r="AH166" s="944">
        <f t="shared" si="31"/>
        <v>0</v>
      </c>
      <c r="AI166" s="766">
        <v>789065125</v>
      </c>
      <c r="AJ166" s="768">
        <f t="shared" si="32"/>
        <v>789065125</v>
      </c>
      <c r="AK166" s="762"/>
      <c r="AL166" s="1278">
        <f t="shared" si="33"/>
        <v>789065125</v>
      </c>
    </row>
    <row r="167" spans="1:38" s="589" customFormat="1" hidden="1">
      <c r="A167" s="615" t="s">
        <v>147</v>
      </c>
      <c r="B167" s="1603">
        <f t="shared" si="36"/>
        <v>0</v>
      </c>
      <c r="C167" s="261" t="s">
        <v>31</v>
      </c>
      <c r="D167" s="1797" t="s">
        <v>232</v>
      </c>
      <c r="E167" s="1797" t="s">
        <v>560</v>
      </c>
      <c r="F167" s="1797" t="s">
        <v>559</v>
      </c>
      <c r="G167" s="1863" t="s">
        <v>73</v>
      </c>
      <c r="H167" s="1849" t="s">
        <v>149</v>
      </c>
      <c r="I167" s="1798"/>
      <c r="J167" s="1801"/>
      <c r="K167" s="1402"/>
      <c r="L167" s="1408"/>
      <c r="M167" s="1402"/>
      <c r="N167" s="1358"/>
      <c r="O167" s="1405"/>
      <c r="P167" s="1535"/>
      <c r="Q167" s="1536"/>
      <c r="R167" s="1536"/>
      <c r="S167" s="1536"/>
      <c r="T167" s="1536"/>
      <c r="U167" s="1536"/>
      <c r="V167" s="1536"/>
      <c r="W167" s="1536"/>
      <c r="X167" s="1536"/>
      <c r="Y167" s="1536"/>
      <c r="Z167" s="1536"/>
      <c r="AA167" s="1589"/>
      <c r="AB167" s="1515">
        <f t="shared" si="34"/>
        <v>0</v>
      </c>
      <c r="AC167" s="1516">
        <f t="shared" si="35"/>
        <v>0</v>
      </c>
      <c r="AE167" s="765"/>
      <c r="AF167" s="1069"/>
      <c r="AG167" s="955"/>
      <c r="AH167" s="944">
        <f t="shared" si="31"/>
        <v>0</v>
      </c>
      <c r="AI167" s="766"/>
      <c r="AJ167" s="768">
        <f t="shared" si="32"/>
        <v>0</v>
      </c>
      <c r="AK167" s="762"/>
      <c r="AL167" s="1278">
        <f t="shared" si="33"/>
        <v>0</v>
      </c>
    </row>
    <row r="168" spans="1:38" s="589" customFormat="1" hidden="1">
      <c r="A168" s="615" t="s">
        <v>147</v>
      </c>
      <c r="B168" s="1603">
        <f t="shared" si="36"/>
        <v>0</v>
      </c>
      <c r="C168" s="261" t="s">
        <v>31</v>
      </c>
      <c r="D168" s="1797" t="s">
        <v>232</v>
      </c>
      <c r="E168" s="1797" t="s">
        <v>154</v>
      </c>
      <c r="F168" s="1797" t="s">
        <v>234</v>
      </c>
      <c r="G168" s="1863" t="s">
        <v>73</v>
      </c>
      <c r="H168" s="1849"/>
      <c r="I168" s="1798"/>
      <c r="J168" s="1801"/>
      <c r="K168" s="1402"/>
      <c r="L168" s="1408"/>
      <c r="M168" s="1428"/>
      <c r="N168" s="1358"/>
      <c r="O168" s="1405"/>
      <c r="P168" s="1535"/>
      <c r="Q168" s="1536"/>
      <c r="R168" s="1536"/>
      <c r="S168" s="1536"/>
      <c r="T168" s="1536"/>
      <c r="U168" s="1536"/>
      <c r="V168" s="1536"/>
      <c r="W168" s="1536"/>
      <c r="X168" s="1536"/>
      <c r="Y168" s="1536"/>
      <c r="Z168" s="1536"/>
      <c r="AA168" s="1589"/>
      <c r="AB168" s="1515">
        <f t="shared" si="34"/>
        <v>0</v>
      </c>
      <c r="AC168" s="1516">
        <f t="shared" si="35"/>
        <v>0</v>
      </c>
      <c r="AE168" s="765"/>
      <c r="AF168" s="1069"/>
      <c r="AG168" s="955"/>
      <c r="AH168" s="944">
        <f t="shared" si="31"/>
        <v>0</v>
      </c>
      <c r="AI168" s="766"/>
      <c r="AJ168" s="768">
        <f t="shared" si="32"/>
        <v>0</v>
      </c>
      <c r="AK168" s="762"/>
      <c r="AL168" s="1278">
        <f t="shared" si="33"/>
        <v>0</v>
      </c>
    </row>
    <row r="169" spans="1:38" s="589" customFormat="1" hidden="1">
      <c r="A169" s="615" t="s">
        <v>147</v>
      </c>
      <c r="B169" s="1603">
        <f t="shared" si="36"/>
        <v>0</v>
      </c>
      <c r="C169" s="261" t="s">
        <v>31</v>
      </c>
      <c r="D169" s="1797" t="s">
        <v>232</v>
      </c>
      <c r="E169" s="1797" t="s">
        <v>155</v>
      </c>
      <c r="F169" s="1797" t="s">
        <v>234</v>
      </c>
      <c r="G169" s="1863" t="s">
        <v>73</v>
      </c>
      <c r="H169" s="1849"/>
      <c r="I169" s="1798"/>
      <c r="J169" s="1801"/>
      <c r="K169" s="1402"/>
      <c r="L169" s="1408"/>
      <c r="M169" s="1347"/>
      <c r="N169" s="1358"/>
      <c r="O169" s="1405"/>
      <c r="P169" s="1535"/>
      <c r="Q169" s="1536"/>
      <c r="R169" s="1536"/>
      <c r="S169" s="1536"/>
      <c r="T169" s="1536"/>
      <c r="U169" s="1536"/>
      <c r="V169" s="1536"/>
      <c r="W169" s="1536"/>
      <c r="X169" s="1536"/>
      <c r="Y169" s="1536"/>
      <c r="Z169" s="1536"/>
      <c r="AA169" s="1589"/>
      <c r="AB169" s="1515">
        <f t="shared" si="34"/>
        <v>0</v>
      </c>
      <c r="AC169" s="1516">
        <f t="shared" si="35"/>
        <v>0</v>
      </c>
      <c r="AE169" s="765"/>
      <c r="AF169" s="1069"/>
      <c r="AG169" s="955"/>
      <c r="AH169" s="944">
        <f t="shared" si="31"/>
        <v>0</v>
      </c>
      <c r="AI169" s="766"/>
      <c r="AJ169" s="768">
        <f t="shared" si="32"/>
        <v>0</v>
      </c>
      <c r="AK169" s="762"/>
      <c r="AL169" s="1278">
        <f t="shared" si="33"/>
        <v>0</v>
      </c>
    </row>
    <row r="170" spans="1:38" s="589" customFormat="1" hidden="1">
      <c r="A170" s="615" t="s">
        <v>147</v>
      </c>
      <c r="B170" s="1603">
        <f t="shared" si="36"/>
        <v>0</v>
      </c>
      <c r="C170" s="261" t="s">
        <v>31</v>
      </c>
      <c r="D170" s="1797" t="s">
        <v>232</v>
      </c>
      <c r="E170" s="1797" t="s">
        <v>156</v>
      </c>
      <c r="F170" s="1797" t="s">
        <v>234</v>
      </c>
      <c r="G170" s="1863" t="s">
        <v>73</v>
      </c>
      <c r="H170" s="1849"/>
      <c r="I170" s="1798"/>
      <c r="J170" s="1801"/>
      <c r="K170" s="1402"/>
      <c r="L170" s="1408"/>
      <c r="M170" s="1347"/>
      <c r="N170" s="1358"/>
      <c r="O170" s="1405"/>
      <c r="P170" s="1535"/>
      <c r="Q170" s="1536"/>
      <c r="R170" s="1536"/>
      <c r="S170" s="1536"/>
      <c r="T170" s="1536"/>
      <c r="U170" s="1536"/>
      <c r="V170" s="1536"/>
      <c r="W170" s="1536"/>
      <c r="X170" s="1536"/>
      <c r="Y170" s="1536"/>
      <c r="Z170" s="1536"/>
      <c r="AA170" s="1589"/>
      <c r="AB170" s="1515">
        <f t="shared" si="34"/>
        <v>0</v>
      </c>
      <c r="AC170" s="1516">
        <f t="shared" si="35"/>
        <v>0</v>
      </c>
      <c r="AE170" s="765"/>
      <c r="AF170" s="1069"/>
      <c r="AG170" s="955"/>
      <c r="AH170" s="944">
        <f t="shared" si="31"/>
        <v>0</v>
      </c>
      <c r="AI170" s="766"/>
      <c r="AJ170" s="768">
        <f t="shared" si="32"/>
        <v>0</v>
      </c>
      <c r="AK170" s="762"/>
      <c r="AL170" s="1278">
        <f t="shared" si="33"/>
        <v>0</v>
      </c>
    </row>
    <row r="171" spans="1:38" s="589" customFormat="1" hidden="1">
      <c r="A171" s="615" t="s">
        <v>147</v>
      </c>
      <c r="B171" s="1603">
        <f t="shared" si="36"/>
        <v>0</v>
      </c>
      <c r="C171" s="261" t="s">
        <v>31</v>
      </c>
      <c r="D171" s="1797" t="s">
        <v>232</v>
      </c>
      <c r="E171" s="1797" t="s">
        <v>157</v>
      </c>
      <c r="F171" s="1797" t="s">
        <v>234</v>
      </c>
      <c r="G171" s="1863" t="s">
        <v>73</v>
      </c>
      <c r="H171" s="1849"/>
      <c r="I171" s="1798"/>
      <c r="J171" s="1801"/>
      <c r="K171" s="1402"/>
      <c r="L171" s="1408"/>
      <c r="M171" s="1347"/>
      <c r="N171" s="1358"/>
      <c r="O171" s="1405"/>
      <c r="P171" s="1535"/>
      <c r="Q171" s="1536"/>
      <c r="R171" s="1536"/>
      <c r="S171" s="1536"/>
      <c r="T171" s="1536"/>
      <c r="U171" s="1536"/>
      <c r="V171" s="1536"/>
      <c r="W171" s="1536"/>
      <c r="X171" s="1536"/>
      <c r="Y171" s="1536"/>
      <c r="Z171" s="1536"/>
      <c r="AA171" s="1589"/>
      <c r="AB171" s="1515">
        <f t="shared" si="34"/>
        <v>0</v>
      </c>
      <c r="AC171" s="1516">
        <f t="shared" si="35"/>
        <v>0</v>
      </c>
      <c r="AE171" s="765"/>
      <c r="AF171" s="1069"/>
      <c r="AG171" s="955"/>
      <c r="AH171" s="944">
        <f t="shared" si="31"/>
        <v>0</v>
      </c>
      <c r="AI171" s="766"/>
      <c r="AJ171" s="768">
        <f t="shared" si="32"/>
        <v>0</v>
      </c>
      <c r="AK171" s="762"/>
      <c r="AL171" s="1278">
        <f t="shared" si="33"/>
        <v>0</v>
      </c>
    </row>
    <row r="172" spans="1:38" s="589" customFormat="1" hidden="1">
      <c r="A172" s="615" t="s">
        <v>147</v>
      </c>
      <c r="B172" s="1603">
        <f t="shared" si="36"/>
        <v>0</v>
      </c>
      <c r="C172" s="261" t="s">
        <v>31</v>
      </c>
      <c r="D172" s="1797" t="s">
        <v>232</v>
      </c>
      <c r="E172" s="1797" t="s">
        <v>158</v>
      </c>
      <c r="F172" s="1797" t="s">
        <v>234</v>
      </c>
      <c r="G172" s="1863" t="s">
        <v>73</v>
      </c>
      <c r="H172" s="1849"/>
      <c r="I172" s="1798"/>
      <c r="J172" s="1801"/>
      <c r="K172" s="1402"/>
      <c r="L172" s="1408"/>
      <c r="M172" s="1402"/>
      <c r="N172" s="1358"/>
      <c r="O172" s="1405"/>
      <c r="P172" s="1535"/>
      <c r="Q172" s="1536"/>
      <c r="R172" s="1536"/>
      <c r="S172" s="1536"/>
      <c r="T172" s="1536"/>
      <c r="U172" s="1536"/>
      <c r="V172" s="1536"/>
      <c r="W172" s="1536"/>
      <c r="X172" s="1536"/>
      <c r="Y172" s="1536"/>
      <c r="Z172" s="1536"/>
      <c r="AA172" s="1589"/>
      <c r="AB172" s="1515">
        <f t="shared" si="34"/>
        <v>0</v>
      </c>
      <c r="AC172" s="1516">
        <f t="shared" si="35"/>
        <v>0</v>
      </c>
      <c r="AE172" s="765"/>
      <c r="AF172" s="1069"/>
      <c r="AG172" s="955"/>
      <c r="AH172" s="944">
        <f t="shared" si="31"/>
        <v>0</v>
      </c>
      <c r="AI172" s="766"/>
      <c r="AJ172" s="768">
        <f t="shared" si="32"/>
        <v>0</v>
      </c>
      <c r="AK172" s="762"/>
      <c r="AL172" s="1278">
        <f t="shared" si="33"/>
        <v>0</v>
      </c>
    </row>
    <row r="173" spans="1:38" s="589" customFormat="1" hidden="1">
      <c r="A173" s="615" t="s">
        <v>147</v>
      </c>
      <c r="B173" s="1603">
        <f t="shared" si="36"/>
        <v>0</v>
      </c>
      <c r="C173" s="261" t="s">
        <v>31</v>
      </c>
      <c r="D173" s="1797" t="s">
        <v>232</v>
      </c>
      <c r="E173" s="1797" t="s">
        <v>159</v>
      </c>
      <c r="F173" s="1797" t="s">
        <v>234</v>
      </c>
      <c r="G173" s="1863" t="s">
        <v>73</v>
      </c>
      <c r="H173" s="1849"/>
      <c r="I173" s="1798"/>
      <c r="J173" s="1801"/>
      <c r="K173" s="1402"/>
      <c r="L173" s="1408"/>
      <c r="M173" s="1428"/>
      <c r="N173" s="1358"/>
      <c r="O173" s="1405"/>
      <c r="P173" s="1535"/>
      <c r="Q173" s="1536"/>
      <c r="R173" s="1536"/>
      <c r="S173" s="1536"/>
      <c r="T173" s="1536"/>
      <c r="U173" s="1536"/>
      <c r="V173" s="1536"/>
      <c r="W173" s="1536"/>
      <c r="X173" s="1536"/>
      <c r="Y173" s="1536"/>
      <c r="Z173" s="1536"/>
      <c r="AA173" s="1589"/>
      <c r="AB173" s="1515">
        <f t="shared" si="34"/>
        <v>0</v>
      </c>
      <c r="AC173" s="1516">
        <f t="shared" si="35"/>
        <v>0</v>
      </c>
      <c r="AE173" s="765"/>
      <c r="AF173" s="1069"/>
      <c r="AG173" s="955"/>
      <c r="AH173" s="944">
        <f t="shared" si="31"/>
        <v>0</v>
      </c>
      <c r="AI173" s="766"/>
      <c r="AJ173" s="768">
        <f t="shared" si="32"/>
        <v>0</v>
      </c>
      <c r="AK173" s="762"/>
      <c r="AL173" s="1278">
        <f t="shared" si="33"/>
        <v>0</v>
      </c>
    </row>
    <row r="174" spans="1:38" s="589" customFormat="1" hidden="1">
      <c r="A174" s="615" t="s">
        <v>147</v>
      </c>
      <c r="B174" s="1603">
        <f t="shared" si="36"/>
        <v>0</v>
      </c>
      <c r="C174" s="261" t="s">
        <v>31</v>
      </c>
      <c r="D174" s="1797" t="s">
        <v>232</v>
      </c>
      <c r="E174" s="1797" t="s">
        <v>160</v>
      </c>
      <c r="F174" s="1797" t="s">
        <v>234</v>
      </c>
      <c r="G174" s="1863" t="s">
        <v>73</v>
      </c>
      <c r="H174" s="1849"/>
      <c r="I174" s="1798"/>
      <c r="J174" s="1801"/>
      <c r="K174" s="1402"/>
      <c r="L174" s="1408"/>
      <c r="M174" s="1428"/>
      <c r="N174" s="1358"/>
      <c r="O174" s="1405"/>
      <c r="P174" s="1535"/>
      <c r="Q174" s="1536"/>
      <c r="R174" s="1536"/>
      <c r="S174" s="1536"/>
      <c r="T174" s="1536"/>
      <c r="U174" s="1536"/>
      <c r="V174" s="1536"/>
      <c r="W174" s="1536"/>
      <c r="X174" s="1536"/>
      <c r="Y174" s="1536"/>
      <c r="Z174" s="1536"/>
      <c r="AA174" s="1589"/>
      <c r="AB174" s="1515">
        <f t="shared" si="34"/>
        <v>0</v>
      </c>
      <c r="AC174" s="1516">
        <f t="shared" si="35"/>
        <v>0</v>
      </c>
      <c r="AE174" s="765"/>
      <c r="AF174" s="1069"/>
      <c r="AG174" s="955"/>
      <c r="AH174" s="944">
        <f t="shared" si="31"/>
        <v>0</v>
      </c>
      <c r="AI174" s="766"/>
      <c r="AJ174" s="768">
        <f t="shared" si="32"/>
        <v>0</v>
      </c>
      <c r="AK174" s="762"/>
      <c r="AL174" s="1278">
        <f t="shared" si="33"/>
        <v>0</v>
      </c>
    </row>
    <row r="175" spans="1:38" s="589" customFormat="1" hidden="1">
      <c r="A175" s="615" t="s">
        <v>147</v>
      </c>
      <c r="B175" s="1603">
        <f t="shared" si="36"/>
        <v>0</v>
      </c>
      <c r="C175" s="261" t="s">
        <v>31</v>
      </c>
      <c r="D175" s="1797" t="s">
        <v>232</v>
      </c>
      <c r="E175" s="1797" t="s">
        <v>160</v>
      </c>
      <c r="F175" s="1797" t="s">
        <v>234</v>
      </c>
      <c r="G175" s="1863" t="s">
        <v>73</v>
      </c>
      <c r="H175" s="1849"/>
      <c r="I175" s="1798"/>
      <c r="J175" s="1801"/>
      <c r="K175" s="1402"/>
      <c r="L175" s="1408"/>
      <c r="M175" s="1347"/>
      <c r="N175" s="1408"/>
      <c r="O175" s="1405"/>
      <c r="P175" s="1535"/>
      <c r="Q175" s="1536"/>
      <c r="R175" s="1536"/>
      <c r="S175" s="1536"/>
      <c r="T175" s="1536"/>
      <c r="U175" s="1536"/>
      <c r="V175" s="1536"/>
      <c r="W175" s="1536"/>
      <c r="X175" s="1536"/>
      <c r="Y175" s="1536"/>
      <c r="Z175" s="1536"/>
      <c r="AA175" s="1589"/>
      <c r="AB175" s="1515">
        <f t="shared" si="34"/>
        <v>0</v>
      </c>
      <c r="AC175" s="1516">
        <f t="shared" si="35"/>
        <v>0</v>
      </c>
      <c r="AE175" s="765"/>
      <c r="AF175" s="1069"/>
      <c r="AG175" s="955"/>
      <c r="AH175" s="944">
        <f t="shared" si="31"/>
        <v>0</v>
      </c>
      <c r="AI175" s="766"/>
      <c r="AJ175" s="768">
        <f t="shared" si="32"/>
        <v>0</v>
      </c>
      <c r="AK175" s="762"/>
      <c r="AL175" s="1278">
        <f t="shared" si="33"/>
        <v>0</v>
      </c>
    </row>
    <row r="176" spans="1:38" s="589" customFormat="1" ht="15" hidden="1">
      <c r="A176" s="615" t="s">
        <v>147</v>
      </c>
      <c r="B176" s="1603">
        <f t="shared" si="36"/>
        <v>0</v>
      </c>
      <c r="C176" s="261" t="s">
        <v>31</v>
      </c>
      <c r="D176" s="1797" t="s">
        <v>232</v>
      </c>
      <c r="E176" s="1797" t="s">
        <v>161</v>
      </c>
      <c r="F176" s="1797" t="s">
        <v>234</v>
      </c>
      <c r="G176" s="1863" t="s">
        <v>73</v>
      </c>
      <c r="H176" s="1849"/>
      <c r="I176" s="1798"/>
      <c r="J176" s="1799"/>
      <c r="K176" s="1402"/>
      <c r="L176" s="1408"/>
      <c r="M176" s="1428"/>
      <c r="N176" s="1358"/>
      <c r="O176" s="1405"/>
      <c r="P176" s="1535"/>
      <c r="Q176" s="1536"/>
      <c r="R176" s="1536"/>
      <c r="S176" s="1536"/>
      <c r="T176" s="1536"/>
      <c r="U176" s="1536"/>
      <c r="V176" s="1536"/>
      <c r="W176" s="1536"/>
      <c r="X176" s="1536"/>
      <c r="Y176" s="1536"/>
      <c r="Z176" s="1536"/>
      <c r="AA176" s="1589"/>
      <c r="AB176" s="1515">
        <f t="shared" si="34"/>
        <v>0</v>
      </c>
      <c r="AC176" s="1516">
        <f t="shared" si="35"/>
        <v>0</v>
      </c>
      <c r="AE176" s="765"/>
      <c r="AF176" s="1069"/>
      <c r="AG176" s="955"/>
      <c r="AH176" s="944">
        <f t="shared" si="31"/>
        <v>0</v>
      </c>
      <c r="AI176" s="766"/>
      <c r="AJ176" s="768">
        <f t="shared" si="32"/>
        <v>0</v>
      </c>
      <c r="AK176" s="762"/>
      <c r="AL176" s="1278">
        <f t="shared" si="33"/>
        <v>0</v>
      </c>
    </row>
    <row r="177" spans="1:38" s="589" customFormat="1" hidden="1">
      <c r="A177" s="615" t="s">
        <v>147</v>
      </c>
      <c r="B177" s="1603">
        <f t="shared" si="36"/>
        <v>0</v>
      </c>
      <c r="C177" s="261" t="s">
        <v>31</v>
      </c>
      <c r="D177" s="1797" t="s">
        <v>232</v>
      </c>
      <c r="E177" s="1797" t="s">
        <v>162</v>
      </c>
      <c r="F177" s="1797" t="s">
        <v>234</v>
      </c>
      <c r="G177" s="1863" t="s">
        <v>73</v>
      </c>
      <c r="H177" s="1849"/>
      <c r="I177" s="1798"/>
      <c r="J177" s="1801"/>
      <c r="K177" s="1402"/>
      <c r="L177" s="1408"/>
      <c r="M177" s="1428"/>
      <c r="N177" s="1358"/>
      <c r="O177" s="1405"/>
      <c r="P177" s="1535"/>
      <c r="Q177" s="1536"/>
      <c r="R177" s="1536"/>
      <c r="S177" s="1536"/>
      <c r="T177" s="1536"/>
      <c r="U177" s="1536"/>
      <c r="V177" s="1536"/>
      <c r="W177" s="1536"/>
      <c r="X177" s="1536"/>
      <c r="Y177" s="1536"/>
      <c r="Z177" s="1536"/>
      <c r="AA177" s="1589"/>
      <c r="AB177" s="1515">
        <f t="shared" si="34"/>
        <v>0</v>
      </c>
      <c r="AC177" s="1516">
        <f t="shared" si="35"/>
        <v>0</v>
      </c>
      <c r="AE177" s="765"/>
      <c r="AF177" s="1069"/>
      <c r="AG177" s="955"/>
      <c r="AH177" s="944">
        <f t="shared" si="31"/>
        <v>0</v>
      </c>
      <c r="AI177" s="766"/>
      <c r="AJ177" s="768">
        <f t="shared" si="32"/>
        <v>0</v>
      </c>
      <c r="AK177" s="762"/>
      <c r="AL177" s="1278">
        <f t="shared" si="33"/>
        <v>0</v>
      </c>
    </row>
    <row r="178" spans="1:38" s="589" customFormat="1" ht="15" hidden="1">
      <c r="A178" s="615" t="s">
        <v>147</v>
      </c>
      <c r="B178" s="1603">
        <f t="shared" si="36"/>
        <v>0</v>
      </c>
      <c r="C178" s="261" t="s">
        <v>31</v>
      </c>
      <c r="D178" s="1797" t="s">
        <v>232</v>
      </c>
      <c r="E178" s="1797" t="s">
        <v>163</v>
      </c>
      <c r="F178" s="1797" t="s">
        <v>234</v>
      </c>
      <c r="G178" s="1863" t="s">
        <v>73</v>
      </c>
      <c r="H178" s="1849"/>
      <c r="I178" s="1798"/>
      <c r="J178" s="1799"/>
      <c r="K178" s="1402"/>
      <c r="L178" s="1408"/>
      <c r="M178" s="1347"/>
      <c r="N178" s="1358"/>
      <c r="O178" s="1405"/>
      <c r="P178" s="1535"/>
      <c r="Q178" s="1536"/>
      <c r="R178" s="1536"/>
      <c r="S178" s="1536"/>
      <c r="T178" s="1536"/>
      <c r="U178" s="1536"/>
      <c r="V178" s="1536"/>
      <c r="W178" s="1536"/>
      <c r="X178" s="1536"/>
      <c r="Y178" s="1536"/>
      <c r="Z178" s="1536"/>
      <c r="AA178" s="1589"/>
      <c r="AB178" s="1515">
        <f t="shared" si="34"/>
        <v>0</v>
      </c>
      <c r="AC178" s="1516">
        <f t="shared" si="35"/>
        <v>0</v>
      </c>
      <c r="AE178" s="765"/>
      <c r="AF178" s="1069"/>
      <c r="AG178" s="955"/>
      <c r="AH178" s="944">
        <f t="shared" si="31"/>
        <v>0</v>
      </c>
      <c r="AI178" s="766"/>
      <c r="AJ178" s="768">
        <f t="shared" si="32"/>
        <v>0</v>
      </c>
      <c r="AK178" s="762"/>
      <c r="AL178" s="1278">
        <f t="shared" si="33"/>
        <v>0</v>
      </c>
    </row>
    <row r="179" spans="1:38" s="589" customFormat="1" ht="15" hidden="1">
      <c r="A179" s="615" t="s">
        <v>147</v>
      </c>
      <c r="B179" s="1603">
        <f t="shared" si="36"/>
        <v>0</v>
      </c>
      <c r="C179" s="261" t="s">
        <v>31</v>
      </c>
      <c r="D179" s="1797" t="s">
        <v>232</v>
      </c>
      <c r="E179" s="1797" t="s">
        <v>164</v>
      </c>
      <c r="F179" s="1797" t="s">
        <v>234</v>
      </c>
      <c r="G179" s="1863" t="s">
        <v>73</v>
      </c>
      <c r="H179" s="1849"/>
      <c r="I179" s="1798"/>
      <c r="J179" s="1799"/>
      <c r="K179" s="1402"/>
      <c r="L179" s="1408"/>
      <c r="M179" s="1347"/>
      <c r="N179" s="1358"/>
      <c r="O179" s="1405"/>
      <c r="P179" s="1535"/>
      <c r="Q179" s="1536"/>
      <c r="R179" s="1536"/>
      <c r="S179" s="1536"/>
      <c r="T179" s="1536"/>
      <c r="U179" s="1536"/>
      <c r="V179" s="1536"/>
      <c r="W179" s="1536"/>
      <c r="X179" s="1536"/>
      <c r="Y179" s="1536"/>
      <c r="Z179" s="1536"/>
      <c r="AA179" s="1589"/>
      <c r="AB179" s="1515">
        <f t="shared" si="34"/>
        <v>0</v>
      </c>
      <c r="AC179" s="1516">
        <f t="shared" si="35"/>
        <v>0</v>
      </c>
      <c r="AE179" s="765"/>
      <c r="AF179" s="1069"/>
      <c r="AG179" s="955"/>
      <c r="AH179" s="944">
        <f t="shared" si="31"/>
        <v>0</v>
      </c>
      <c r="AI179" s="766"/>
      <c r="AJ179" s="768">
        <f t="shared" si="32"/>
        <v>0</v>
      </c>
      <c r="AK179" s="762"/>
      <c r="AL179" s="1278">
        <f t="shared" si="33"/>
        <v>0</v>
      </c>
    </row>
    <row r="180" spans="1:38" s="589" customFormat="1" hidden="1">
      <c r="A180" s="615" t="s">
        <v>147</v>
      </c>
      <c r="B180" s="1603">
        <f t="shared" si="36"/>
        <v>0</v>
      </c>
      <c r="C180" s="261" t="s">
        <v>31</v>
      </c>
      <c r="D180" s="1797" t="s">
        <v>232</v>
      </c>
      <c r="E180" s="1797" t="s">
        <v>242</v>
      </c>
      <c r="F180" s="1797" t="s">
        <v>234</v>
      </c>
      <c r="G180" s="1863" t="s">
        <v>73</v>
      </c>
      <c r="H180" s="1849"/>
      <c r="I180" s="1798"/>
      <c r="J180" s="1801"/>
      <c r="K180" s="1402"/>
      <c r="L180" s="1408"/>
      <c r="M180" s="1347"/>
      <c r="N180" s="1358"/>
      <c r="O180" s="1405"/>
      <c r="P180" s="1535"/>
      <c r="Q180" s="1536"/>
      <c r="R180" s="1536"/>
      <c r="S180" s="1536"/>
      <c r="T180" s="1536"/>
      <c r="U180" s="1536"/>
      <c r="V180" s="1536"/>
      <c r="W180" s="1536"/>
      <c r="X180" s="1536"/>
      <c r="Y180" s="1536"/>
      <c r="Z180" s="1536"/>
      <c r="AA180" s="1589"/>
      <c r="AB180" s="1515">
        <f t="shared" si="34"/>
        <v>0</v>
      </c>
      <c r="AC180" s="1516">
        <f t="shared" si="35"/>
        <v>0</v>
      </c>
      <c r="AE180" s="765"/>
      <c r="AF180" s="1069"/>
      <c r="AG180" s="955"/>
      <c r="AH180" s="944">
        <f t="shared" si="31"/>
        <v>0</v>
      </c>
      <c r="AI180" s="766"/>
      <c r="AJ180" s="768">
        <f t="shared" si="32"/>
        <v>0</v>
      </c>
      <c r="AK180" s="762"/>
      <c r="AL180" s="1278">
        <f t="shared" si="33"/>
        <v>0</v>
      </c>
    </row>
    <row r="181" spans="1:38" s="589" customFormat="1" hidden="1">
      <c r="A181" s="615" t="s">
        <v>147</v>
      </c>
      <c r="B181" s="1603">
        <f t="shared" si="36"/>
        <v>0</v>
      </c>
      <c r="C181" s="261" t="s">
        <v>31</v>
      </c>
      <c r="D181" s="1797" t="s">
        <v>232</v>
      </c>
      <c r="E181" s="1797" t="s">
        <v>279</v>
      </c>
      <c r="F181" s="1797" t="s">
        <v>234</v>
      </c>
      <c r="G181" s="1863" t="s">
        <v>73</v>
      </c>
      <c r="H181" s="1849"/>
      <c r="I181" s="1798"/>
      <c r="J181" s="1801"/>
      <c r="K181" s="1402"/>
      <c r="L181" s="1408"/>
      <c r="M181" s="1347"/>
      <c r="N181" s="1358"/>
      <c r="O181" s="1405"/>
      <c r="P181" s="1535"/>
      <c r="Q181" s="1536"/>
      <c r="R181" s="1536"/>
      <c r="S181" s="1536"/>
      <c r="T181" s="1536"/>
      <c r="U181" s="1536"/>
      <c r="V181" s="1536"/>
      <c r="W181" s="1536"/>
      <c r="X181" s="1536"/>
      <c r="Y181" s="1536"/>
      <c r="Z181" s="1536"/>
      <c r="AA181" s="1589"/>
      <c r="AB181" s="1515">
        <f t="shared" si="34"/>
        <v>0</v>
      </c>
      <c r="AC181" s="1516">
        <f t="shared" si="35"/>
        <v>0</v>
      </c>
      <c r="AE181" s="765"/>
      <c r="AF181" s="1069"/>
      <c r="AG181" s="955"/>
      <c r="AH181" s="944">
        <f t="shared" si="31"/>
        <v>0</v>
      </c>
      <c r="AI181" s="766"/>
      <c r="AJ181" s="768">
        <f t="shared" si="32"/>
        <v>0</v>
      </c>
      <c r="AK181" s="762"/>
      <c r="AL181" s="1278">
        <f t="shared" si="33"/>
        <v>0</v>
      </c>
    </row>
    <row r="182" spans="1:38" s="589" customFormat="1" hidden="1">
      <c r="A182" s="615" t="s">
        <v>147</v>
      </c>
      <c r="B182" s="1603">
        <f t="shared" si="36"/>
        <v>0</v>
      </c>
      <c r="C182" s="261" t="s">
        <v>31</v>
      </c>
      <c r="D182" s="1797" t="s">
        <v>232</v>
      </c>
      <c r="E182" s="1797" t="s">
        <v>243</v>
      </c>
      <c r="F182" s="1797" t="s">
        <v>234</v>
      </c>
      <c r="G182" s="1863" t="s">
        <v>73</v>
      </c>
      <c r="H182" s="1849"/>
      <c r="I182" s="1798"/>
      <c r="J182" s="1801"/>
      <c r="K182" s="1402"/>
      <c r="L182" s="1802"/>
      <c r="M182" s="1402"/>
      <c r="N182" s="1358"/>
      <c r="O182" s="1405"/>
      <c r="P182" s="1535"/>
      <c r="Q182" s="1536"/>
      <c r="R182" s="1536"/>
      <c r="S182" s="1536"/>
      <c r="T182" s="1536"/>
      <c r="U182" s="1536"/>
      <c r="V182" s="1536"/>
      <c r="W182" s="1536"/>
      <c r="X182" s="1536"/>
      <c r="Y182" s="1536"/>
      <c r="Z182" s="1536"/>
      <c r="AA182" s="1589"/>
      <c r="AB182" s="1515">
        <f t="shared" si="34"/>
        <v>0</v>
      </c>
      <c r="AC182" s="1516">
        <f t="shared" si="35"/>
        <v>0</v>
      </c>
      <c r="AE182" s="765"/>
      <c r="AF182" s="1069"/>
      <c r="AG182" s="955"/>
      <c r="AH182" s="944">
        <f t="shared" si="31"/>
        <v>0</v>
      </c>
      <c r="AI182" s="766"/>
      <c r="AJ182" s="768">
        <f t="shared" si="32"/>
        <v>0</v>
      </c>
      <c r="AK182" s="762"/>
      <c r="AL182" s="1278">
        <f t="shared" si="33"/>
        <v>0</v>
      </c>
    </row>
    <row r="183" spans="1:38" s="589" customFormat="1" hidden="1">
      <c r="A183" s="615" t="s">
        <v>147</v>
      </c>
      <c r="B183" s="1603">
        <f t="shared" si="36"/>
        <v>0</v>
      </c>
      <c r="C183" s="261" t="s">
        <v>31</v>
      </c>
      <c r="D183" s="1797" t="s">
        <v>232</v>
      </c>
      <c r="E183" s="1797" t="s">
        <v>244</v>
      </c>
      <c r="F183" s="1797" t="s">
        <v>234</v>
      </c>
      <c r="G183" s="1863" t="s">
        <v>73</v>
      </c>
      <c r="H183" s="1813"/>
      <c r="I183" s="1798"/>
      <c r="J183" s="1801"/>
      <c r="K183" s="1402"/>
      <c r="L183" s="1800"/>
      <c r="M183" s="1428"/>
      <c r="N183" s="1358"/>
      <c r="O183" s="1405"/>
      <c r="P183" s="1535"/>
      <c r="Q183" s="1536"/>
      <c r="R183" s="1536"/>
      <c r="S183" s="1536"/>
      <c r="T183" s="1536"/>
      <c r="U183" s="1536"/>
      <c r="V183" s="1536"/>
      <c r="W183" s="1536"/>
      <c r="X183" s="1536"/>
      <c r="Y183" s="1536"/>
      <c r="Z183" s="1536"/>
      <c r="AA183" s="1589"/>
      <c r="AB183" s="1515">
        <f t="shared" si="34"/>
        <v>0</v>
      </c>
      <c r="AC183" s="1516">
        <f t="shared" si="35"/>
        <v>0</v>
      </c>
      <c r="AE183" s="765"/>
      <c r="AF183" s="1069"/>
      <c r="AG183" s="955"/>
      <c r="AH183" s="944">
        <f t="shared" si="31"/>
        <v>0</v>
      </c>
      <c r="AI183" s="766"/>
      <c r="AJ183" s="768">
        <f t="shared" si="32"/>
        <v>0</v>
      </c>
      <c r="AK183" s="762"/>
      <c r="AL183" s="1278">
        <f t="shared" si="33"/>
        <v>0</v>
      </c>
    </row>
    <row r="184" spans="1:38" s="589" customFormat="1" hidden="1">
      <c r="A184" s="615" t="s">
        <v>147</v>
      </c>
      <c r="B184" s="1603">
        <f t="shared" si="36"/>
        <v>0</v>
      </c>
      <c r="C184" s="261" t="s">
        <v>31</v>
      </c>
      <c r="D184" s="1797" t="s">
        <v>232</v>
      </c>
      <c r="E184" s="1797" t="s">
        <v>245</v>
      </c>
      <c r="F184" s="1797" t="s">
        <v>234</v>
      </c>
      <c r="G184" s="1863" t="s">
        <v>73</v>
      </c>
      <c r="H184" s="1849"/>
      <c r="I184" s="1091"/>
      <c r="J184" s="1363"/>
      <c r="K184" s="1407"/>
      <c r="L184" s="1363"/>
      <c r="M184" s="1416"/>
      <c r="N184" s="1363"/>
      <c r="O184" s="1405"/>
      <c r="P184" s="1535"/>
      <c r="Q184" s="1800"/>
      <c r="R184" s="1536"/>
      <c r="S184" s="1536"/>
      <c r="T184" s="1536"/>
      <c r="U184" s="1536"/>
      <c r="V184" s="1536"/>
      <c r="W184" s="1536"/>
      <c r="X184" s="1536"/>
      <c r="Y184" s="1536"/>
      <c r="Z184" s="1536"/>
      <c r="AA184" s="1589"/>
      <c r="AB184" s="1515">
        <f t="shared" si="34"/>
        <v>0</v>
      </c>
      <c r="AC184" s="1516">
        <f t="shared" si="35"/>
        <v>0</v>
      </c>
      <c r="AE184" s="765"/>
      <c r="AF184" s="1069"/>
      <c r="AG184" s="955"/>
      <c r="AH184" s="944">
        <f t="shared" si="31"/>
        <v>0</v>
      </c>
      <c r="AI184" s="766"/>
      <c r="AJ184" s="768">
        <f t="shared" si="32"/>
        <v>0</v>
      </c>
      <c r="AK184" s="762"/>
      <c r="AL184" s="1278">
        <f t="shared" si="33"/>
        <v>0</v>
      </c>
    </row>
    <row r="185" spans="1:38" s="589" customFormat="1" ht="15" hidden="1">
      <c r="A185" s="615" t="s">
        <v>147</v>
      </c>
      <c r="B185" s="1603">
        <f t="shared" si="36"/>
        <v>0</v>
      </c>
      <c r="C185" s="261" t="s">
        <v>31</v>
      </c>
      <c r="D185" s="1797" t="s">
        <v>232</v>
      </c>
      <c r="E185" s="1797" t="s">
        <v>246</v>
      </c>
      <c r="F185" s="1797" t="s">
        <v>234</v>
      </c>
      <c r="G185" s="1863" t="s">
        <v>73</v>
      </c>
      <c r="H185" s="1444"/>
      <c r="I185" s="1445"/>
      <c r="J185" s="1446"/>
      <c r="K185" s="1803"/>
      <c r="L185" s="1800"/>
      <c r="M185" s="1428"/>
      <c r="N185" s="1358"/>
      <c r="O185" s="1405"/>
      <c r="P185" s="1535"/>
      <c r="Q185" s="1536"/>
      <c r="R185" s="1536"/>
      <c r="S185" s="1536"/>
      <c r="T185" s="1536"/>
      <c r="U185" s="1536"/>
      <c r="V185" s="1536"/>
      <c r="W185" s="1536"/>
      <c r="X185" s="1536"/>
      <c r="Y185" s="1536"/>
      <c r="Z185" s="1536"/>
      <c r="AA185" s="1589"/>
      <c r="AB185" s="1515">
        <f t="shared" si="34"/>
        <v>0</v>
      </c>
      <c r="AC185" s="1516">
        <f t="shared" si="35"/>
        <v>0</v>
      </c>
      <c r="AE185" s="765"/>
      <c r="AF185" s="1069"/>
      <c r="AG185" s="955"/>
      <c r="AH185" s="944">
        <f t="shared" si="31"/>
        <v>0</v>
      </c>
      <c r="AI185" s="766"/>
      <c r="AJ185" s="768">
        <f t="shared" si="32"/>
        <v>0</v>
      </c>
      <c r="AK185" s="762"/>
      <c r="AL185" s="1278">
        <f t="shared" si="33"/>
        <v>0</v>
      </c>
    </row>
    <row r="186" spans="1:38" s="589" customFormat="1" ht="15" hidden="1">
      <c r="A186" s="615" t="s">
        <v>147</v>
      </c>
      <c r="B186" s="1603">
        <f t="shared" si="36"/>
        <v>0</v>
      </c>
      <c r="C186" s="261" t="s">
        <v>31</v>
      </c>
      <c r="D186" s="1797" t="s">
        <v>232</v>
      </c>
      <c r="E186" s="1797" t="s">
        <v>247</v>
      </c>
      <c r="F186" s="1797" t="s">
        <v>234</v>
      </c>
      <c r="G186" s="1863" t="s">
        <v>73</v>
      </c>
      <c r="H186" s="1778"/>
      <c r="I186" s="1798"/>
      <c r="J186" s="1799"/>
      <c r="K186" s="1803"/>
      <c r="L186" s="1800"/>
      <c r="M186" s="1428"/>
      <c r="N186" s="1358"/>
      <c r="O186" s="1405"/>
      <c r="P186" s="1535"/>
      <c r="Q186" s="1536"/>
      <c r="R186" s="1536"/>
      <c r="S186" s="1536"/>
      <c r="T186" s="1536"/>
      <c r="U186" s="1536"/>
      <c r="V186" s="1536"/>
      <c r="W186" s="1536"/>
      <c r="X186" s="1536"/>
      <c r="Y186" s="1536"/>
      <c r="Z186" s="1536"/>
      <c r="AA186" s="1589"/>
      <c r="AB186" s="1515">
        <f t="shared" si="34"/>
        <v>0</v>
      </c>
      <c r="AC186" s="1516">
        <f t="shared" si="35"/>
        <v>0</v>
      </c>
      <c r="AE186" s="765"/>
      <c r="AF186" s="1069"/>
      <c r="AG186" s="955"/>
      <c r="AH186" s="944">
        <f t="shared" si="31"/>
        <v>0</v>
      </c>
      <c r="AI186" s="766"/>
      <c r="AJ186" s="768">
        <f t="shared" si="32"/>
        <v>0</v>
      </c>
      <c r="AK186" s="762"/>
      <c r="AL186" s="1278">
        <f t="shared" si="33"/>
        <v>0</v>
      </c>
    </row>
    <row r="187" spans="1:38" s="589" customFormat="1" ht="15" hidden="1">
      <c r="A187" s="615" t="s">
        <v>147</v>
      </c>
      <c r="B187" s="1603">
        <f t="shared" si="36"/>
        <v>0</v>
      </c>
      <c r="C187" s="261" t="s">
        <v>31</v>
      </c>
      <c r="D187" s="1797" t="s">
        <v>232</v>
      </c>
      <c r="E187" s="1797" t="s">
        <v>248</v>
      </c>
      <c r="F187" s="1797" t="s">
        <v>234</v>
      </c>
      <c r="G187" s="1863" t="s">
        <v>73</v>
      </c>
      <c r="H187" s="1778"/>
      <c r="I187" s="1798"/>
      <c r="J187" s="1799"/>
      <c r="K187" s="1803"/>
      <c r="L187" s="1800"/>
      <c r="M187" s="1428"/>
      <c r="N187" s="1358"/>
      <c r="O187" s="1405"/>
      <c r="P187" s="1535"/>
      <c r="Q187" s="1536"/>
      <c r="R187" s="1536"/>
      <c r="S187" s="1536"/>
      <c r="T187" s="1536"/>
      <c r="U187" s="1536"/>
      <c r="V187" s="1536"/>
      <c r="W187" s="1536"/>
      <c r="X187" s="1536"/>
      <c r="Y187" s="1536"/>
      <c r="Z187" s="1536"/>
      <c r="AA187" s="1589"/>
      <c r="AB187" s="1515">
        <f t="shared" si="34"/>
        <v>0</v>
      </c>
      <c r="AC187" s="1516">
        <f t="shared" si="35"/>
        <v>0</v>
      </c>
      <c r="AE187" s="765"/>
      <c r="AF187" s="1069"/>
      <c r="AG187" s="955"/>
      <c r="AH187" s="944">
        <f t="shared" si="31"/>
        <v>0</v>
      </c>
      <c r="AI187" s="766"/>
      <c r="AJ187" s="768">
        <f t="shared" si="32"/>
        <v>0</v>
      </c>
      <c r="AK187" s="762"/>
      <c r="AL187" s="1278">
        <f t="shared" si="33"/>
        <v>0</v>
      </c>
    </row>
    <row r="188" spans="1:38" s="589" customFormat="1" ht="15" hidden="1">
      <c r="A188" s="615" t="s">
        <v>147</v>
      </c>
      <c r="B188" s="1603">
        <f t="shared" si="36"/>
        <v>0</v>
      </c>
      <c r="C188" s="261" t="s">
        <v>31</v>
      </c>
      <c r="D188" s="1797" t="s">
        <v>232</v>
      </c>
      <c r="E188" s="1797" t="s">
        <v>249</v>
      </c>
      <c r="F188" s="1797" t="s">
        <v>234</v>
      </c>
      <c r="G188" s="1863" t="s">
        <v>73</v>
      </c>
      <c r="H188" s="1778"/>
      <c r="I188" s="1798"/>
      <c r="J188" s="1799"/>
      <c r="K188" s="1803"/>
      <c r="L188" s="1800"/>
      <c r="M188" s="1428"/>
      <c r="N188" s="1358"/>
      <c r="O188" s="1405"/>
      <c r="P188" s="1535"/>
      <c r="Q188" s="1536"/>
      <c r="R188" s="1536"/>
      <c r="S188" s="1536"/>
      <c r="T188" s="1536"/>
      <c r="U188" s="1536"/>
      <c r="V188" s="1536"/>
      <c r="W188" s="1536"/>
      <c r="X188" s="1536"/>
      <c r="Y188" s="1536"/>
      <c r="Z188" s="1536"/>
      <c r="AA188" s="1589"/>
      <c r="AB188" s="1515">
        <f t="shared" si="34"/>
        <v>0</v>
      </c>
      <c r="AC188" s="1516">
        <f t="shared" si="35"/>
        <v>0</v>
      </c>
      <c r="AE188" s="765"/>
      <c r="AF188" s="1069"/>
      <c r="AG188" s="955"/>
      <c r="AH188" s="944">
        <f t="shared" si="31"/>
        <v>0</v>
      </c>
      <c r="AI188" s="766"/>
      <c r="AJ188" s="768">
        <f t="shared" si="32"/>
        <v>0</v>
      </c>
      <c r="AK188" s="762"/>
      <c r="AL188" s="1278">
        <f t="shared" si="33"/>
        <v>0</v>
      </c>
    </row>
    <row r="189" spans="1:38" s="589" customFormat="1" ht="15" hidden="1">
      <c r="A189" s="615" t="s">
        <v>147</v>
      </c>
      <c r="B189" s="1603">
        <f t="shared" si="36"/>
        <v>0</v>
      </c>
      <c r="C189" s="261" t="s">
        <v>31</v>
      </c>
      <c r="D189" s="1797" t="s">
        <v>232</v>
      </c>
      <c r="E189" s="1797" t="s">
        <v>250</v>
      </c>
      <c r="F189" s="1797" t="s">
        <v>234</v>
      </c>
      <c r="G189" s="1863" t="s">
        <v>73</v>
      </c>
      <c r="H189" s="1778"/>
      <c r="I189" s="1798"/>
      <c r="J189" s="1799"/>
      <c r="K189" s="1803"/>
      <c r="L189" s="1800"/>
      <c r="M189" s="1428"/>
      <c r="N189" s="1358"/>
      <c r="O189" s="1405"/>
      <c r="P189" s="1535"/>
      <c r="Q189" s="1536"/>
      <c r="R189" s="1536"/>
      <c r="S189" s="1536"/>
      <c r="T189" s="1536"/>
      <c r="U189" s="1536"/>
      <c r="V189" s="1536"/>
      <c r="W189" s="1536"/>
      <c r="X189" s="1536"/>
      <c r="Y189" s="1536"/>
      <c r="Z189" s="1536"/>
      <c r="AA189" s="1589"/>
      <c r="AB189" s="1515">
        <f t="shared" si="34"/>
        <v>0</v>
      </c>
      <c r="AC189" s="1516">
        <f t="shared" si="35"/>
        <v>0</v>
      </c>
      <c r="AE189" s="765"/>
      <c r="AF189" s="1069"/>
      <c r="AG189" s="955"/>
      <c r="AH189" s="944">
        <f t="shared" si="31"/>
        <v>0</v>
      </c>
      <c r="AI189" s="766"/>
      <c r="AJ189" s="768">
        <f t="shared" si="32"/>
        <v>0</v>
      </c>
      <c r="AK189" s="762"/>
      <c r="AL189" s="1278">
        <f t="shared" si="33"/>
        <v>0</v>
      </c>
    </row>
    <row r="190" spans="1:38" s="589" customFormat="1" ht="15" hidden="1">
      <c r="A190" s="615" t="s">
        <v>147</v>
      </c>
      <c r="B190" s="1603">
        <f t="shared" si="36"/>
        <v>0</v>
      </c>
      <c r="C190" s="261" t="s">
        <v>31</v>
      </c>
      <c r="D190" s="1797" t="s">
        <v>232</v>
      </c>
      <c r="E190" s="1797" t="s">
        <v>251</v>
      </c>
      <c r="F190" s="1797" t="s">
        <v>234</v>
      </c>
      <c r="G190" s="1863" t="s">
        <v>73</v>
      </c>
      <c r="H190" s="1778"/>
      <c r="I190" s="1798"/>
      <c r="J190" s="1799"/>
      <c r="K190" s="1803"/>
      <c r="L190" s="1800"/>
      <c r="M190" s="1428"/>
      <c r="N190" s="1358"/>
      <c r="O190" s="1405"/>
      <c r="P190" s="1535"/>
      <c r="Q190" s="1536"/>
      <c r="R190" s="1536"/>
      <c r="S190" s="1536"/>
      <c r="T190" s="1536"/>
      <c r="U190" s="1536"/>
      <c r="V190" s="1536"/>
      <c r="W190" s="1536"/>
      <c r="X190" s="1536"/>
      <c r="Y190" s="1536"/>
      <c r="Z190" s="1536"/>
      <c r="AA190" s="1589"/>
      <c r="AB190" s="1515">
        <f t="shared" si="34"/>
        <v>0</v>
      </c>
      <c r="AC190" s="1516">
        <f t="shared" si="35"/>
        <v>0</v>
      </c>
      <c r="AE190" s="765"/>
      <c r="AF190" s="1069"/>
      <c r="AG190" s="955"/>
      <c r="AH190" s="944">
        <f t="shared" si="31"/>
        <v>0</v>
      </c>
      <c r="AI190" s="766"/>
      <c r="AJ190" s="768">
        <f t="shared" si="32"/>
        <v>0</v>
      </c>
      <c r="AK190" s="762"/>
      <c r="AL190" s="1278">
        <f t="shared" si="33"/>
        <v>0</v>
      </c>
    </row>
    <row r="191" spans="1:38" s="589" customFormat="1" ht="15" hidden="1">
      <c r="A191" s="615" t="s">
        <v>147</v>
      </c>
      <c r="B191" s="1603">
        <f t="shared" si="36"/>
        <v>0</v>
      </c>
      <c r="C191" s="261" t="s">
        <v>31</v>
      </c>
      <c r="D191" s="1797" t="s">
        <v>232</v>
      </c>
      <c r="E191" s="1797" t="s">
        <v>267</v>
      </c>
      <c r="F191" s="1797" t="s">
        <v>234</v>
      </c>
      <c r="G191" s="1863" t="s">
        <v>73</v>
      </c>
      <c r="H191" s="1778"/>
      <c r="I191" s="1798"/>
      <c r="J191" s="1799"/>
      <c r="K191" s="1803"/>
      <c r="L191" s="1800"/>
      <c r="M191" s="1428"/>
      <c r="N191" s="1358"/>
      <c r="O191" s="1405"/>
      <c r="P191" s="1535"/>
      <c r="Q191" s="1536"/>
      <c r="R191" s="1536"/>
      <c r="S191" s="1536"/>
      <c r="T191" s="1536"/>
      <c r="U191" s="1536"/>
      <c r="V191" s="1536"/>
      <c r="W191" s="1536"/>
      <c r="X191" s="1536"/>
      <c r="Y191" s="1536"/>
      <c r="Z191" s="1536"/>
      <c r="AA191" s="1589"/>
      <c r="AB191" s="1515">
        <f t="shared" si="34"/>
        <v>0</v>
      </c>
      <c r="AC191" s="1516">
        <f t="shared" si="35"/>
        <v>0</v>
      </c>
      <c r="AE191" s="765"/>
      <c r="AF191" s="1069"/>
      <c r="AG191" s="955"/>
      <c r="AH191" s="944">
        <f t="shared" si="31"/>
        <v>0</v>
      </c>
      <c r="AI191" s="766"/>
      <c r="AJ191" s="768">
        <f t="shared" si="32"/>
        <v>0</v>
      </c>
      <c r="AK191" s="762"/>
      <c r="AL191" s="1278">
        <f t="shared" si="33"/>
        <v>0</v>
      </c>
    </row>
    <row r="192" spans="1:38" s="589" customFormat="1" ht="15" hidden="1">
      <c r="A192" s="615" t="s">
        <v>147</v>
      </c>
      <c r="B192" s="1603">
        <f t="shared" si="36"/>
        <v>0</v>
      </c>
      <c r="C192" s="261" t="s">
        <v>31</v>
      </c>
      <c r="D192" s="1797" t="s">
        <v>232</v>
      </c>
      <c r="E192" s="1797" t="s">
        <v>268</v>
      </c>
      <c r="F192" s="1797" t="s">
        <v>234</v>
      </c>
      <c r="G192" s="1863" t="s">
        <v>73</v>
      </c>
      <c r="H192" s="1778"/>
      <c r="I192" s="1798"/>
      <c r="J192" s="1799"/>
      <c r="K192" s="1803"/>
      <c r="L192" s="1800"/>
      <c r="M192" s="1428"/>
      <c r="N192" s="1358"/>
      <c r="O192" s="1405"/>
      <c r="P192" s="1535"/>
      <c r="Q192" s="1536"/>
      <c r="R192" s="1536"/>
      <c r="S192" s="1536"/>
      <c r="T192" s="1536"/>
      <c r="U192" s="1536"/>
      <c r="V192" s="1536"/>
      <c r="W192" s="1536"/>
      <c r="X192" s="1536"/>
      <c r="Y192" s="1536"/>
      <c r="Z192" s="1536"/>
      <c r="AA192" s="1589"/>
      <c r="AB192" s="1515">
        <f t="shared" si="34"/>
        <v>0</v>
      </c>
      <c r="AC192" s="1516">
        <f t="shared" si="35"/>
        <v>0</v>
      </c>
      <c r="AE192" s="765"/>
      <c r="AF192" s="1069"/>
      <c r="AG192" s="955"/>
      <c r="AH192" s="944">
        <f t="shared" si="31"/>
        <v>0</v>
      </c>
      <c r="AI192" s="766"/>
      <c r="AJ192" s="768">
        <f t="shared" si="32"/>
        <v>0</v>
      </c>
      <c r="AK192" s="762"/>
      <c r="AL192" s="1278">
        <f t="shared" si="33"/>
        <v>0</v>
      </c>
    </row>
    <row r="193" spans="1:38" s="589" customFormat="1" ht="15" hidden="1">
      <c r="A193" s="615" t="s">
        <v>147</v>
      </c>
      <c r="B193" s="1603">
        <f t="shared" si="36"/>
        <v>0</v>
      </c>
      <c r="C193" s="261" t="s">
        <v>31</v>
      </c>
      <c r="D193" s="1797" t="s">
        <v>232</v>
      </c>
      <c r="E193" s="1797" t="s">
        <v>269</v>
      </c>
      <c r="F193" s="1797" t="s">
        <v>234</v>
      </c>
      <c r="G193" s="1863" t="s">
        <v>73</v>
      </c>
      <c r="H193" s="1778"/>
      <c r="I193" s="1798"/>
      <c r="J193" s="1799"/>
      <c r="K193" s="1803"/>
      <c r="L193" s="1800"/>
      <c r="M193" s="1428"/>
      <c r="N193" s="1358"/>
      <c r="O193" s="1405"/>
      <c r="P193" s="1535"/>
      <c r="Q193" s="1536"/>
      <c r="R193" s="1536"/>
      <c r="S193" s="1536"/>
      <c r="T193" s="1536"/>
      <c r="U193" s="1536"/>
      <c r="V193" s="1536"/>
      <c r="W193" s="1536"/>
      <c r="X193" s="1536"/>
      <c r="Y193" s="1536"/>
      <c r="Z193" s="1536"/>
      <c r="AA193" s="1589"/>
      <c r="AB193" s="1515">
        <f t="shared" si="34"/>
        <v>0</v>
      </c>
      <c r="AC193" s="1516">
        <f t="shared" si="35"/>
        <v>0</v>
      </c>
      <c r="AE193" s="765"/>
      <c r="AF193" s="1069"/>
      <c r="AG193" s="955"/>
      <c r="AH193" s="944">
        <f t="shared" si="31"/>
        <v>0</v>
      </c>
      <c r="AI193" s="766"/>
      <c r="AJ193" s="768">
        <f t="shared" si="32"/>
        <v>0</v>
      </c>
      <c r="AK193" s="762"/>
      <c r="AL193" s="1278">
        <f t="shared" si="33"/>
        <v>0</v>
      </c>
    </row>
    <row r="194" spans="1:38" s="589" customFormat="1" ht="15" hidden="1">
      <c r="A194" s="615" t="s">
        <v>147</v>
      </c>
      <c r="B194" s="1603">
        <f t="shared" si="36"/>
        <v>0</v>
      </c>
      <c r="C194" s="261" t="s">
        <v>31</v>
      </c>
      <c r="D194" s="1797" t="s">
        <v>232</v>
      </c>
      <c r="E194" s="1797" t="s">
        <v>270</v>
      </c>
      <c r="F194" s="1797" t="s">
        <v>234</v>
      </c>
      <c r="G194" s="1863" t="s">
        <v>73</v>
      </c>
      <c r="H194" s="1778"/>
      <c r="I194" s="1798"/>
      <c r="J194" s="1799"/>
      <c r="K194" s="1803"/>
      <c r="L194" s="1800"/>
      <c r="M194" s="1428"/>
      <c r="N194" s="1358"/>
      <c r="O194" s="1405"/>
      <c r="P194" s="1535"/>
      <c r="Q194" s="1536"/>
      <c r="R194" s="1536"/>
      <c r="S194" s="1536"/>
      <c r="T194" s="1536"/>
      <c r="U194" s="1536"/>
      <c r="V194" s="1536"/>
      <c r="W194" s="1536"/>
      <c r="X194" s="1536"/>
      <c r="Y194" s="1536"/>
      <c r="Z194" s="1536"/>
      <c r="AA194" s="1589"/>
      <c r="AB194" s="1515">
        <f t="shared" si="34"/>
        <v>0</v>
      </c>
      <c r="AC194" s="1516">
        <f t="shared" si="35"/>
        <v>0</v>
      </c>
      <c r="AE194" s="765"/>
      <c r="AF194" s="1069"/>
      <c r="AG194" s="955"/>
      <c r="AH194" s="944">
        <f t="shared" si="31"/>
        <v>0</v>
      </c>
      <c r="AI194" s="766"/>
      <c r="AJ194" s="768">
        <f t="shared" si="32"/>
        <v>0</v>
      </c>
      <c r="AK194" s="762"/>
      <c r="AL194" s="1278">
        <f t="shared" si="33"/>
        <v>0</v>
      </c>
    </row>
    <row r="195" spans="1:38" s="589" customFormat="1" ht="15" hidden="1">
      <c r="A195" s="615" t="s">
        <v>147</v>
      </c>
      <c r="B195" s="1603">
        <f t="shared" si="36"/>
        <v>0</v>
      </c>
      <c r="C195" s="261" t="s">
        <v>31</v>
      </c>
      <c r="D195" s="1797" t="s">
        <v>232</v>
      </c>
      <c r="E195" s="1797" t="s">
        <v>271</v>
      </c>
      <c r="F195" s="1797" t="s">
        <v>234</v>
      </c>
      <c r="G195" s="1863" t="s">
        <v>73</v>
      </c>
      <c r="H195" s="1778"/>
      <c r="I195" s="1798"/>
      <c r="J195" s="1799"/>
      <c r="K195" s="1803"/>
      <c r="L195" s="1800"/>
      <c r="M195" s="1428"/>
      <c r="N195" s="1358"/>
      <c r="O195" s="1405"/>
      <c r="P195" s="1535"/>
      <c r="Q195" s="1536"/>
      <c r="R195" s="1536"/>
      <c r="S195" s="1536"/>
      <c r="T195" s="1536"/>
      <c r="U195" s="1536"/>
      <c r="V195" s="1536"/>
      <c r="W195" s="1536"/>
      <c r="X195" s="1536"/>
      <c r="Y195" s="1536"/>
      <c r="Z195" s="1536"/>
      <c r="AA195" s="1589"/>
      <c r="AB195" s="1515">
        <f t="shared" si="34"/>
        <v>0</v>
      </c>
      <c r="AC195" s="1516">
        <f t="shared" si="35"/>
        <v>0</v>
      </c>
      <c r="AE195" s="765"/>
      <c r="AF195" s="1069"/>
      <c r="AG195" s="955"/>
      <c r="AH195" s="944">
        <f t="shared" si="31"/>
        <v>0</v>
      </c>
      <c r="AI195" s="766"/>
      <c r="AJ195" s="768">
        <f t="shared" si="32"/>
        <v>0</v>
      </c>
      <c r="AK195" s="762"/>
      <c r="AL195" s="1278">
        <f t="shared" si="33"/>
        <v>0</v>
      </c>
    </row>
    <row r="196" spans="1:38" s="589" customFormat="1" ht="15" hidden="1">
      <c r="A196" s="615" t="s">
        <v>147</v>
      </c>
      <c r="B196" s="1603">
        <f t="shared" si="36"/>
        <v>0</v>
      </c>
      <c r="C196" s="261" t="s">
        <v>31</v>
      </c>
      <c r="D196" s="1797" t="s">
        <v>232</v>
      </c>
      <c r="E196" s="1797" t="s">
        <v>272</v>
      </c>
      <c r="F196" s="1797" t="s">
        <v>234</v>
      </c>
      <c r="G196" s="1863" t="s">
        <v>73</v>
      </c>
      <c r="H196" s="1778"/>
      <c r="I196" s="1798"/>
      <c r="J196" s="1799"/>
      <c r="K196" s="1803"/>
      <c r="L196" s="1800"/>
      <c r="M196" s="1428"/>
      <c r="N196" s="1358"/>
      <c r="O196" s="1419"/>
      <c r="P196" s="1535"/>
      <c r="Q196" s="1536"/>
      <c r="R196" s="1536"/>
      <c r="S196" s="1536"/>
      <c r="T196" s="1536"/>
      <c r="U196" s="1536"/>
      <c r="V196" s="1536"/>
      <c r="W196" s="1536"/>
      <c r="X196" s="1536"/>
      <c r="Y196" s="1536"/>
      <c r="Z196" s="1536"/>
      <c r="AA196" s="1589"/>
      <c r="AB196" s="1515">
        <f t="shared" si="34"/>
        <v>0</v>
      </c>
      <c r="AC196" s="1516">
        <f t="shared" si="35"/>
        <v>0</v>
      </c>
      <c r="AE196" s="765"/>
      <c r="AF196" s="1069"/>
      <c r="AG196" s="955"/>
      <c r="AH196" s="944">
        <f t="shared" si="31"/>
        <v>0</v>
      </c>
      <c r="AI196" s="766"/>
      <c r="AJ196" s="768">
        <f t="shared" si="32"/>
        <v>0</v>
      </c>
      <c r="AK196" s="762"/>
      <c r="AL196" s="1278">
        <f t="shared" si="33"/>
        <v>0</v>
      </c>
    </row>
    <row r="197" spans="1:38" s="607" customFormat="1" ht="15" hidden="1">
      <c r="A197" s="615" t="s">
        <v>147</v>
      </c>
      <c r="B197" s="1603">
        <f t="shared" si="36"/>
        <v>0</v>
      </c>
      <c r="C197" s="261" t="s">
        <v>31</v>
      </c>
      <c r="D197" s="1797" t="s">
        <v>232</v>
      </c>
      <c r="E197" s="1797" t="s">
        <v>273</v>
      </c>
      <c r="F197" s="1797" t="s">
        <v>234</v>
      </c>
      <c r="G197" s="1863" t="s">
        <v>73</v>
      </c>
      <c r="H197" s="1778"/>
      <c r="I197" s="1400"/>
      <c r="J197" s="1401"/>
      <c r="K197" s="1407"/>
      <c r="L197" s="1408"/>
      <c r="M197" s="1407"/>
      <c r="N197" s="1408"/>
      <c r="O197" s="1419"/>
      <c r="P197" s="1535"/>
      <c r="Q197" s="1536"/>
      <c r="R197" s="1536"/>
      <c r="S197" s="1536"/>
      <c r="T197" s="1536"/>
      <c r="U197" s="1536"/>
      <c r="V197" s="1536"/>
      <c r="W197" s="1536"/>
      <c r="X197" s="1536"/>
      <c r="Y197" s="1536"/>
      <c r="Z197" s="1536"/>
      <c r="AA197" s="1589"/>
      <c r="AB197" s="1515">
        <f t="shared" si="34"/>
        <v>0</v>
      </c>
      <c r="AC197" s="1516">
        <f t="shared" si="35"/>
        <v>0</v>
      </c>
      <c r="AE197" s="765"/>
      <c r="AF197" s="1069"/>
      <c r="AG197" s="1126"/>
      <c r="AH197" s="944">
        <f t="shared" si="31"/>
        <v>0</v>
      </c>
      <c r="AI197" s="766"/>
      <c r="AJ197" s="768">
        <f t="shared" si="32"/>
        <v>0</v>
      </c>
      <c r="AK197" s="762"/>
      <c r="AL197" s="1278">
        <f t="shared" si="33"/>
        <v>0</v>
      </c>
    </row>
    <row r="198" spans="1:38" s="607" customFormat="1" ht="15" hidden="1">
      <c r="A198" s="615" t="s">
        <v>147</v>
      </c>
      <c r="B198" s="1603">
        <f t="shared" si="36"/>
        <v>0</v>
      </c>
      <c r="C198" s="261" t="s">
        <v>31</v>
      </c>
      <c r="D198" s="1797" t="s">
        <v>232</v>
      </c>
      <c r="E198" s="1797" t="s">
        <v>280</v>
      </c>
      <c r="F198" s="1797" t="s">
        <v>234</v>
      </c>
      <c r="G198" s="1863" t="s">
        <v>73</v>
      </c>
      <c r="H198" s="1778"/>
      <c r="I198" s="1783"/>
      <c r="J198" s="1804"/>
      <c r="K198" s="1805"/>
      <c r="L198" s="1802"/>
      <c r="M198" s="1407"/>
      <c r="N198" s="1802"/>
      <c r="O198" s="1419"/>
      <c r="P198" s="1806"/>
      <c r="Q198" s="1807"/>
      <c r="R198" s="1807"/>
      <c r="S198" s="1807"/>
      <c r="T198" s="1807"/>
      <c r="U198" s="1807"/>
      <c r="V198" s="1807"/>
      <c r="W198" s="1807"/>
      <c r="X198" s="1807"/>
      <c r="Y198" s="1807"/>
      <c r="Z198" s="1807"/>
      <c r="AA198" s="1589"/>
      <c r="AB198" s="1515">
        <f t="shared" si="34"/>
        <v>0</v>
      </c>
      <c r="AC198" s="1516">
        <f t="shared" si="35"/>
        <v>0</v>
      </c>
      <c r="AE198" s="765"/>
      <c r="AF198" s="1069"/>
      <c r="AG198" s="1126"/>
      <c r="AH198" s="944">
        <f t="shared" si="31"/>
        <v>0</v>
      </c>
      <c r="AI198" s="766"/>
      <c r="AJ198" s="768">
        <f t="shared" si="32"/>
        <v>0</v>
      </c>
      <c r="AK198" s="762"/>
      <c r="AL198" s="1278">
        <f t="shared" si="33"/>
        <v>0</v>
      </c>
    </row>
    <row r="199" spans="1:38" s="607" customFormat="1" ht="15" hidden="1">
      <c r="A199" s="615" t="s">
        <v>147</v>
      </c>
      <c r="B199" s="1603">
        <f t="shared" si="36"/>
        <v>0</v>
      </c>
      <c r="C199" s="261" t="s">
        <v>31</v>
      </c>
      <c r="D199" s="1797" t="s">
        <v>232</v>
      </c>
      <c r="E199" s="1797" t="s">
        <v>281</v>
      </c>
      <c r="F199" s="1797" t="s">
        <v>234</v>
      </c>
      <c r="G199" s="1863" t="s">
        <v>73</v>
      </c>
      <c r="H199" s="1778"/>
      <c r="I199" s="1783"/>
      <c r="J199" s="1804"/>
      <c r="K199" s="1805"/>
      <c r="L199" s="1804"/>
      <c r="M199" s="1407"/>
      <c r="N199" s="1802"/>
      <c r="O199" s="1419"/>
      <c r="P199" s="1806"/>
      <c r="Q199" s="1807"/>
      <c r="R199" s="1807"/>
      <c r="S199" s="1807"/>
      <c r="T199" s="1807"/>
      <c r="U199" s="1807"/>
      <c r="V199" s="1807"/>
      <c r="W199" s="1807"/>
      <c r="X199" s="1807"/>
      <c r="Y199" s="1807"/>
      <c r="Z199" s="1807"/>
      <c r="AA199" s="1537"/>
      <c r="AB199" s="1515">
        <f t="shared" si="34"/>
        <v>0</v>
      </c>
      <c r="AC199" s="1516">
        <f t="shared" si="35"/>
        <v>0</v>
      </c>
      <c r="AE199" s="765"/>
      <c r="AF199" s="1069"/>
      <c r="AG199" s="1126"/>
      <c r="AH199" s="944">
        <f t="shared" si="31"/>
        <v>0</v>
      </c>
      <c r="AI199" s="766"/>
      <c r="AJ199" s="768">
        <f t="shared" si="32"/>
        <v>0</v>
      </c>
      <c r="AK199" s="762"/>
      <c r="AL199" s="1278">
        <f t="shared" si="33"/>
        <v>0</v>
      </c>
    </row>
    <row r="200" spans="1:38" s="607" customFormat="1" ht="15" hidden="1">
      <c r="A200" s="615" t="s">
        <v>147</v>
      </c>
      <c r="B200" s="1603">
        <f t="shared" si="36"/>
        <v>0</v>
      </c>
      <c r="C200" s="261" t="s">
        <v>31</v>
      </c>
      <c r="D200" s="1797" t="s">
        <v>232</v>
      </c>
      <c r="E200" s="1797" t="s">
        <v>282</v>
      </c>
      <c r="F200" s="1797" t="s">
        <v>234</v>
      </c>
      <c r="G200" s="1863" t="s">
        <v>73</v>
      </c>
      <c r="H200" s="1778" t="s">
        <v>149</v>
      </c>
      <c r="I200" s="1783"/>
      <c r="J200" s="1804"/>
      <c r="K200" s="1805"/>
      <c r="L200" s="1802"/>
      <c r="M200" s="1407"/>
      <c r="N200" s="1802"/>
      <c r="O200" s="1419"/>
      <c r="P200" s="1806"/>
      <c r="Q200" s="1807"/>
      <c r="R200" s="1807"/>
      <c r="S200" s="1807"/>
      <c r="T200" s="1807"/>
      <c r="U200" s="1807"/>
      <c r="V200" s="1807"/>
      <c r="W200" s="1807"/>
      <c r="X200" s="1807"/>
      <c r="Y200" s="1807"/>
      <c r="Z200" s="1807"/>
      <c r="AA200" s="1537"/>
      <c r="AB200" s="1515">
        <f t="shared" si="34"/>
        <v>0</v>
      </c>
      <c r="AC200" s="1516">
        <f t="shared" si="35"/>
        <v>0</v>
      </c>
      <c r="AE200" s="765"/>
      <c r="AF200" s="1069"/>
      <c r="AG200" s="1126"/>
      <c r="AH200" s="944">
        <f t="shared" si="31"/>
        <v>0</v>
      </c>
      <c r="AI200" s="766"/>
      <c r="AJ200" s="768">
        <f t="shared" si="32"/>
        <v>0</v>
      </c>
      <c r="AK200" s="762"/>
      <c r="AL200" s="1278">
        <f t="shared" si="33"/>
        <v>0</v>
      </c>
    </row>
    <row r="201" spans="1:38" s="589" customFormat="1" ht="15">
      <c r="A201" s="608" t="s">
        <v>74</v>
      </c>
      <c r="B201" s="1599">
        <f>B153-SUM(B154:B200)</f>
        <v>1000000000</v>
      </c>
      <c r="C201" s="609"/>
      <c r="D201" s="1771"/>
      <c r="E201" s="1771"/>
      <c r="F201" s="1771"/>
      <c r="G201" s="1857"/>
      <c r="H201" s="1772"/>
      <c r="I201" s="1786"/>
      <c r="J201" s="1787"/>
      <c r="K201" s="1788"/>
      <c r="L201" s="1764">
        <f>SUM(L154:L200)</f>
        <v>0</v>
      </c>
      <c r="M201" s="1345"/>
      <c r="N201" s="1764">
        <f>SUM(N154:N200)</f>
        <v>0</v>
      </c>
      <c r="O201" s="1413"/>
      <c r="P201" s="1764">
        <f t="shared" ref="P201:AC201" si="37">SUM(P154:P200)</f>
        <v>0</v>
      </c>
      <c r="Q201" s="1764">
        <f t="shared" si="37"/>
        <v>0</v>
      </c>
      <c r="R201" s="1764">
        <f t="shared" si="37"/>
        <v>0</v>
      </c>
      <c r="S201" s="1764">
        <f t="shared" si="37"/>
        <v>0</v>
      </c>
      <c r="T201" s="1764">
        <f t="shared" si="37"/>
        <v>0</v>
      </c>
      <c r="U201" s="1764">
        <f t="shared" si="37"/>
        <v>0</v>
      </c>
      <c r="V201" s="1764">
        <f t="shared" si="37"/>
        <v>0</v>
      </c>
      <c r="W201" s="1764">
        <f t="shared" si="37"/>
        <v>0</v>
      </c>
      <c r="X201" s="1764">
        <f t="shared" si="37"/>
        <v>0</v>
      </c>
      <c r="Y201" s="1764">
        <f t="shared" si="37"/>
        <v>0</v>
      </c>
      <c r="Z201" s="1764">
        <f t="shared" si="37"/>
        <v>0</v>
      </c>
      <c r="AA201" s="1764">
        <f>SUM(AA154:AA200)</f>
        <v>0</v>
      </c>
      <c r="AB201" s="1764">
        <f t="shared" si="37"/>
        <v>0</v>
      </c>
      <c r="AC201" s="1790">
        <f t="shared" si="37"/>
        <v>0</v>
      </c>
      <c r="AE201" s="769"/>
      <c r="AF201" s="12">
        <f>SUM(AF154:AF197)</f>
        <v>0</v>
      </c>
      <c r="AG201" s="12">
        <f>SUM(AG154:AG197)</f>
        <v>0</v>
      </c>
      <c r="AH201" s="948"/>
      <c r="AI201" s="1412">
        <f>SUM(AI154:AI200)</f>
        <v>1000000000</v>
      </c>
      <c r="AJ201" s="185">
        <f>SUM(AJ154:AJ200)</f>
        <v>1000000000</v>
      </c>
      <c r="AK201" s="1546">
        <f>B153-AI201</f>
        <v>0</v>
      </c>
    </row>
    <row r="202" spans="1:38" s="589" customFormat="1" ht="33.75" customHeight="1">
      <c r="A202" s="616" t="s">
        <v>148</v>
      </c>
      <c r="B202" s="1604">
        <f>B203+B304</f>
        <v>2500000000</v>
      </c>
      <c r="C202" s="1808"/>
      <c r="D202" s="1808"/>
      <c r="E202" s="1808"/>
      <c r="F202" s="1808"/>
      <c r="G202" s="1864"/>
      <c r="H202" s="1447"/>
      <c r="I202" s="1448"/>
      <c r="J202" s="1449"/>
      <c r="K202" s="1450"/>
      <c r="L202" s="1449"/>
      <c r="M202" s="1450"/>
      <c r="N202" s="1449"/>
      <c r="O202" s="1451"/>
      <c r="P202" s="1448"/>
      <c r="Q202" s="1449"/>
      <c r="R202" s="1449"/>
      <c r="S202" s="1449"/>
      <c r="T202" s="1449"/>
      <c r="U202" s="1449"/>
      <c r="V202" s="1449"/>
      <c r="W202" s="1449"/>
      <c r="X202" s="1449"/>
      <c r="Y202" s="1449"/>
      <c r="Z202" s="1449"/>
      <c r="AA202" s="1523"/>
      <c r="AB202" s="1448"/>
      <c r="AC202" s="1523"/>
      <c r="AE202" s="997"/>
      <c r="AF202" s="695"/>
      <c r="AG202" s="695"/>
      <c r="AH202" s="1092"/>
      <c r="AI202" s="1449"/>
      <c r="AJ202" s="697"/>
      <c r="AK202" s="762"/>
    </row>
    <row r="203" spans="1:38" s="607" customFormat="1" ht="25.5" customHeight="1">
      <c r="A203" s="1874" t="s">
        <v>78</v>
      </c>
      <c r="B203" s="1602">
        <v>2350000000</v>
      </c>
      <c r="C203" s="1809" t="s">
        <v>31</v>
      </c>
      <c r="D203" s="1809" t="s">
        <v>233</v>
      </c>
      <c r="E203" s="1809" t="s">
        <v>560</v>
      </c>
      <c r="F203" s="1809" t="s">
        <v>79</v>
      </c>
      <c r="G203" s="1865" t="s">
        <v>73</v>
      </c>
      <c r="H203" s="1447"/>
      <c r="I203" s="1452">
        <v>0</v>
      </c>
      <c r="J203" s="1453"/>
      <c r="K203" s="1454"/>
      <c r="L203" s="1453"/>
      <c r="M203" s="1454"/>
      <c r="N203" s="1453"/>
      <c r="O203" s="1455"/>
      <c r="P203" s="1452"/>
      <c r="Q203" s="1453"/>
      <c r="R203" s="1453"/>
      <c r="S203" s="1453"/>
      <c r="T203" s="1453"/>
      <c r="U203" s="1453"/>
      <c r="V203" s="1453"/>
      <c r="W203" s="1453"/>
      <c r="X203" s="1453"/>
      <c r="Y203" s="1453"/>
      <c r="Z203" s="1453"/>
      <c r="AA203" s="1524"/>
      <c r="AB203" s="1452"/>
      <c r="AC203" s="1524"/>
      <c r="AE203" s="998"/>
      <c r="AF203" s="696"/>
      <c r="AG203" s="696"/>
      <c r="AH203" s="696"/>
      <c r="AI203" s="1453"/>
      <c r="AJ203" s="698"/>
      <c r="AK203" s="762"/>
      <c r="AL203" s="1277"/>
    </row>
    <row r="204" spans="1:38" s="607" customFormat="1">
      <c r="A204" s="617" t="s">
        <v>78</v>
      </c>
      <c r="B204" s="1601">
        <f>L204</f>
        <v>0</v>
      </c>
      <c r="C204" s="1810" t="s">
        <v>31</v>
      </c>
      <c r="D204" s="1810" t="s">
        <v>233</v>
      </c>
      <c r="E204" s="1810" t="s">
        <v>560</v>
      </c>
      <c r="F204" s="1810" t="s">
        <v>79</v>
      </c>
      <c r="G204" s="1866" t="s">
        <v>73</v>
      </c>
      <c r="H204" s="1849" t="s">
        <v>149</v>
      </c>
      <c r="I204" s="1400"/>
      <c r="J204" s="1401"/>
      <c r="K204" s="1402"/>
      <c r="L204" s="1408"/>
      <c r="M204" s="1347"/>
      <c r="N204" s="1358"/>
      <c r="O204" s="1405"/>
      <c r="P204" s="1535"/>
      <c r="Q204" s="1536"/>
      <c r="R204" s="1536"/>
      <c r="S204" s="1536"/>
      <c r="T204" s="1536"/>
      <c r="U204" s="1536"/>
      <c r="V204" s="1536"/>
      <c r="W204" s="1536"/>
      <c r="X204" s="1536"/>
      <c r="Y204" s="1536"/>
      <c r="Z204" s="1536"/>
      <c r="AA204" s="1589"/>
      <c r="AB204" s="1515">
        <f>SUM(P204:AA204)</f>
        <v>0</v>
      </c>
      <c r="AC204" s="1516">
        <f t="shared" ref="AC204" si="38">N204-AB204</f>
        <v>0</v>
      </c>
      <c r="AE204" s="765">
        <v>191</v>
      </c>
      <c r="AF204" s="1069" t="s">
        <v>506</v>
      </c>
      <c r="AG204" s="955"/>
      <c r="AH204" s="944">
        <f>O204</f>
        <v>0</v>
      </c>
      <c r="AI204" s="766">
        <v>39187499.999999993</v>
      </c>
      <c r="AJ204" s="768">
        <f t="shared" ref="AJ204:AJ267" si="39">AI204-N204</f>
        <v>39187499.999999993</v>
      </c>
      <c r="AK204" s="762"/>
      <c r="AL204" s="1278">
        <f t="shared" ref="AL204:AL235" si="40">AI204-L204</f>
        <v>39187499.999999993</v>
      </c>
    </row>
    <row r="205" spans="1:38" s="607" customFormat="1">
      <c r="A205" s="617" t="s">
        <v>78</v>
      </c>
      <c r="B205" s="1601">
        <f t="shared" ref="B205:B269" si="41">L205</f>
        <v>0</v>
      </c>
      <c r="C205" s="1810" t="s">
        <v>31</v>
      </c>
      <c r="D205" s="1810" t="s">
        <v>233</v>
      </c>
      <c r="E205" s="1810" t="s">
        <v>560</v>
      </c>
      <c r="F205" s="1810" t="s">
        <v>79</v>
      </c>
      <c r="G205" s="1866" t="s">
        <v>73</v>
      </c>
      <c r="H205" s="1849" t="s">
        <v>149</v>
      </c>
      <c r="I205" s="1400"/>
      <c r="J205" s="1401"/>
      <c r="K205" s="1402"/>
      <c r="L205" s="1408"/>
      <c r="M205" s="1347"/>
      <c r="N205" s="1358"/>
      <c r="O205" s="1405"/>
      <c r="P205" s="1535"/>
      <c r="Q205" s="1536"/>
      <c r="R205" s="1536"/>
      <c r="S205" s="1536"/>
      <c r="T205" s="1536"/>
      <c r="U205" s="1536"/>
      <c r="V205" s="1536"/>
      <c r="W205" s="1536"/>
      <c r="X205" s="1536"/>
      <c r="Y205" s="1536"/>
      <c r="Z205" s="1536"/>
      <c r="AA205" s="1589"/>
      <c r="AB205" s="1515">
        <f t="shared" ref="AB205:AB268" si="42">SUM(P205:AA205)</f>
        <v>0</v>
      </c>
      <c r="AC205" s="1516">
        <f t="shared" ref="AC205:AC268" si="43">N205-AB205</f>
        <v>0</v>
      </c>
      <c r="AE205" s="765">
        <v>192</v>
      </c>
      <c r="AF205" s="1069" t="s">
        <v>507</v>
      </c>
      <c r="AG205" s="955"/>
      <c r="AH205" s="944">
        <f>O205</f>
        <v>0</v>
      </c>
      <c r="AI205" s="766">
        <v>25080000</v>
      </c>
      <c r="AJ205" s="768">
        <f t="shared" si="39"/>
        <v>25080000</v>
      </c>
      <c r="AK205" s="762"/>
      <c r="AL205" s="1278">
        <f t="shared" si="40"/>
        <v>25080000</v>
      </c>
    </row>
    <row r="206" spans="1:38" s="607" customFormat="1">
      <c r="A206" s="617" t="s">
        <v>78</v>
      </c>
      <c r="B206" s="1601">
        <f t="shared" si="41"/>
        <v>0</v>
      </c>
      <c r="C206" s="1810" t="s">
        <v>31</v>
      </c>
      <c r="D206" s="1810" t="s">
        <v>233</v>
      </c>
      <c r="E206" s="1810" t="s">
        <v>560</v>
      </c>
      <c r="F206" s="1810" t="s">
        <v>79</v>
      </c>
      <c r="G206" s="1866" t="s">
        <v>73</v>
      </c>
      <c r="H206" s="1849" t="s">
        <v>149</v>
      </c>
      <c r="I206" s="1400"/>
      <c r="J206" s="1401"/>
      <c r="K206" s="1402"/>
      <c r="L206" s="1408"/>
      <c r="M206" s="1347"/>
      <c r="N206" s="1358"/>
      <c r="O206" s="1405"/>
      <c r="P206" s="1535"/>
      <c r="Q206" s="1536"/>
      <c r="R206" s="1536"/>
      <c r="S206" s="1536"/>
      <c r="T206" s="1536"/>
      <c r="U206" s="1536"/>
      <c r="V206" s="1536"/>
      <c r="W206" s="1536"/>
      <c r="X206" s="1536"/>
      <c r="Y206" s="1536"/>
      <c r="Z206" s="1536"/>
      <c r="AA206" s="1589"/>
      <c r="AB206" s="1515">
        <f t="shared" si="42"/>
        <v>0</v>
      </c>
      <c r="AC206" s="1516">
        <f t="shared" si="43"/>
        <v>0</v>
      </c>
      <c r="AE206" s="765">
        <v>193</v>
      </c>
      <c r="AF206" s="1069" t="s">
        <v>507</v>
      </c>
      <c r="AG206" s="955"/>
      <c r="AH206" s="944">
        <f>O206</f>
        <v>0</v>
      </c>
      <c r="AI206" s="766">
        <v>25080000</v>
      </c>
      <c r="AJ206" s="768">
        <f t="shared" si="39"/>
        <v>25080000</v>
      </c>
      <c r="AK206" s="762"/>
      <c r="AL206" s="1278">
        <f t="shared" si="40"/>
        <v>25080000</v>
      </c>
    </row>
    <row r="207" spans="1:38" s="607" customFormat="1">
      <c r="A207" s="617" t="s">
        <v>78</v>
      </c>
      <c r="B207" s="1601">
        <f t="shared" si="41"/>
        <v>0</v>
      </c>
      <c r="C207" s="1810" t="s">
        <v>31</v>
      </c>
      <c r="D207" s="1810" t="s">
        <v>233</v>
      </c>
      <c r="E207" s="1810" t="s">
        <v>560</v>
      </c>
      <c r="F207" s="1810" t="s">
        <v>79</v>
      </c>
      <c r="G207" s="1866" t="s">
        <v>73</v>
      </c>
      <c r="H207" s="1849" t="s">
        <v>149</v>
      </c>
      <c r="I207" s="1400"/>
      <c r="J207" s="1401"/>
      <c r="K207" s="1402"/>
      <c r="L207" s="1408"/>
      <c r="M207" s="1402"/>
      <c r="N207" s="1358"/>
      <c r="O207" s="1405"/>
      <c r="P207" s="1535"/>
      <c r="Q207" s="1536"/>
      <c r="R207" s="1536"/>
      <c r="S207" s="1536"/>
      <c r="T207" s="1536"/>
      <c r="U207" s="1536"/>
      <c r="V207" s="1536"/>
      <c r="W207" s="1536"/>
      <c r="X207" s="1536"/>
      <c r="Y207" s="1536"/>
      <c r="Z207" s="1536"/>
      <c r="AA207" s="1589"/>
      <c r="AB207" s="1515">
        <f t="shared" si="42"/>
        <v>0</v>
      </c>
      <c r="AC207" s="1516">
        <f t="shared" si="43"/>
        <v>0</v>
      </c>
      <c r="AE207" s="765">
        <v>194</v>
      </c>
      <c r="AF207" s="1069" t="s">
        <v>507</v>
      </c>
      <c r="AG207" s="955"/>
      <c r="AH207" s="944">
        <f>O207</f>
        <v>0</v>
      </c>
      <c r="AI207" s="766">
        <v>25080000</v>
      </c>
      <c r="AJ207" s="768">
        <f t="shared" si="39"/>
        <v>25080000</v>
      </c>
      <c r="AK207" s="762"/>
      <c r="AL207" s="1278">
        <f t="shared" si="40"/>
        <v>25080000</v>
      </c>
    </row>
    <row r="208" spans="1:38" s="607" customFormat="1">
      <c r="A208" s="617" t="s">
        <v>78</v>
      </c>
      <c r="B208" s="1601">
        <f t="shared" si="41"/>
        <v>0</v>
      </c>
      <c r="C208" s="1810" t="s">
        <v>31</v>
      </c>
      <c r="D208" s="1810" t="s">
        <v>233</v>
      </c>
      <c r="E208" s="1810" t="s">
        <v>560</v>
      </c>
      <c r="F208" s="1810" t="s">
        <v>79</v>
      </c>
      <c r="G208" s="1866" t="s">
        <v>73</v>
      </c>
      <c r="H208" s="1849" t="s">
        <v>149</v>
      </c>
      <c r="I208" s="1400"/>
      <c r="J208" s="1401"/>
      <c r="K208" s="1402"/>
      <c r="L208" s="1408"/>
      <c r="M208" s="1402"/>
      <c r="N208" s="1358"/>
      <c r="O208" s="1405"/>
      <c r="P208" s="1535"/>
      <c r="Q208" s="1536"/>
      <c r="R208" s="1536"/>
      <c r="S208" s="1536"/>
      <c r="T208" s="1536"/>
      <c r="U208" s="1536"/>
      <c r="V208" s="1536"/>
      <c r="W208" s="1536"/>
      <c r="X208" s="1536"/>
      <c r="Y208" s="1536"/>
      <c r="Z208" s="1536"/>
      <c r="AA208" s="1589"/>
      <c r="AB208" s="1515">
        <f t="shared" si="42"/>
        <v>0</v>
      </c>
      <c r="AC208" s="1516">
        <f t="shared" si="43"/>
        <v>0</v>
      </c>
      <c r="AE208" s="765">
        <v>195</v>
      </c>
      <c r="AF208" s="1069" t="s">
        <v>508</v>
      </c>
      <c r="AG208" s="955"/>
      <c r="AH208" s="944">
        <f>O208</f>
        <v>0</v>
      </c>
      <c r="AI208" s="766">
        <v>25080000</v>
      </c>
      <c r="AJ208" s="768">
        <f t="shared" si="39"/>
        <v>25080000</v>
      </c>
      <c r="AK208" s="762"/>
      <c r="AL208" s="1278">
        <f t="shared" si="40"/>
        <v>25080000</v>
      </c>
    </row>
    <row r="209" spans="1:38" s="607" customFormat="1">
      <c r="A209" s="617" t="s">
        <v>78</v>
      </c>
      <c r="B209" s="1601">
        <f t="shared" si="41"/>
        <v>0</v>
      </c>
      <c r="C209" s="1810" t="s">
        <v>31</v>
      </c>
      <c r="D209" s="1810" t="s">
        <v>233</v>
      </c>
      <c r="E209" s="1810" t="s">
        <v>561</v>
      </c>
      <c r="F209" s="1810" t="s">
        <v>79</v>
      </c>
      <c r="G209" s="1866" t="s">
        <v>73</v>
      </c>
      <c r="H209" s="1849" t="s">
        <v>149</v>
      </c>
      <c r="I209" s="1400"/>
      <c r="J209" s="1401"/>
      <c r="K209" s="1402"/>
      <c r="L209" s="1408"/>
      <c r="M209" s="1407"/>
      <c r="N209" s="1456"/>
      <c r="O209" s="1405"/>
      <c r="P209" s="1535"/>
      <c r="Q209" s="1536"/>
      <c r="R209" s="1536"/>
      <c r="S209" s="1536"/>
      <c r="T209" s="1536"/>
      <c r="U209" s="1536"/>
      <c r="V209" s="1536"/>
      <c r="W209" s="1536"/>
      <c r="X209" s="1536"/>
      <c r="Y209" s="1536"/>
      <c r="Z209" s="1536"/>
      <c r="AA209" s="1589"/>
      <c r="AB209" s="1515">
        <f t="shared" si="42"/>
        <v>0</v>
      </c>
      <c r="AC209" s="1516">
        <f t="shared" si="43"/>
        <v>0</v>
      </c>
      <c r="AE209" s="765">
        <v>196</v>
      </c>
      <c r="AF209" s="1069" t="s">
        <v>509</v>
      </c>
      <c r="AG209" s="955"/>
      <c r="AH209" s="944">
        <f t="shared" ref="AH209:AH302" si="44">O209</f>
        <v>0</v>
      </c>
      <c r="AI209" s="766">
        <v>45718750</v>
      </c>
      <c r="AJ209" s="768">
        <f t="shared" si="39"/>
        <v>45718750</v>
      </c>
      <c r="AK209" s="762"/>
      <c r="AL209" s="1278">
        <f t="shared" si="40"/>
        <v>45718750</v>
      </c>
    </row>
    <row r="210" spans="1:38" s="607" customFormat="1" hidden="1">
      <c r="A210" s="617" t="s">
        <v>78</v>
      </c>
      <c r="B210" s="1601">
        <f t="shared" si="41"/>
        <v>0</v>
      </c>
      <c r="C210" s="1810" t="s">
        <v>31</v>
      </c>
      <c r="D210" s="1810" t="s">
        <v>233</v>
      </c>
      <c r="E210" s="1810" t="s">
        <v>562</v>
      </c>
      <c r="F210" s="1810" t="s">
        <v>79</v>
      </c>
      <c r="G210" s="1866" t="s">
        <v>73</v>
      </c>
      <c r="H210" s="1849" t="s">
        <v>149</v>
      </c>
      <c r="I210" s="1400"/>
      <c r="J210" s="1401"/>
      <c r="K210" s="1402"/>
      <c r="L210" s="1408"/>
      <c r="M210" s="1407"/>
      <c r="N210" s="1456"/>
      <c r="O210" s="1405"/>
      <c r="P210" s="1535"/>
      <c r="Q210" s="1536"/>
      <c r="R210" s="1536"/>
      <c r="S210" s="1536"/>
      <c r="T210" s="1536"/>
      <c r="U210" s="1536"/>
      <c r="V210" s="1536"/>
      <c r="W210" s="1536"/>
      <c r="X210" s="1536"/>
      <c r="Y210" s="1536"/>
      <c r="Z210" s="1536"/>
      <c r="AA210" s="1589"/>
      <c r="AB210" s="1515">
        <f t="shared" si="42"/>
        <v>0</v>
      </c>
      <c r="AC210" s="1516">
        <f t="shared" si="43"/>
        <v>0</v>
      </c>
      <c r="AE210" s="765">
        <v>197</v>
      </c>
      <c r="AF210" s="1069" t="s">
        <v>509</v>
      </c>
      <c r="AG210" s="955"/>
      <c r="AH210" s="944">
        <f t="shared" si="44"/>
        <v>0</v>
      </c>
      <c r="AI210" s="766">
        <v>45718750</v>
      </c>
      <c r="AJ210" s="768">
        <f t="shared" si="39"/>
        <v>45718750</v>
      </c>
      <c r="AK210" s="762"/>
      <c r="AL210" s="1278">
        <f t="shared" si="40"/>
        <v>45718750</v>
      </c>
    </row>
    <row r="211" spans="1:38" s="607" customFormat="1" ht="15" hidden="1">
      <c r="A211" s="617" t="s">
        <v>78</v>
      </c>
      <c r="B211" s="1601">
        <f t="shared" si="41"/>
        <v>0</v>
      </c>
      <c r="C211" s="1810" t="s">
        <v>31</v>
      </c>
      <c r="D211" s="1810" t="s">
        <v>233</v>
      </c>
      <c r="E211" s="1810" t="s">
        <v>563</v>
      </c>
      <c r="F211" s="1810" t="s">
        <v>79</v>
      </c>
      <c r="G211" s="1866" t="s">
        <v>73</v>
      </c>
      <c r="H211" s="1849" t="s">
        <v>149</v>
      </c>
      <c r="I211" s="1400"/>
      <c r="J211" s="1401"/>
      <c r="K211" s="1402"/>
      <c r="L211" s="1408"/>
      <c r="M211" s="1407"/>
      <c r="N211" s="1456"/>
      <c r="O211" s="1405"/>
      <c r="P211" s="1535"/>
      <c r="Q211" s="1536"/>
      <c r="R211" s="1536"/>
      <c r="S211" s="1536"/>
      <c r="T211" s="1536"/>
      <c r="U211" s="1536"/>
      <c r="V211" s="1536"/>
      <c r="W211" s="1536"/>
      <c r="X211" s="1536"/>
      <c r="Y211" s="1536"/>
      <c r="Z211" s="1536"/>
      <c r="AA211" s="1589"/>
      <c r="AB211" s="1515">
        <f t="shared" si="42"/>
        <v>0</v>
      </c>
      <c r="AC211" s="1516">
        <f t="shared" si="43"/>
        <v>0</v>
      </c>
      <c r="AE211" s="765">
        <v>198</v>
      </c>
      <c r="AF211" s="1069" t="s">
        <v>510</v>
      </c>
      <c r="AG211" s="956"/>
      <c r="AH211" s="944">
        <f t="shared" si="44"/>
        <v>0</v>
      </c>
      <c r="AI211" s="766">
        <v>23550000</v>
      </c>
      <c r="AJ211" s="768">
        <f t="shared" si="39"/>
        <v>23550000</v>
      </c>
      <c r="AK211" s="762"/>
      <c r="AL211" s="1278">
        <f t="shared" si="40"/>
        <v>23550000</v>
      </c>
    </row>
    <row r="212" spans="1:38" s="607" customFormat="1" hidden="1">
      <c r="A212" s="617" t="s">
        <v>78</v>
      </c>
      <c r="B212" s="1601">
        <f t="shared" si="41"/>
        <v>0</v>
      </c>
      <c r="C212" s="1810" t="s">
        <v>31</v>
      </c>
      <c r="D212" s="1810" t="s">
        <v>233</v>
      </c>
      <c r="E212" s="1810" t="s">
        <v>564</v>
      </c>
      <c r="F212" s="1810" t="s">
        <v>79</v>
      </c>
      <c r="G212" s="1866" t="s">
        <v>73</v>
      </c>
      <c r="H212" s="1849" t="s">
        <v>149</v>
      </c>
      <c r="I212" s="1400"/>
      <c r="J212" s="1401"/>
      <c r="K212" s="1402"/>
      <c r="L212" s="1408"/>
      <c r="M212" s="1347"/>
      <c r="N212" s="1358"/>
      <c r="O212" s="1405"/>
      <c r="P212" s="1535"/>
      <c r="Q212" s="1536"/>
      <c r="R212" s="1536"/>
      <c r="S212" s="1536"/>
      <c r="T212" s="1536"/>
      <c r="U212" s="1536"/>
      <c r="V212" s="1536"/>
      <c r="W212" s="1536"/>
      <c r="X212" s="1536"/>
      <c r="Y212" s="1536"/>
      <c r="Z212" s="1536"/>
      <c r="AA212" s="1589"/>
      <c r="AB212" s="1515">
        <f t="shared" si="42"/>
        <v>0</v>
      </c>
      <c r="AC212" s="1516">
        <f t="shared" si="43"/>
        <v>0</v>
      </c>
      <c r="AE212" s="765">
        <v>199</v>
      </c>
      <c r="AF212" s="1069" t="s">
        <v>511</v>
      </c>
      <c r="AG212" s="955"/>
      <c r="AH212" s="944">
        <f t="shared" si="44"/>
        <v>0</v>
      </c>
      <c r="AI212" s="766">
        <v>28110500</v>
      </c>
      <c r="AJ212" s="768">
        <f t="shared" si="39"/>
        <v>28110500</v>
      </c>
      <c r="AK212" s="762"/>
      <c r="AL212" s="1278">
        <f t="shared" si="40"/>
        <v>28110500</v>
      </c>
    </row>
    <row r="213" spans="1:38" s="607" customFormat="1" hidden="1">
      <c r="A213" s="617" t="s">
        <v>78</v>
      </c>
      <c r="B213" s="1601">
        <f t="shared" si="41"/>
        <v>0</v>
      </c>
      <c r="C213" s="1810" t="s">
        <v>31</v>
      </c>
      <c r="D213" s="1810" t="s">
        <v>233</v>
      </c>
      <c r="E213" s="1810" t="s">
        <v>565</v>
      </c>
      <c r="F213" s="1810" t="s">
        <v>79</v>
      </c>
      <c r="G213" s="1866" t="s">
        <v>73</v>
      </c>
      <c r="H213" s="1849" t="s">
        <v>149</v>
      </c>
      <c r="I213" s="1400"/>
      <c r="J213" s="1401"/>
      <c r="K213" s="1402"/>
      <c r="L213" s="1401"/>
      <c r="M213" s="1407"/>
      <c r="N213" s="1456"/>
      <c r="O213" s="1405"/>
      <c r="P213" s="1535"/>
      <c r="Q213" s="1536"/>
      <c r="R213" s="1536"/>
      <c r="S213" s="1536"/>
      <c r="T213" s="1536"/>
      <c r="U213" s="1536"/>
      <c r="V213" s="1536"/>
      <c r="W213" s="1536"/>
      <c r="X213" s="1536"/>
      <c r="Y213" s="1536"/>
      <c r="Z213" s="1536"/>
      <c r="AA213" s="1589"/>
      <c r="AB213" s="1515">
        <f t="shared" si="42"/>
        <v>0</v>
      </c>
      <c r="AC213" s="1516">
        <f t="shared" si="43"/>
        <v>0</v>
      </c>
      <c r="AE213" s="765">
        <v>200</v>
      </c>
      <c r="AF213" s="1069" t="s">
        <v>511</v>
      </c>
      <c r="AG213" s="955"/>
      <c r="AH213" s="944">
        <f>O213</f>
        <v>0</v>
      </c>
      <c r="AI213" s="766">
        <v>28110500</v>
      </c>
      <c r="AJ213" s="768">
        <f t="shared" si="39"/>
        <v>28110500</v>
      </c>
      <c r="AK213" s="762"/>
      <c r="AL213" s="1278">
        <f t="shared" si="40"/>
        <v>28110500</v>
      </c>
    </row>
    <row r="214" spans="1:38" s="607" customFormat="1" hidden="1">
      <c r="A214" s="617" t="s">
        <v>78</v>
      </c>
      <c r="B214" s="1601">
        <f t="shared" si="41"/>
        <v>0</v>
      </c>
      <c r="C214" s="1810" t="s">
        <v>31</v>
      </c>
      <c r="D214" s="1810" t="s">
        <v>233</v>
      </c>
      <c r="E214" s="1810" t="s">
        <v>566</v>
      </c>
      <c r="F214" s="1810" t="s">
        <v>79</v>
      </c>
      <c r="G214" s="1866" t="s">
        <v>73</v>
      </c>
      <c r="H214" s="1849" t="s">
        <v>149</v>
      </c>
      <c r="I214" s="1400"/>
      <c r="J214" s="1401"/>
      <c r="K214" s="1402"/>
      <c r="L214" s="1408"/>
      <c r="M214" s="1347"/>
      <c r="N214" s="1358"/>
      <c r="O214" s="1405"/>
      <c r="P214" s="1535"/>
      <c r="Q214" s="1536"/>
      <c r="R214" s="1536"/>
      <c r="S214" s="1536"/>
      <c r="T214" s="1536"/>
      <c r="U214" s="1536"/>
      <c r="V214" s="1536"/>
      <c r="W214" s="1536"/>
      <c r="X214" s="1536"/>
      <c r="Y214" s="1536"/>
      <c r="Z214" s="1536"/>
      <c r="AA214" s="1589"/>
      <c r="AB214" s="1515">
        <f t="shared" si="42"/>
        <v>0</v>
      </c>
      <c r="AC214" s="1516">
        <f t="shared" si="43"/>
        <v>0</v>
      </c>
      <c r="AE214" s="765">
        <v>201</v>
      </c>
      <c r="AF214" s="1069" t="s">
        <v>511</v>
      </c>
      <c r="AG214" s="955"/>
      <c r="AH214" s="944">
        <f t="shared" si="44"/>
        <v>0</v>
      </c>
      <c r="AI214" s="766">
        <v>28110500</v>
      </c>
      <c r="AJ214" s="768">
        <f t="shared" si="39"/>
        <v>28110500</v>
      </c>
      <c r="AK214" s="762"/>
      <c r="AL214" s="1278">
        <f t="shared" si="40"/>
        <v>28110500</v>
      </c>
    </row>
    <row r="215" spans="1:38" s="607" customFormat="1" hidden="1">
      <c r="A215" s="617" t="s">
        <v>78</v>
      </c>
      <c r="B215" s="1601">
        <f t="shared" si="41"/>
        <v>0</v>
      </c>
      <c r="C215" s="1810" t="s">
        <v>31</v>
      </c>
      <c r="D215" s="1810" t="s">
        <v>233</v>
      </c>
      <c r="E215" s="1810" t="s">
        <v>567</v>
      </c>
      <c r="F215" s="1810" t="s">
        <v>79</v>
      </c>
      <c r="G215" s="1866" t="s">
        <v>73</v>
      </c>
      <c r="H215" s="1849" t="s">
        <v>149</v>
      </c>
      <c r="I215" s="1400"/>
      <c r="J215" s="1401"/>
      <c r="K215" s="1402"/>
      <c r="L215" s="1408"/>
      <c r="M215" s="1402"/>
      <c r="N215" s="1358"/>
      <c r="O215" s="1405"/>
      <c r="P215" s="1535"/>
      <c r="Q215" s="1536"/>
      <c r="R215" s="1536"/>
      <c r="S215" s="1536"/>
      <c r="T215" s="1536"/>
      <c r="U215" s="1536"/>
      <c r="V215" s="1536"/>
      <c r="W215" s="1536"/>
      <c r="X215" s="1536"/>
      <c r="Y215" s="1536"/>
      <c r="Z215" s="1536"/>
      <c r="AA215" s="1589"/>
      <c r="AB215" s="1515">
        <f t="shared" si="42"/>
        <v>0</v>
      </c>
      <c r="AC215" s="1516">
        <f t="shared" si="43"/>
        <v>0</v>
      </c>
      <c r="AE215" s="765">
        <v>202</v>
      </c>
      <c r="AF215" s="1069" t="s">
        <v>511</v>
      </c>
      <c r="AG215" s="955"/>
      <c r="AH215" s="944">
        <f t="shared" si="44"/>
        <v>0</v>
      </c>
      <c r="AI215" s="766">
        <v>28110500</v>
      </c>
      <c r="AJ215" s="768">
        <f t="shared" si="39"/>
        <v>28110500</v>
      </c>
      <c r="AK215" s="762"/>
      <c r="AL215" s="1278">
        <f t="shared" si="40"/>
        <v>28110500</v>
      </c>
    </row>
    <row r="216" spans="1:38" s="607" customFormat="1" hidden="1">
      <c r="A216" s="617" t="s">
        <v>78</v>
      </c>
      <c r="B216" s="1601">
        <f t="shared" si="41"/>
        <v>0</v>
      </c>
      <c r="C216" s="1810" t="s">
        <v>31</v>
      </c>
      <c r="D216" s="1810" t="s">
        <v>233</v>
      </c>
      <c r="E216" s="1810" t="s">
        <v>568</v>
      </c>
      <c r="F216" s="1810" t="s">
        <v>79</v>
      </c>
      <c r="G216" s="1866" t="s">
        <v>73</v>
      </c>
      <c r="H216" s="1849" t="s">
        <v>149</v>
      </c>
      <c r="I216" s="1400"/>
      <c r="J216" s="1401"/>
      <c r="K216" s="1402"/>
      <c r="L216" s="1408"/>
      <c r="M216" s="1402"/>
      <c r="N216" s="1358"/>
      <c r="O216" s="1405"/>
      <c r="P216" s="1535"/>
      <c r="Q216" s="1536"/>
      <c r="R216" s="1536"/>
      <c r="S216" s="1536"/>
      <c r="T216" s="1536"/>
      <c r="U216" s="1536"/>
      <c r="V216" s="1536"/>
      <c r="W216" s="1536"/>
      <c r="X216" s="1536"/>
      <c r="Y216" s="1536"/>
      <c r="Z216" s="1536"/>
      <c r="AA216" s="1589"/>
      <c r="AB216" s="1515">
        <f t="shared" si="42"/>
        <v>0</v>
      </c>
      <c r="AC216" s="1516">
        <f t="shared" si="43"/>
        <v>0</v>
      </c>
      <c r="AE216" s="765">
        <v>203</v>
      </c>
      <c r="AF216" s="1069" t="s">
        <v>511</v>
      </c>
      <c r="AG216" s="955"/>
      <c r="AH216" s="944">
        <f t="shared" si="44"/>
        <v>0</v>
      </c>
      <c r="AI216" s="766">
        <v>28110500</v>
      </c>
      <c r="AJ216" s="768">
        <f t="shared" si="39"/>
        <v>28110500</v>
      </c>
      <c r="AK216" s="762"/>
      <c r="AL216" s="1278">
        <f t="shared" si="40"/>
        <v>28110500</v>
      </c>
    </row>
    <row r="217" spans="1:38" s="607" customFormat="1" hidden="1">
      <c r="A217" s="617" t="s">
        <v>78</v>
      </c>
      <c r="B217" s="1601">
        <f t="shared" si="41"/>
        <v>0</v>
      </c>
      <c r="C217" s="1810" t="s">
        <v>31</v>
      </c>
      <c r="D217" s="1810" t="s">
        <v>233</v>
      </c>
      <c r="E217" s="1810" t="s">
        <v>569</v>
      </c>
      <c r="F217" s="1810" t="s">
        <v>79</v>
      </c>
      <c r="G217" s="1866" t="s">
        <v>73</v>
      </c>
      <c r="H217" s="1849" t="s">
        <v>149</v>
      </c>
      <c r="I217" s="1400"/>
      <c r="J217" s="1401"/>
      <c r="K217" s="1402"/>
      <c r="L217" s="1408"/>
      <c r="M217" s="1407"/>
      <c r="N217" s="1456"/>
      <c r="O217" s="1405"/>
      <c r="P217" s="1535"/>
      <c r="Q217" s="1536"/>
      <c r="R217" s="1536"/>
      <c r="S217" s="1536"/>
      <c r="T217" s="1536"/>
      <c r="U217" s="1536"/>
      <c r="V217" s="1536"/>
      <c r="W217" s="1536"/>
      <c r="X217" s="1536"/>
      <c r="Y217" s="1536"/>
      <c r="Z217" s="1536"/>
      <c r="AA217" s="1589"/>
      <c r="AB217" s="1515">
        <f t="shared" si="42"/>
        <v>0</v>
      </c>
      <c r="AC217" s="1516">
        <f t="shared" si="43"/>
        <v>0</v>
      </c>
      <c r="AE217" s="765">
        <v>204</v>
      </c>
      <c r="AF217" s="1069" t="s">
        <v>511</v>
      </c>
      <c r="AG217" s="955"/>
      <c r="AH217" s="944">
        <f t="shared" si="44"/>
        <v>0</v>
      </c>
      <c r="AI217" s="766">
        <v>28110500</v>
      </c>
      <c r="AJ217" s="768">
        <f t="shared" si="39"/>
        <v>28110500</v>
      </c>
      <c r="AK217" s="762"/>
      <c r="AL217" s="1278">
        <f t="shared" si="40"/>
        <v>28110500</v>
      </c>
    </row>
    <row r="218" spans="1:38" s="607" customFormat="1" hidden="1">
      <c r="A218" s="617" t="s">
        <v>78</v>
      </c>
      <c r="B218" s="1601">
        <f t="shared" si="41"/>
        <v>0</v>
      </c>
      <c r="C218" s="1810" t="s">
        <v>31</v>
      </c>
      <c r="D218" s="1810" t="s">
        <v>233</v>
      </c>
      <c r="E218" s="1810" t="s">
        <v>570</v>
      </c>
      <c r="F218" s="1810" t="s">
        <v>79</v>
      </c>
      <c r="G218" s="1866" t="s">
        <v>73</v>
      </c>
      <c r="H218" s="1849" t="s">
        <v>149</v>
      </c>
      <c r="I218" s="1400"/>
      <c r="J218" s="1401"/>
      <c r="K218" s="1402"/>
      <c r="L218" s="1408"/>
      <c r="M218" s="1407"/>
      <c r="N218" s="1456"/>
      <c r="O218" s="1405"/>
      <c r="P218" s="1535"/>
      <c r="Q218" s="1536"/>
      <c r="R218" s="1536"/>
      <c r="S218" s="1536"/>
      <c r="T218" s="1536"/>
      <c r="U218" s="1536"/>
      <c r="V218" s="1536"/>
      <c r="W218" s="1536"/>
      <c r="X218" s="1536"/>
      <c r="Y218" s="1536"/>
      <c r="Z218" s="1536"/>
      <c r="AA218" s="1589"/>
      <c r="AB218" s="1515">
        <f t="shared" si="42"/>
        <v>0</v>
      </c>
      <c r="AC218" s="1516">
        <f t="shared" si="43"/>
        <v>0</v>
      </c>
      <c r="AE218" s="765">
        <v>205</v>
      </c>
      <c r="AF218" s="1069" t="s">
        <v>511</v>
      </c>
      <c r="AG218" s="955"/>
      <c r="AH218" s="944">
        <f t="shared" si="44"/>
        <v>0</v>
      </c>
      <c r="AI218" s="766">
        <v>28110500</v>
      </c>
      <c r="AJ218" s="768">
        <f t="shared" si="39"/>
        <v>28110500</v>
      </c>
      <c r="AK218" s="762"/>
      <c r="AL218" s="1278">
        <f t="shared" si="40"/>
        <v>28110500</v>
      </c>
    </row>
    <row r="219" spans="1:38" s="607" customFormat="1" hidden="1">
      <c r="A219" s="617" t="s">
        <v>78</v>
      </c>
      <c r="B219" s="1601">
        <f t="shared" si="41"/>
        <v>0</v>
      </c>
      <c r="C219" s="1810" t="s">
        <v>31</v>
      </c>
      <c r="D219" s="1810" t="s">
        <v>233</v>
      </c>
      <c r="E219" s="1810" t="s">
        <v>571</v>
      </c>
      <c r="F219" s="1810" t="s">
        <v>79</v>
      </c>
      <c r="G219" s="1866" t="s">
        <v>73</v>
      </c>
      <c r="H219" s="1849" t="s">
        <v>149</v>
      </c>
      <c r="I219" s="1400"/>
      <c r="J219" s="1401"/>
      <c r="K219" s="1402"/>
      <c r="L219" s="1408"/>
      <c r="M219" s="1407"/>
      <c r="N219" s="1456"/>
      <c r="O219" s="1405"/>
      <c r="P219" s="1535"/>
      <c r="Q219" s="1536"/>
      <c r="R219" s="1536"/>
      <c r="S219" s="1536"/>
      <c r="T219" s="1536"/>
      <c r="U219" s="1536"/>
      <c r="V219" s="1536"/>
      <c r="W219" s="1536"/>
      <c r="X219" s="1536"/>
      <c r="Y219" s="1536"/>
      <c r="Z219" s="1536"/>
      <c r="AA219" s="1589"/>
      <c r="AB219" s="1515">
        <f t="shared" si="42"/>
        <v>0</v>
      </c>
      <c r="AC219" s="1516">
        <f t="shared" si="43"/>
        <v>0</v>
      </c>
      <c r="AE219" s="765">
        <v>206</v>
      </c>
      <c r="AF219" s="1069" t="s">
        <v>511</v>
      </c>
      <c r="AG219" s="955"/>
      <c r="AH219" s="944">
        <f t="shared" si="44"/>
        <v>0</v>
      </c>
      <c r="AI219" s="766">
        <v>28110500</v>
      </c>
      <c r="AJ219" s="768">
        <f t="shared" si="39"/>
        <v>28110500</v>
      </c>
      <c r="AK219" s="762"/>
      <c r="AL219" s="1278">
        <f t="shared" si="40"/>
        <v>28110500</v>
      </c>
    </row>
    <row r="220" spans="1:38" s="607" customFormat="1" hidden="1">
      <c r="A220" s="617" t="s">
        <v>78</v>
      </c>
      <c r="B220" s="1601">
        <f t="shared" si="41"/>
        <v>0</v>
      </c>
      <c r="C220" s="1810" t="s">
        <v>31</v>
      </c>
      <c r="D220" s="1810" t="s">
        <v>233</v>
      </c>
      <c r="E220" s="1810" t="s">
        <v>572</v>
      </c>
      <c r="F220" s="1810" t="s">
        <v>79</v>
      </c>
      <c r="G220" s="1866" t="s">
        <v>73</v>
      </c>
      <c r="H220" s="1849" t="s">
        <v>149</v>
      </c>
      <c r="I220" s="1400"/>
      <c r="J220" s="1401"/>
      <c r="K220" s="1402"/>
      <c r="L220" s="1408"/>
      <c r="M220" s="1347"/>
      <c r="N220" s="1358"/>
      <c r="O220" s="1405"/>
      <c r="P220" s="1535"/>
      <c r="Q220" s="1536"/>
      <c r="R220" s="1536"/>
      <c r="S220" s="1536"/>
      <c r="T220" s="1536"/>
      <c r="U220" s="1536"/>
      <c r="V220" s="1536"/>
      <c r="W220" s="1536"/>
      <c r="X220" s="1536"/>
      <c r="Y220" s="1536"/>
      <c r="Z220" s="1536"/>
      <c r="AA220" s="1589"/>
      <c r="AB220" s="1515">
        <f t="shared" si="42"/>
        <v>0</v>
      </c>
      <c r="AC220" s="1516">
        <f t="shared" si="43"/>
        <v>0</v>
      </c>
      <c r="AE220" s="765">
        <v>207</v>
      </c>
      <c r="AF220" s="1069" t="s">
        <v>512</v>
      </c>
      <c r="AG220" s="955"/>
      <c r="AH220" s="944">
        <f t="shared" si="44"/>
        <v>0</v>
      </c>
      <c r="AI220" s="766">
        <v>28110500</v>
      </c>
      <c r="AJ220" s="768">
        <f t="shared" si="39"/>
        <v>28110500</v>
      </c>
      <c r="AK220" s="762"/>
      <c r="AL220" s="1278">
        <f t="shared" si="40"/>
        <v>28110500</v>
      </c>
    </row>
    <row r="221" spans="1:38" s="607" customFormat="1" hidden="1">
      <c r="A221" s="617" t="s">
        <v>78</v>
      </c>
      <c r="B221" s="1601">
        <f t="shared" si="41"/>
        <v>0</v>
      </c>
      <c r="C221" s="1810" t="s">
        <v>31</v>
      </c>
      <c r="D221" s="1810" t="s">
        <v>233</v>
      </c>
      <c r="E221" s="1810" t="s">
        <v>573</v>
      </c>
      <c r="F221" s="1810" t="s">
        <v>79</v>
      </c>
      <c r="G221" s="1866" t="s">
        <v>73</v>
      </c>
      <c r="H221" s="1849" t="s">
        <v>149</v>
      </c>
      <c r="I221" s="1400"/>
      <c r="J221" s="1401"/>
      <c r="K221" s="1402"/>
      <c r="L221" s="1408"/>
      <c r="M221" s="1347"/>
      <c r="N221" s="1358"/>
      <c r="O221" s="1405"/>
      <c r="P221" s="1535"/>
      <c r="Q221" s="1536"/>
      <c r="R221" s="1536"/>
      <c r="S221" s="1536"/>
      <c r="T221" s="1536"/>
      <c r="U221" s="1536"/>
      <c r="V221" s="1536"/>
      <c r="W221" s="1536"/>
      <c r="X221" s="1536"/>
      <c r="Y221" s="1536"/>
      <c r="Z221" s="1536"/>
      <c r="AA221" s="1589"/>
      <c r="AB221" s="1515">
        <f t="shared" si="42"/>
        <v>0</v>
      </c>
      <c r="AC221" s="1516">
        <f t="shared" si="43"/>
        <v>0</v>
      </c>
      <c r="AE221" s="765">
        <v>208</v>
      </c>
      <c r="AF221" s="1069" t="s">
        <v>511</v>
      </c>
      <c r="AG221" s="955"/>
      <c r="AH221" s="944">
        <f t="shared" si="44"/>
        <v>0</v>
      </c>
      <c r="AI221" s="766">
        <v>28110500</v>
      </c>
      <c r="AJ221" s="768">
        <f t="shared" si="39"/>
        <v>28110500</v>
      </c>
      <c r="AK221" s="762"/>
      <c r="AL221" s="1278">
        <f t="shared" si="40"/>
        <v>28110500</v>
      </c>
    </row>
    <row r="222" spans="1:38" s="607" customFormat="1" hidden="1">
      <c r="A222" s="617" t="s">
        <v>78</v>
      </c>
      <c r="B222" s="1601">
        <f t="shared" si="41"/>
        <v>0</v>
      </c>
      <c r="C222" s="1810" t="s">
        <v>31</v>
      </c>
      <c r="D222" s="1810" t="s">
        <v>233</v>
      </c>
      <c r="E222" s="1810" t="s">
        <v>574</v>
      </c>
      <c r="F222" s="1810" t="s">
        <v>79</v>
      </c>
      <c r="G222" s="1866" t="s">
        <v>73</v>
      </c>
      <c r="H222" s="1849" t="s">
        <v>149</v>
      </c>
      <c r="I222" s="1400"/>
      <c r="J222" s="1401"/>
      <c r="K222" s="1402"/>
      <c r="L222" s="1408"/>
      <c r="M222" s="1347"/>
      <c r="N222" s="1358"/>
      <c r="O222" s="1405"/>
      <c r="P222" s="1535"/>
      <c r="Q222" s="1536"/>
      <c r="R222" s="1536"/>
      <c r="S222" s="1536"/>
      <c r="T222" s="1536"/>
      <c r="U222" s="1536"/>
      <c r="V222" s="1536"/>
      <c r="W222" s="1536"/>
      <c r="X222" s="1536"/>
      <c r="Y222" s="1536"/>
      <c r="Z222" s="1536"/>
      <c r="AA222" s="1589"/>
      <c r="AB222" s="1515">
        <f t="shared" si="42"/>
        <v>0</v>
      </c>
      <c r="AC222" s="1516">
        <f t="shared" si="43"/>
        <v>0</v>
      </c>
      <c r="AE222" s="765">
        <v>209</v>
      </c>
      <c r="AF222" s="1069" t="s">
        <v>513</v>
      </c>
      <c r="AG222" s="955"/>
      <c r="AH222" s="944">
        <f t="shared" si="44"/>
        <v>0</v>
      </c>
      <c r="AI222" s="766">
        <v>30775250</v>
      </c>
      <c r="AJ222" s="768">
        <f t="shared" si="39"/>
        <v>30775250</v>
      </c>
      <c r="AK222" s="762"/>
      <c r="AL222" s="1278">
        <f t="shared" si="40"/>
        <v>30775250</v>
      </c>
    </row>
    <row r="223" spans="1:38" s="607" customFormat="1" hidden="1">
      <c r="A223" s="617" t="s">
        <v>78</v>
      </c>
      <c r="B223" s="1601">
        <f t="shared" si="41"/>
        <v>0</v>
      </c>
      <c r="C223" s="1810" t="s">
        <v>31</v>
      </c>
      <c r="D223" s="1810" t="s">
        <v>233</v>
      </c>
      <c r="E223" s="1810" t="s">
        <v>575</v>
      </c>
      <c r="F223" s="1810" t="s">
        <v>79</v>
      </c>
      <c r="G223" s="1866" t="s">
        <v>73</v>
      </c>
      <c r="H223" s="1849" t="s">
        <v>149</v>
      </c>
      <c r="I223" s="1400"/>
      <c r="J223" s="1401"/>
      <c r="K223" s="1402"/>
      <c r="L223" s="1401"/>
      <c r="M223" s="1407"/>
      <c r="N223" s="1401"/>
      <c r="O223" s="1405"/>
      <c r="P223" s="1535"/>
      <c r="Q223" s="1536"/>
      <c r="R223" s="1536"/>
      <c r="S223" s="1536"/>
      <c r="T223" s="1536"/>
      <c r="U223" s="1536"/>
      <c r="V223" s="1536"/>
      <c r="W223" s="1536"/>
      <c r="X223" s="1536"/>
      <c r="Y223" s="1536"/>
      <c r="Z223" s="1536"/>
      <c r="AA223" s="1589"/>
      <c r="AB223" s="1515">
        <f t="shared" si="42"/>
        <v>0</v>
      </c>
      <c r="AC223" s="1516">
        <f t="shared" si="43"/>
        <v>0</v>
      </c>
      <c r="AE223" s="765">
        <v>210</v>
      </c>
      <c r="AF223" s="1069" t="s">
        <v>513</v>
      </c>
      <c r="AG223" s="955"/>
      <c r="AH223" s="944">
        <f>O223</f>
        <v>0</v>
      </c>
      <c r="AI223" s="766">
        <v>30775250</v>
      </c>
      <c r="AJ223" s="768">
        <f t="shared" si="39"/>
        <v>30775250</v>
      </c>
      <c r="AK223" s="762"/>
      <c r="AL223" s="1278">
        <f t="shared" si="40"/>
        <v>30775250</v>
      </c>
    </row>
    <row r="224" spans="1:38" s="607" customFormat="1" hidden="1">
      <c r="A224" s="617" t="s">
        <v>78</v>
      </c>
      <c r="B224" s="1601">
        <f t="shared" si="41"/>
        <v>0</v>
      </c>
      <c r="C224" s="1810" t="s">
        <v>31</v>
      </c>
      <c r="D224" s="1810" t="s">
        <v>233</v>
      </c>
      <c r="E224" s="1810" t="s">
        <v>576</v>
      </c>
      <c r="F224" s="1810" t="s">
        <v>79</v>
      </c>
      <c r="G224" s="1866" t="s">
        <v>73</v>
      </c>
      <c r="H224" s="1849" t="s">
        <v>149</v>
      </c>
      <c r="I224" s="1400"/>
      <c r="J224" s="1401"/>
      <c r="K224" s="1402"/>
      <c r="L224" s="1408"/>
      <c r="M224" s="1347"/>
      <c r="N224" s="1358"/>
      <c r="O224" s="1405"/>
      <c r="P224" s="1535"/>
      <c r="Q224" s="1536"/>
      <c r="R224" s="1536"/>
      <c r="S224" s="1536"/>
      <c r="T224" s="1536"/>
      <c r="U224" s="1536"/>
      <c r="V224" s="1536"/>
      <c r="W224" s="1536"/>
      <c r="X224" s="1536"/>
      <c r="Y224" s="1536"/>
      <c r="Z224" s="1536"/>
      <c r="AA224" s="1589"/>
      <c r="AB224" s="1515">
        <f t="shared" si="42"/>
        <v>0</v>
      </c>
      <c r="AC224" s="1516">
        <f t="shared" si="43"/>
        <v>0</v>
      </c>
      <c r="AE224" s="765">
        <v>211</v>
      </c>
      <c r="AF224" s="1069" t="s">
        <v>514</v>
      </c>
      <c r="AG224" s="955"/>
      <c r="AH224" s="944">
        <f t="shared" si="44"/>
        <v>0</v>
      </c>
      <c r="AI224" s="766">
        <v>35192000</v>
      </c>
      <c r="AJ224" s="768">
        <f t="shared" si="39"/>
        <v>35192000</v>
      </c>
      <c r="AK224" s="762"/>
      <c r="AL224" s="1278">
        <f t="shared" si="40"/>
        <v>35192000</v>
      </c>
    </row>
    <row r="225" spans="1:38" s="607" customFormat="1" hidden="1">
      <c r="A225" s="617" t="s">
        <v>78</v>
      </c>
      <c r="B225" s="1601">
        <f t="shared" si="41"/>
        <v>0</v>
      </c>
      <c r="C225" s="1810" t="s">
        <v>31</v>
      </c>
      <c r="D225" s="1810" t="s">
        <v>233</v>
      </c>
      <c r="E225" s="1810" t="s">
        <v>577</v>
      </c>
      <c r="F225" s="1810" t="s">
        <v>79</v>
      </c>
      <c r="G225" s="1866" t="s">
        <v>73</v>
      </c>
      <c r="H225" s="1849" t="s">
        <v>149</v>
      </c>
      <c r="I225" s="1400"/>
      <c r="J225" s="1401"/>
      <c r="K225" s="1402"/>
      <c r="L225" s="1401"/>
      <c r="M225" s="1407"/>
      <c r="N225" s="1456"/>
      <c r="O225" s="1405"/>
      <c r="P225" s="1535"/>
      <c r="Q225" s="1536"/>
      <c r="R225" s="1536"/>
      <c r="S225" s="1536"/>
      <c r="T225" s="1536"/>
      <c r="U225" s="1536"/>
      <c r="V225" s="1536"/>
      <c r="W225" s="1536"/>
      <c r="X225" s="1536"/>
      <c r="Y225" s="1536"/>
      <c r="Z225" s="1536"/>
      <c r="AA225" s="1589"/>
      <c r="AB225" s="1515">
        <f t="shared" si="42"/>
        <v>0</v>
      </c>
      <c r="AC225" s="1516">
        <f t="shared" si="43"/>
        <v>0</v>
      </c>
      <c r="AE225" s="765">
        <v>212</v>
      </c>
      <c r="AF225" s="1069" t="s">
        <v>515</v>
      </c>
      <c r="AG225" s="955"/>
      <c r="AH225" s="944">
        <f>O225</f>
        <v>0</v>
      </c>
      <c r="AI225" s="766">
        <v>27500000</v>
      </c>
      <c r="AJ225" s="768">
        <f t="shared" si="39"/>
        <v>27500000</v>
      </c>
      <c r="AK225" s="762"/>
      <c r="AL225" s="1278">
        <f t="shared" si="40"/>
        <v>27500000</v>
      </c>
    </row>
    <row r="226" spans="1:38" s="607" customFormat="1" hidden="1">
      <c r="A226" s="617" t="s">
        <v>78</v>
      </c>
      <c r="B226" s="1601">
        <f t="shared" si="41"/>
        <v>0</v>
      </c>
      <c r="C226" s="1810" t="s">
        <v>31</v>
      </c>
      <c r="D226" s="1810" t="s">
        <v>233</v>
      </c>
      <c r="E226" s="1810" t="s">
        <v>578</v>
      </c>
      <c r="F226" s="1810" t="s">
        <v>79</v>
      </c>
      <c r="G226" s="1866" t="s">
        <v>73</v>
      </c>
      <c r="H226" s="1849" t="s">
        <v>149</v>
      </c>
      <c r="I226" s="1400"/>
      <c r="J226" s="1401"/>
      <c r="K226" s="1402"/>
      <c r="L226" s="1408"/>
      <c r="M226" s="1407"/>
      <c r="N226" s="1456"/>
      <c r="O226" s="1405"/>
      <c r="P226" s="1535"/>
      <c r="Q226" s="1536"/>
      <c r="R226" s="1536"/>
      <c r="S226" s="1536"/>
      <c r="T226" s="1536"/>
      <c r="U226" s="1536"/>
      <c r="V226" s="1536"/>
      <c r="W226" s="1536"/>
      <c r="X226" s="1536"/>
      <c r="Y226" s="1536"/>
      <c r="Z226" s="1536"/>
      <c r="AA226" s="1589"/>
      <c r="AB226" s="1515">
        <f t="shared" si="42"/>
        <v>0</v>
      </c>
      <c r="AC226" s="1516">
        <f t="shared" si="43"/>
        <v>0</v>
      </c>
      <c r="AE226" s="765">
        <v>213</v>
      </c>
      <c r="AF226" s="1069" t="s">
        <v>515</v>
      </c>
      <c r="AG226" s="955"/>
      <c r="AH226" s="944">
        <f t="shared" si="44"/>
        <v>0</v>
      </c>
      <c r="AI226" s="766">
        <v>27500000</v>
      </c>
      <c r="AJ226" s="768">
        <f t="shared" si="39"/>
        <v>27500000</v>
      </c>
      <c r="AK226" s="762"/>
      <c r="AL226" s="1278">
        <f t="shared" si="40"/>
        <v>27500000</v>
      </c>
    </row>
    <row r="227" spans="1:38" s="607" customFormat="1" hidden="1">
      <c r="A227" s="617" t="s">
        <v>78</v>
      </c>
      <c r="B227" s="1601">
        <f t="shared" si="41"/>
        <v>0</v>
      </c>
      <c r="C227" s="1810" t="s">
        <v>31</v>
      </c>
      <c r="D227" s="1810" t="s">
        <v>233</v>
      </c>
      <c r="E227" s="1810" t="s">
        <v>579</v>
      </c>
      <c r="F227" s="1810" t="s">
        <v>79</v>
      </c>
      <c r="G227" s="1866" t="s">
        <v>73</v>
      </c>
      <c r="H227" s="1849" t="s">
        <v>149</v>
      </c>
      <c r="I227" s="1400"/>
      <c r="J227" s="1401"/>
      <c r="K227" s="1402"/>
      <c r="L227" s="1408"/>
      <c r="M227" s="1407"/>
      <c r="N227" s="1456"/>
      <c r="O227" s="1405"/>
      <c r="P227" s="1535"/>
      <c r="Q227" s="1536"/>
      <c r="R227" s="1536"/>
      <c r="S227" s="1536"/>
      <c r="T227" s="1536"/>
      <c r="U227" s="1536"/>
      <c r="V227" s="1536"/>
      <c r="W227" s="1536"/>
      <c r="X227" s="1536"/>
      <c r="Y227" s="1536"/>
      <c r="Z227" s="1536"/>
      <c r="AA227" s="1589"/>
      <c r="AB227" s="1515">
        <f t="shared" si="42"/>
        <v>0</v>
      </c>
      <c r="AC227" s="1516">
        <f t="shared" si="43"/>
        <v>0</v>
      </c>
      <c r="AE227" s="765">
        <v>214</v>
      </c>
      <c r="AF227" s="1069" t="s">
        <v>515</v>
      </c>
      <c r="AG227" s="955"/>
      <c r="AH227" s="944">
        <f t="shared" si="44"/>
        <v>0</v>
      </c>
      <c r="AI227" s="766">
        <v>27500000</v>
      </c>
      <c r="AJ227" s="768">
        <f t="shared" si="39"/>
        <v>27500000</v>
      </c>
      <c r="AK227" s="762"/>
      <c r="AL227" s="1278">
        <f t="shared" si="40"/>
        <v>27500000</v>
      </c>
    </row>
    <row r="228" spans="1:38" s="607" customFormat="1" hidden="1">
      <c r="A228" s="617" t="s">
        <v>78</v>
      </c>
      <c r="B228" s="1601">
        <f t="shared" si="41"/>
        <v>0</v>
      </c>
      <c r="C228" s="1810" t="s">
        <v>31</v>
      </c>
      <c r="D228" s="1810" t="s">
        <v>233</v>
      </c>
      <c r="E228" s="1810" t="s">
        <v>580</v>
      </c>
      <c r="F228" s="1810" t="s">
        <v>79</v>
      </c>
      <c r="G228" s="1866" t="s">
        <v>73</v>
      </c>
      <c r="H228" s="1849" t="s">
        <v>149</v>
      </c>
      <c r="I228" s="1400"/>
      <c r="J228" s="1401"/>
      <c r="K228" s="1402"/>
      <c r="L228" s="1408"/>
      <c r="M228" s="1407"/>
      <c r="N228" s="1456"/>
      <c r="O228" s="1405"/>
      <c r="P228" s="1535"/>
      <c r="Q228" s="1536"/>
      <c r="R228" s="1536"/>
      <c r="S228" s="1536"/>
      <c r="T228" s="1536"/>
      <c r="U228" s="1536"/>
      <c r="V228" s="1536"/>
      <c r="W228" s="1536"/>
      <c r="X228" s="1536"/>
      <c r="Y228" s="1536"/>
      <c r="Z228" s="1536"/>
      <c r="AA228" s="1589"/>
      <c r="AB228" s="1515">
        <f t="shared" si="42"/>
        <v>0</v>
      </c>
      <c r="AC228" s="1516">
        <f t="shared" si="43"/>
        <v>0</v>
      </c>
      <c r="AE228" s="765">
        <v>215</v>
      </c>
      <c r="AF228" s="1069" t="s">
        <v>516</v>
      </c>
      <c r="AG228" s="955"/>
      <c r="AH228" s="944">
        <f t="shared" si="44"/>
        <v>0</v>
      </c>
      <c r="AI228" s="766">
        <v>28110500</v>
      </c>
      <c r="AJ228" s="768">
        <f t="shared" si="39"/>
        <v>28110500</v>
      </c>
      <c r="AK228" s="762"/>
      <c r="AL228" s="1278">
        <f t="shared" si="40"/>
        <v>28110500</v>
      </c>
    </row>
    <row r="229" spans="1:38" s="607" customFormat="1" hidden="1">
      <c r="A229" s="617" t="s">
        <v>78</v>
      </c>
      <c r="B229" s="1601">
        <f t="shared" si="41"/>
        <v>0</v>
      </c>
      <c r="C229" s="1810" t="s">
        <v>31</v>
      </c>
      <c r="D229" s="1810" t="s">
        <v>233</v>
      </c>
      <c r="E229" s="1810" t="s">
        <v>581</v>
      </c>
      <c r="F229" s="1810" t="s">
        <v>79</v>
      </c>
      <c r="G229" s="1866" t="s">
        <v>73</v>
      </c>
      <c r="H229" s="1849" t="s">
        <v>149</v>
      </c>
      <c r="I229" s="1400"/>
      <c r="J229" s="1401"/>
      <c r="K229" s="1402"/>
      <c r="L229" s="1408"/>
      <c r="M229" s="1347"/>
      <c r="N229" s="1358"/>
      <c r="O229" s="1405"/>
      <c r="P229" s="1535"/>
      <c r="Q229" s="1536"/>
      <c r="R229" s="1536"/>
      <c r="S229" s="1536"/>
      <c r="T229" s="1536"/>
      <c r="U229" s="1536"/>
      <c r="V229" s="1536"/>
      <c r="W229" s="1536"/>
      <c r="X229" s="1536"/>
      <c r="Y229" s="1536"/>
      <c r="Z229" s="1536"/>
      <c r="AA229" s="1589"/>
      <c r="AB229" s="1515">
        <f t="shared" si="42"/>
        <v>0</v>
      </c>
      <c r="AC229" s="1516">
        <f t="shared" si="43"/>
        <v>0</v>
      </c>
      <c r="AE229" s="765">
        <v>216</v>
      </c>
      <c r="AF229" s="1069" t="s">
        <v>517</v>
      </c>
      <c r="AG229" s="955"/>
      <c r="AH229" s="944">
        <f t="shared" si="44"/>
        <v>0</v>
      </c>
      <c r="AI229" s="766">
        <v>28110500</v>
      </c>
      <c r="AJ229" s="768">
        <f t="shared" si="39"/>
        <v>28110500</v>
      </c>
      <c r="AK229" s="762"/>
      <c r="AL229" s="1278">
        <f t="shared" si="40"/>
        <v>28110500</v>
      </c>
    </row>
    <row r="230" spans="1:38" s="607" customFormat="1" hidden="1">
      <c r="A230" s="617" t="s">
        <v>78</v>
      </c>
      <c r="B230" s="1601">
        <f t="shared" si="41"/>
        <v>0</v>
      </c>
      <c r="C230" s="1810" t="s">
        <v>31</v>
      </c>
      <c r="D230" s="1810" t="s">
        <v>233</v>
      </c>
      <c r="E230" s="1810" t="s">
        <v>582</v>
      </c>
      <c r="F230" s="1810" t="s">
        <v>79</v>
      </c>
      <c r="G230" s="1866" t="s">
        <v>73</v>
      </c>
      <c r="H230" s="1849" t="s">
        <v>149</v>
      </c>
      <c r="I230" s="1400"/>
      <c r="J230" s="1401"/>
      <c r="K230" s="1402"/>
      <c r="L230" s="1408"/>
      <c r="M230" s="1347"/>
      <c r="N230" s="1358"/>
      <c r="O230" s="1405"/>
      <c r="P230" s="1535"/>
      <c r="Q230" s="1536"/>
      <c r="R230" s="1536"/>
      <c r="S230" s="1536"/>
      <c r="T230" s="1536"/>
      <c r="U230" s="1536"/>
      <c r="V230" s="1536"/>
      <c r="W230" s="1536"/>
      <c r="X230" s="1536"/>
      <c r="Y230" s="1536"/>
      <c r="Z230" s="1536"/>
      <c r="AA230" s="1589"/>
      <c r="AB230" s="1515">
        <f t="shared" si="42"/>
        <v>0</v>
      </c>
      <c r="AC230" s="1516">
        <f t="shared" si="43"/>
        <v>0</v>
      </c>
      <c r="AE230" s="765">
        <v>217</v>
      </c>
      <c r="AF230" s="1069" t="s">
        <v>517</v>
      </c>
      <c r="AG230" s="955"/>
      <c r="AH230" s="944">
        <f t="shared" si="44"/>
        <v>0</v>
      </c>
      <c r="AI230" s="766">
        <v>28110500</v>
      </c>
      <c r="AJ230" s="768">
        <f t="shared" si="39"/>
        <v>28110500</v>
      </c>
      <c r="AK230" s="762"/>
      <c r="AL230" s="1278">
        <f t="shared" si="40"/>
        <v>28110500</v>
      </c>
    </row>
    <row r="231" spans="1:38" s="607" customFormat="1" hidden="1">
      <c r="A231" s="617" t="s">
        <v>78</v>
      </c>
      <c r="B231" s="1601">
        <f t="shared" si="41"/>
        <v>0</v>
      </c>
      <c r="C231" s="1810" t="s">
        <v>31</v>
      </c>
      <c r="D231" s="1810" t="s">
        <v>233</v>
      </c>
      <c r="E231" s="1810" t="s">
        <v>583</v>
      </c>
      <c r="F231" s="1810" t="s">
        <v>79</v>
      </c>
      <c r="G231" s="1866" t="s">
        <v>73</v>
      </c>
      <c r="H231" s="1849" t="s">
        <v>149</v>
      </c>
      <c r="I231" s="1400"/>
      <c r="J231" s="1401"/>
      <c r="K231" s="1402"/>
      <c r="L231" s="1408"/>
      <c r="M231" s="1347"/>
      <c r="N231" s="1358"/>
      <c r="O231" s="1405"/>
      <c r="P231" s="1535"/>
      <c r="Q231" s="1536"/>
      <c r="R231" s="1536"/>
      <c r="S231" s="1536"/>
      <c r="T231" s="1536"/>
      <c r="U231" s="1536"/>
      <c r="V231" s="1536"/>
      <c r="W231" s="1536"/>
      <c r="X231" s="1536"/>
      <c r="Y231" s="1536"/>
      <c r="Z231" s="1536"/>
      <c r="AA231" s="1589"/>
      <c r="AB231" s="1515">
        <f t="shared" si="42"/>
        <v>0</v>
      </c>
      <c r="AC231" s="1516">
        <f t="shared" si="43"/>
        <v>0</v>
      </c>
      <c r="AE231" s="765">
        <v>218</v>
      </c>
      <c r="AF231" s="1069" t="s">
        <v>517</v>
      </c>
      <c r="AG231" s="955"/>
      <c r="AH231" s="944">
        <f t="shared" si="44"/>
        <v>0</v>
      </c>
      <c r="AI231" s="766">
        <v>28110500</v>
      </c>
      <c r="AJ231" s="768">
        <f t="shared" si="39"/>
        <v>28110500</v>
      </c>
      <c r="AK231" s="762"/>
      <c r="AL231" s="1278">
        <f t="shared" si="40"/>
        <v>28110500</v>
      </c>
    </row>
    <row r="232" spans="1:38" s="607" customFormat="1" hidden="1">
      <c r="A232" s="617" t="s">
        <v>78</v>
      </c>
      <c r="B232" s="1601">
        <f t="shared" si="41"/>
        <v>0</v>
      </c>
      <c r="C232" s="1810" t="s">
        <v>31</v>
      </c>
      <c r="D232" s="1810" t="s">
        <v>233</v>
      </c>
      <c r="E232" s="1810" t="s">
        <v>584</v>
      </c>
      <c r="F232" s="1810" t="s">
        <v>79</v>
      </c>
      <c r="G232" s="1866" t="s">
        <v>73</v>
      </c>
      <c r="H232" s="1849" t="s">
        <v>149</v>
      </c>
      <c r="I232" s="1400"/>
      <c r="J232" s="1401"/>
      <c r="K232" s="1402"/>
      <c r="L232" s="1401"/>
      <c r="M232" s="1407"/>
      <c r="N232" s="1456"/>
      <c r="O232" s="1405"/>
      <c r="P232" s="1535"/>
      <c r="Q232" s="1536"/>
      <c r="R232" s="1536"/>
      <c r="S232" s="1536"/>
      <c r="T232" s="1536"/>
      <c r="U232" s="1536"/>
      <c r="V232" s="1536"/>
      <c r="W232" s="1536"/>
      <c r="X232" s="1536"/>
      <c r="Y232" s="1536"/>
      <c r="Z232" s="1536"/>
      <c r="AA232" s="1589"/>
      <c r="AB232" s="1515">
        <f t="shared" si="42"/>
        <v>0</v>
      </c>
      <c r="AC232" s="1516">
        <f t="shared" si="43"/>
        <v>0</v>
      </c>
      <c r="AE232" s="765">
        <v>219</v>
      </c>
      <c r="AF232" s="1069" t="s">
        <v>517</v>
      </c>
      <c r="AG232" s="955"/>
      <c r="AH232" s="944">
        <f>O232</f>
        <v>0</v>
      </c>
      <c r="AI232" s="766">
        <v>28110500</v>
      </c>
      <c r="AJ232" s="768">
        <f t="shared" si="39"/>
        <v>28110500</v>
      </c>
      <c r="AK232" s="762"/>
      <c r="AL232" s="1278">
        <f t="shared" si="40"/>
        <v>28110500</v>
      </c>
    </row>
    <row r="233" spans="1:38" s="607" customFormat="1" hidden="1">
      <c r="A233" s="617" t="s">
        <v>78</v>
      </c>
      <c r="B233" s="1601">
        <f t="shared" si="41"/>
        <v>0</v>
      </c>
      <c r="C233" s="1810" t="s">
        <v>31</v>
      </c>
      <c r="D233" s="1810" t="s">
        <v>233</v>
      </c>
      <c r="E233" s="1810" t="s">
        <v>585</v>
      </c>
      <c r="F233" s="1810" t="s">
        <v>79</v>
      </c>
      <c r="G233" s="1866" t="s">
        <v>73</v>
      </c>
      <c r="H233" s="1849" t="s">
        <v>149</v>
      </c>
      <c r="I233" s="1400"/>
      <c r="J233" s="1401"/>
      <c r="K233" s="1402"/>
      <c r="L233" s="1401"/>
      <c r="M233" s="1407"/>
      <c r="N233" s="1456"/>
      <c r="O233" s="1405"/>
      <c r="P233" s="1535"/>
      <c r="Q233" s="1536"/>
      <c r="R233" s="1536"/>
      <c r="S233" s="1536"/>
      <c r="T233" s="1536"/>
      <c r="U233" s="1536"/>
      <c r="V233" s="1536"/>
      <c r="W233" s="1536"/>
      <c r="X233" s="1536"/>
      <c r="Y233" s="1536"/>
      <c r="Z233" s="1536"/>
      <c r="AA233" s="1589"/>
      <c r="AB233" s="1515">
        <f t="shared" si="42"/>
        <v>0</v>
      </c>
      <c r="AC233" s="1516">
        <f t="shared" si="43"/>
        <v>0</v>
      </c>
      <c r="AE233" s="765">
        <v>220</v>
      </c>
      <c r="AF233" s="1069" t="s">
        <v>518</v>
      </c>
      <c r="AG233" s="955"/>
      <c r="AH233" s="944">
        <f>O233</f>
        <v>0</v>
      </c>
      <c r="AI233" s="766">
        <v>35192000</v>
      </c>
      <c r="AJ233" s="768">
        <f t="shared" si="39"/>
        <v>35192000</v>
      </c>
      <c r="AK233" s="762"/>
      <c r="AL233" s="1278">
        <f t="shared" si="40"/>
        <v>35192000</v>
      </c>
    </row>
    <row r="234" spans="1:38" s="607" customFormat="1" hidden="1">
      <c r="A234" s="617" t="s">
        <v>78</v>
      </c>
      <c r="B234" s="1601">
        <f t="shared" si="41"/>
        <v>0</v>
      </c>
      <c r="C234" s="1810" t="s">
        <v>31</v>
      </c>
      <c r="D234" s="1810" t="s">
        <v>233</v>
      </c>
      <c r="E234" s="1810" t="s">
        <v>586</v>
      </c>
      <c r="F234" s="1810" t="s">
        <v>79</v>
      </c>
      <c r="G234" s="1866" t="s">
        <v>73</v>
      </c>
      <c r="H234" s="1849" t="s">
        <v>149</v>
      </c>
      <c r="I234" s="1400"/>
      <c r="J234" s="1401"/>
      <c r="K234" s="1402"/>
      <c r="L234" s="1408"/>
      <c r="M234" s="1347"/>
      <c r="N234" s="1358"/>
      <c r="O234" s="1405"/>
      <c r="P234" s="1535"/>
      <c r="Q234" s="1536"/>
      <c r="R234" s="1536"/>
      <c r="S234" s="1536"/>
      <c r="T234" s="1536"/>
      <c r="U234" s="1536"/>
      <c r="V234" s="1536"/>
      <c r="W234" s="1536"/>
      <c r="X234" s="1536"/>
      <c r="Y234" s="1536"/>
      <c r="Z234" s="1536"/>
      <c r="AA234" s="1589"/>
      <c r="AB234" s="1515">
        <f t="shared" si="42"/>
        <v>0</v>
      </c>
      <c r="AC234" s="1516">
        <f t="shared" si="43"/>
        <v>0</v>
      </c>
      <c r="AE234" s="765">
        <v>221</v>
      </c>
      <c r="AF234" s="1069" t="s">
        <v>519</v>
      </c>
      <c r="AG234" s="955"/>
      <c r="AH234" s="944">
        <f t="shared" si="44"/>
        <v>0</v>
      </c>
      <c r="AI234" s="766">
        <v>36600000</v>
      </c>
      <c r="AJ234" s="768">
        <f t="shared" si="39"/>
        <v>36600000</v>
      </c>
      <c r="AK234" s="762"/>
      <c r="AL234" s="1278">
        <f t="shared" si="40"/>
        <v>36600000</v>
      </c>
    </row>
    <row r="235" spans="1:38" s="607" customFormat="1" hidden="1">
      <c r="A235" s="617" t="s">
        <v>78</v>
      </c>
      <c r="B235" s="1601">
        <f t="shared" si="41"/>
        <v>0</v>
      </c>
      <c r="C235" s="1810" t="s">
        <v>31</v>
      </c>
      <c r="D235" s="1810" t="s">
        <v>233</v>
      </c>
      <c r="E235" s="1810" t="s">
        <v>587</v>
      </c>
      <c r="F235" s="1810" t="s">
        <v>79</v>
      </c>
      <c r="G235" s="1866" t="s">
        <v>73</v>
      </c>
      <c r="H235" s="1849" t="s">
        <v>149</v>
      </c>
      <c r="I235" s="1400"/>
      <c r="J235" s="1401"/>
      <c r="K235" s="1402"/>
      <c r="L235" s="1401"/>
      <c r="M235" s="1407"/>
      <c r="N235" s="1456"/>
      <c r="O235" s="1405"/>
      <c r="P235" s="1535"/>
      <c r="Q235" s="1536"/>
      <c r="R235" s="1536"/>
      <c r="S235" s="1536"/>
      <c r="T235" s="1536"/>
      <c r="U235" s="1536"/>
      <c r="V235" s="1536"/>
      <c r="W235" s="1536"/>
      <c r="X235" s="1536"/>
      <c r="Y235" s="1536"/>
      <c r="Z235" s="1536"/>
      <c r="AA235" s="1589"/>
      <c r="AB235" s="1515">
        <f t="shared" si="42"/>
        <v>0</v>
      </c>
      <c r="AC235" s="1516">
        <f t="shared" si="43"/>
        <v>0</v>
      </c>
      <c r="AE235" s="765">
        <v>222</v>
      </c>
      <c r="AF235" s="1069" t="s">
        <v>520</v>
      </c>
      <c r="AG235" s="955"/>
      <c r="AH235" s="944">
        <f>O235</f>
        <v>0</v>
      </c>
      <c r="AI235" s="766">
        <v>15413750</v>
      </c>
      <c r="AJ235" s="768">
        <f t="shared" si="39"/>
        <v>15413750</v>
      </c>
      <c r="AK235" s="762"/>
      <c r="AL235" s="1278">
        <f t="shared" si="40"/>
        <v>15413750</v>
      </c>
    </row>
    <row r="236" spans="1:38" s="607" customFormat="1" hidden="1">
      <c r="A236" s="617" t="s">
        <v>78</v>
      </c>
      <c r="B236" s="1601">
        <f t="shared" si="41"/>
        <v>0</v>
      </c>
      <c r="C236" s="1810" t="s">
        <v>31</v>
      </c>
      <c r="D236" s="1810" t="s">
        <v>233</v>
      </c>
      <c r="E236" s="1810" t="s">
        <v>588</v>
      </c>
      <c r="F236" s="1810" t="s">
        <v>79</v>
      </c>
      <c r="G236" s="1866" t="s">
        <v>73</v>
      </c>
      <c r="H236" s="1849" t="s">
        <v>149</v>
      </c>
      <c r="I236" s="1400"/>
      <c r="J236" s="1401"/>
      <c r="K236" s="1402"/>
      <c r="L236" s="1401"/>
      <c r="M236" s="1407"/>
      <c r="N236" s="1456"/>
      <c r="O236" s="1405"/>
      <c r="P236" s="1535"/>
      <c r="Q236" s="1536"/>
      <c r="R236" s="1536"/>
      <c r="S236" s="1536"/>
      <c r="T236" s="1536"/>
      <c r="U236" s="1536"/>
      <c r="V236" s="1536"/>
      <c r="W236" s="1536"/>
      <c r="X236" s="1536"/>
      <c r="Y236" s="1536"/>
      <c r="Z236" s="1536"/>
      <c r="AA236" s="1589"/>
      <c r="AB236" s="1515">
        <f t="shared" si="42"/>
        <v>0</v>
      </c>
      <c r="AC236" s="1516">
        <f t="shared" si="43"/>
        <v>0</v>
      </c>
      <c r="AE236" s="765" t="s">
        <v>189</v>
      </c>
      <c r="AF236" s="1069" t="s">
        <v>521</v>
      </c>
      <c r="AG236" s="955"/>
      <c r="AH236" s="944">
        <f>O236</f>
        <v>0</v>
      </c>
      <c r="AI236" s="766">
        <v>1407399250</v>
      </c>
      <c r="AJ236" s="768">
        <f t="shared" si="39"/>
        <v>1407399250</v>
      </c>
      <c r="AK236" s="762"/>
      <c r="AL236" s="1278">
        <f t="shared" ref="AL236:AL267" si="45">AI236-L236</f>
        <v>1407399250</v>
      </c>
    </row>
    <row r="237" spans="1:38" s="607" customFormat="1" hidden="1">
      <c r="A237" s="617" t="s">
        <v>78</v>
      </c>
      <c r="B237" s="1601">
        <f t="shared" si="41"/>
        <v>0</v>
      </c>
      <c r="C237" s="1810" t="s">
        <v>31</v>
      </c>
      <c r="D237" s="1810" t="s">
        <v>233</v>
      </c>
      <c r="E237" s="1810" t="s">
        <v>589</v>
      </c>
      <c r="F237" s="1810" t="s">
        <v>79</v>
      </c>
      <c r="G237" s="1866" t="s">
        <v>73</v>
      </c>
      <c r="H237" s="1849" t="s">
        <v>149</v>
      </c>
      <c r="I237" s="1400"/>
      <c r="J237" s="1401"/>
      <c r="K237" s="1402"/>
      <c r="L237" s="1408"/>
      <c r="M237" s="1347"/>
      <c r="N237" s="1358"/>
      <c r="O237" s="1405"/>
      <c r="P237" s="1535"/>
      <c r="Q237" s="1536"/>
      <c r="R237" s="1536"/>
      <c r="S237" s="1536"/>
      <c r="T237" s="1536"/>
      <c r="U237" s="1536"/>
      <c r="V237" s="1536"/>
      <c r="W237" s="1536"/>
      <c r="X237" s="1536"/>
      <c r="Y237" s="1536"/>
      <c r="Z237" s="1536"/>
      <c r="AA237" s="1589"/>
      <c r="AB237" s="1515">
        <f t="shared" si="42"/>
        <v>0</v>
      </c>
      <c r="AC237" s="1516">
        <f t="shared" si="43"/>
        <v>0</v>
      </c>
      <c r="AE237" s="765"/>
      <c r="AF237" s="1069"/>
      <c r="AG237" s="955"/>
      <c r="AH237" s="944">
        <f t="shared" si="44"/>
        <v>0</v>
      </c>
      <c r="AI237" s="766"/>
      <c r="AJ237" s="768">
        <f t="shared" si="39"/>
        <v>0</v>
      </c>
      <c r="AK237" s="762"/>
      <c r="AL237" s="1278">
        <f t="shared" si="45"/>
        <v>0</v>
      </c>
    </row>
    <row r="238" spans="1:38" s="607" customFormat="1" hidden="1">
      <c r="A238" s="617" t="s">
        <v>78</v>
      </c>
      <c r="B238" s="1601">
        <f t="shared" si="41"/>
        <v>0</v>
      </c>
      <c r="C238" s="1810" t="s">
        <v>31</v>
      </c>
      <c r="D238" s="1810" t="s">
        <v>233</v>
      </c>
      <c r="E238" s="1810" t="s">
        <v>251</v>
      </c>
      <c r="F238" s="1810" t="s">
        <v>79</v>
      </c>
      <c r="G238" s="1866" t="s">
        <v>73</v>
      </c>
      <c r="H238" s="1849" t="s">
        <v>149</v>
      </c>
      <c r="I238" s="1400"/>
      <c r="J238" s="1401"/>
      <c r="K238" s="1402"/>
      <c r="L238" s="1401"/>
      <c r="M238" s="1407"/>
      <c r="N238" s="1456"/>
      <c r="O238" s="1405"/>
      <c r="P238" s="1535"/>
      <c r="Q238" s="1536"/>
      <c r="R238" s="1536"/>
      <c r="S238" s="1536"/>
      <c r="T238" s="1536"/>
      <c r="U238" s="1536"/>
      <c r="V238" s="1536"/>
      <c r="W238" s="1536"/>
      <c r="X238" s="1536"/>
      <c r="Y238" s="1536"/>
      <c r="Z238" s="1536"/>
      <c r="AA238" s="1589"/>
      <c r="AB238" s="1515">
        <f t="shared" si="42"/>
        <v>0</v>
      </c>
      <c r="AC238" s="1516">
        <f t="shared" si="43"/>
        <v>0</v>
      </c>
      <c r="AE238" s="765"/>
      <c r="AF238" s="1069"/>
      <c r="AG238" s="955"/>
      <c r="AH238" s="944">
        <f>O238</f>
        <v>0</v>
      </c>
      <c r="AI238" s="766"/>
      <c r="AJ238" s="768">
        <f t="shared" si="39"/>
        <v>0</v>
      </c>
      <c r="AK238" s="762"/>
      <c r="AL238" s="1278">
        <f t="shared" si="45"/>
        <v>0</v>
      </c>
    </row>
    <row r="239" spans="1:38" s="607" customFormat="1" hidden="1">
      <c r="A239" s="617" t="s">
        <v>78</v>
      </c>
      <c r="B239" s="1601">
        <f t="shared" si="41"/>
        <v>0</v>
      </c>
      <c r="C239" s="1810" t="s">
        <v>31</v>
      </c>
      <c r="D239" s="1810" t="s">
        <v>233</v>
      </c>
      <c r="E239" s="1810" t="s">
        <v>267</v>
      </c>
      <c r="F239" s="1810" t="s">
        <v>79</v>
      </c>
      <c r="G239" s="1866" t="s">
        <v>73</v>
      </c>
      <c r="H239" s="1849" t="s">
        <v>149</v>
      </c>
      <c r="I239" s="1400"/>
      <c r="J239" s="1401"/>
      <c r="K239" s="1402"/>
      <c r="L239" s="1401"/>
      <c r="M239" s="1407"/>
      <c r="N239" s="1456"/>
      <c r="O239" s="1405"/>
      <c r="P239" s="1535"/>
      <c r="Q239" s="1536"/>
      <c r="R239" s="1536"/>
      <c r="S239" s="1536"/>
      <c r="T239" s="1536"/>
      <c r="U239" s="1536"/>
      <c r="V239" s="1536"/>
      <c r="W239" s="1536"/>
      <c r="X239" s="1536"/>
      <c r="Y239" s="1536"/>
      <c r="Z239" s="1536"/>
      <c r="AA239" s="1589"/>
      <c r="AB239" s="1515">
        <f t="shared" si="42"/>
        <v>0</v>
      </c>
      <c r="AC239" s="1516">
        <f t="shared" si="43"/>
        <v>0</v>
      </c>
      <c r="AE239" s="765"/>
      <c r="AF239" s="1069"/>
      <c r="AG239" s="955"/>
      <c r="AH239" s="944">
        <f>O239</f>
        <v>0</v>
      </c>
      <c r="AI239" s="766"/>
      <c r="AJ239" s="768">
        <f t="shared" si="39"/>
        <v>0</v>
      </c>
      <c r="AK239" s="762"/>
      <c r="AL239" s="1278">
        <f t="shared" si="45"/>
        <v>0</v>
      </c>
    </row>
    <row r="240" spans="1:38" s="607" customFormat="1" hidden="1">
      <c r="A240" s="617" t="s">
        <v>78</v>
      </c>
      <c r="B240" s="1601">
        <f t="shared" si="41"/>
        <v>0</v>
      </c>
      <c r="C240" s="1810" t="s">
        <v>31</v>
      </c>
      <c r="D240" s="1810" t="s">
        <v>233</v>
      </c>
      <c r="E240" s="1810" t="s">
        <v>268</v>
      </c>
      <c r="F240" s="1810" t="s">
        <v>79</v>
      </c>
      <c r="G240" s="1866" t="s">
        <v>73</v>
      </c>
      <c r="H240" s="1849" t="s">
        <v>149</v>
      </c>
      <c r="I240" s="1400"/>
      <c r="J240" s="1401"/>
      <c r="K240" s="1402"/>
      <c r="L240" s="1408"/>
      <c r="M240" s="1347"/>
      <c r="N240" s="1358"/>
      <c r="O240" s="1405"/>
      <c r="P240" s="1535"/>
      <c r="Q240" s="1536"/>
      <c r="R240" s="1536"/>
      <c r="S240" s="1536"/>
      <c r="T240" s="1536"/>
      <c r="U240" s="1536"/>
      <c r="V240" s="1536"/>
      <c r="W240" s="1536"/>
      <c r="X240" s="1536"/>
      <c r="Y240" s="1536"/>
      <c r="Z240" s="1536"/>
      <c r="AA240" s="1589"/>
      <c r="AB240" s="1515">
        <f t="shared" si="42"/>
        <v>0</v>
      </c>
      <c r="AC240" s="1516">
        <f t="shared" si="43"/>
        <v>0</v>
      </c>
      <c r="AE240" s="765"/>
      <c r="AF240" s="1069"/>
      <c r="AG240" s="955"/>
      <c r="AH240" s="944">
        <f t="shared" si="44"/>
        <v>0</v>
      </c>
      <c r="AI240" s="766"/>
      <c r="AJ240" s="768">
        <f t="shared" si="39"/>
        <v>0</v>
      </c>
      <c r="AK240" s="762"/>
      <c r="AL240" s="1278">
        <f t="shared" si="45"/>
        <v>0</v>
      </c>
    </row>
    <row r="241" spans="1:38" s="607" customFormat="1" hidden="1">
      <c r="A241" s="617" t="s">
        <v>78</v>
      </c>
      <c r="B241" s="1601">
        <f t="shared" si="41"/>
        <v>0</v>
      </c>
      <c r="C241" s="1810" t="s">
        <v>31</v>
      </c>
      <c r="D241" s="1810" t="s">
        <v>233</v>
      </c>
      <c r="E241" s="1810" t="s">
        <v>269</v>
      </c>
      <c r="F241" s="1810" t="s">
        <v>79</v>
      </c>
      <c r="G241" s="1866" t="s">
        <v>73</v>
      </c>
      <c r="H241" s="1849" t="s">
        <v>149</v>
      </c>
      <c r="I241" s="1400"/>
      <c r="J241" s="1401"/>
      <c r="K241" s="1402"/>
      <c r="L241" s="1401"/>
      <c r="M241" s="1407"/>
      <c r="N241" s="1401"/>
      <c r="O241" s="1405"/>
      <c r="P241" s="1535"/>
      <c r="Q241" s="1536"/>
      <c r="R241" s="1536"/>
      <c r="S241" s="1536"/>
      <c r="T241" s="1536"/>
      <c r="U241" s="1536"/>
      <c r="V241" s="1536"/>
      <c r="W241" s="1536"/>
      <c r="X241" s="1536"/>
      <c r="Y241" s="1536"/>
      <c r="Z241" s="1536"/>
      <c r="AA241" s="1589"/>
      <c r="AB241" s="1515">
        <f t="shared" si="42"/>
        <v>0</v>
      </c>
      <c r="AC241" s="1516">
        <f t="shared" si="43"/>
        <v>0</v>
      </c>
      <c r="AE241" s="765"/>
      <c r="AF241" s="1069"/>
      <c r="AG241" s="955"/>
      <c r="AH241" s="944">
        <f>O241</f>
        <v>0</v>
      </c>
      <c r="AI241" s="766"/>
      <c r="AJ241" s="768">
        <f t="shared" si="39"/>
        <v>0</v>
      </c>
      <c r="AK241" s="762"/>
      <c r="AL241" s="1278">
        <f t="shared" si="45"/>
        <v>0</v>
      </c>
    </row>
    <row r="242" spans="1:38" s="607" customFormat="1" hidden="1">
      <c r="A242" s="617" t="s">
        <v>78</v>
      </c>
      <c r="B242" s="1601">
        <f t="shared" si="41"/>
        <v>0</v>
      </c>
      <c r="C242" s="1810" t="s">
        <v>31</v>
      </c>
      <c r="D242" s="1810" t="s">
        <v>233</v>
      </c>
      <c r="E242" s="1810" t="s">
        <v>270</v>
      </c>
      <c r="F242" s="1810" t="s">
        <v>79</v>
      </c>
      <c r="G242" s="1866" t="s">
        <v>73</v>
      </c>
      <c r="H242" s="1849" t="s">
        <v>149</v>
      </c>
      <c r="I242" s="1400"/>
      <c r="J242" s="1401"/>
      <c r="K242" s="1402"/>
      <c r="L242" s="1408"/>
      <c r="M242" s="1347"/>
      <c r="N242" s="1358"/>
      <c r="O242" s="1405"/>
      <c r="P242" s="1535"/>
      <c r="Q242" s="1536"/>
      <c r="R242" s="1536"/>
      <c r="S242" s="1536"/>
      <c r="T242" s="1536"/>
      <c r="U242" s="1536"/>
      <c r="V242" s="1536"/>
      <c r="W242" s="1536"/>
      <c r="X242" s="1536"/>
      <c r="Y242" s="1536"/>
      <c r="Z242" s="1536"/>
      <c r="AA242" s="1589"/>
      <c r="AB242" s="1515">
        <f t="shared" si="42"/>
        <v>0</v>
      </c>
      <c r="AC242" s="1516">
        <f t="shared" si="43"/>
        <v>0</v>
      </c>
      <c r="AE242" s="765"/>
      <c r="AF242" s="1069"/>
      <c r="AG242" s="955"/>
      <c r="AH242" s="944">
        <f t="shared" si="44"/>
        <v>0</v>
      </c>
      <c r="AI242" s="766"/>
      <c r="AJ242" s="768">
        <f t="shared" si="39"/>
        <v>0</v>
      </c>
      <c r="AK242" s="762"/>
      <c r="AL242" s="1278">
        <f t="shared" si="45"/>
        <v>0</v>
      </c>
    </row>
    <row r="243" spans="1:38" s="607" customFormat="1" hidden="1">
      <c r="A243" s="617" t="s">
        <v>78</v>
      </c>
      <c r="B243" s="1601">
        <f t="shared" si="41"/>
        <v>0</v>
      </c>
      <c r="C243" s="1810" t="s">
        <v>31</v>
      </c>
      <c r="D243" s="1810" t="s">
        <v>233</v>
      </c>
      <c r="E243" s="1810" t="s">
        <v>271</v>
      </c>
      <c r="F243" s="1810" t="s">
        <v>79</v>
      </c>
      <c r="G243" s="1866" t="s">
        <v>73</v>
      </c>
      <c r="H243" s="1849" t="s">
        <v>149</v>
      </c>
      <c r="I243" s="1400"/>
      <c r="J243" s="1401"/>
      <c r="K243" s="1402"/>
      <c r="L243" s="1401"/>
      <c r="M243" s="1402"/>
      <c r="N243" s="1358"/>
      <c r="O243" s="1405"/>
      <c r="P243" s="1535"/>
      <c r="Q243" s="1536"/>
      <c r="R243" s="1536"/>
      <c r="S243" s="1536"/>
      <c r="T243" s="1536"/>
      <c r="U243" s="1536"/>
      <c r="V243" s="1536"/>
      <c r="W243" s="1536"/>
      <c r="X243" s="1536"/>
      <c r="Y243" s="1536"/>
      <c r="Z243" s="1536"/>
      <c r="AA243" s="1589"/>
      <c r="AB243" s="1515">
        <f t="shared" si="42"/>
        <v>0</v>
      </c>
      <c r="AC243" s="1516">
        <f t="shared" si="43"/>
        <v>0</v>
      </c>
      <c r="AE243" s="765"/>
      <c r="AF243" s="1069"/>
      <c r="AG243" s="955"/>
      <c r="AH243" s="944">
        <f t="shared" si="44"/>
        <v>0</v>
      </c>
      <c r="AI243" s="766"/>
      <c r="AJ243" s="768">
        <f t="shared" si="39"/>
        <v>0</v>
      </c>
      <c r="AK243" s="762"/>
      <c r="AL243" s="1278">
        <f t="shared" si="45"/>
        <v>0</v>
      </c>
    </row>
    <row r="244" spans="1:38" s="607" customFormat="1" hidden="1">
      <c r="A244" s="617" t="s">
        <v>78</v>
      </c>
      <c r="B244" s="1601">
        <f t="shared" si="41"/>
        <v>0</v>
      </c>
      <c r="C244" s="1810" t="s">
        <v>31</v>
      </c>
      <c r="D244" s="1810" t="s">
        <v>233</v>
      </c>
      <c r="E244" s="1810" t="s">
        <v>273</v>
      </c>
      <c r="F244" s="1810" t="s">
        <v>79</v>
      </c>
      <c r="G244" s="1866" t="s">
        <v>73</v>
      </c>
      <c r="H244" s="1849" t="s">
        <v>149</v>
      </c>
      <c r="I244" s="1400"/>
      <c r="J244" s="1401"/>
      <c r="K244" s="1402"/>
      <c r="L244" s="1408"/>
      <c r="M244" s="1407"/>
      <c r="N244" s="1456"/>
      <c r="O244" s="1405"/>
      <c r="P244" s="1535"/>
      <c r="Q244" s="1536"/>
      <c r="R244" s="1536"/>
      <c r="S244" s="1536"/>
      <c r="T244" s="1536"/>
      <c r="U244" s="1536"/>
      <c r="V244" s="1536"/>
      <c r="W244" s="1536"/>
      <c r="X244" s="1536"/>
      <c r="Y244" s="1536"/>
      <c r="Z244" s="1536"/>
      <c r="AA244" s="1589"/>
      <c r="AB244" s="1515">
        <f t="shared" si="42"/>
        <v>0</v>
      </c>
      <c r="AC244" s="1516">
        <f t="shared" si="43"/>
        <v>0</v>
      </c>
      <c r="AE244" s="765"/>
      <c r="AF244" s="1069"/>
      <c r="AG244" s="955"/>
      <c r="AH244" s="944">
        <f t="shared" si="44"/>
        <v>0</v>
      </c>
      <c r="AI244" s="766"/>
      <c r="AJ244" s="768">
        <f t="shared" si="39"/>
        <v>0</v>
      </c>
      <c r="AK244" s="762"/>
      <c r="AL244" s="1278">
        <f t="shared" si="45"/>
        <v>0</v>
      </c>
    </row>
    <row r="245" spans="1:38" s="607" customFormat="1" hidden="1">
      <c r="A245" s="617" t="s">
        <v>78</v>
      </c>
      <c r="B245" s="1601">
        <f t="shared" si="41"/>
        <v>0</v>
      </c>
      <c r="C245" s="1810" t="s">
        <v>31</v>
      </c>
      <c r="D245" s="1810" t="s">
        <v>233</v>
      </c>
      <c r="E245" s="1810" t="s">
        <v>280</v>
      </c>
      <c r="F245" s="1810" t="s">
        <v>79</v>
      </c>
      <c r="G245" s="1866" t="s">
        <v>73</v>
      </c>
      <c r="H245" s="1849" t="s">
        <v>149</v>
      </c>
      <c r="I245" s="1400"/>
      <c r="J245" s="1401"/>
      <c r="K245" s="1402"/>
      <c r="L245" s="1408"/>
      <c r="M245" s="1407"/>
      <c r="N245" s="1456"/>
      <c r="O245" s="1405"/>
      <c r="P245" s="1535"/>
      <c r="Q245" s="1536"/>
      <c r="R245" s="1536"/>
      <c r="S245" s="1536"/>
      <c r="T245" s="1536"/>
      <c r="U245" s="1536"/>
      <c r="V245" s="1536"/>
      <c r="W245" s="1536"/>
      <c r="X245" s="1536"/>
      <c r="Y245" s="1536"/>
      <c r="Z245" s="1536"/>
      <c r="AA245" s="1589"/>
      <c r="AB245" s="1515">
        <f t="shared" si="42"/>
        <v>0</v>
      </c>
      <c r="AC245" s="1516">
        <f t="shared" si="43"/>
        <v>0</v>
      </c>
      <c r="AE245" s="765"/>
      <c r="AF245" s="1069"/>
      <c r="AG245" s="955"/>
      <c r="AH245" s="944">
        <f t="shared" si="44"/>
        <v>0</v>
      </c>
      <c r="AI245" s="766"/>
      <c r="AJ245" s="768">
        <f t="shared" si="39"/>
        <v>0</v>
      </c>
      <c r="AK245" s="762"/>
      <c r="AL245" s="1278">
        <f t="shared" si="45"/>
        <v>0</v>
      </c>
    </row>
    <row r="246" spans="1:38" s="607" customFormat="1" hidden="1">
      <c r="A246" s="617" t="s">
        <v>78</v>
      </c>
      <c r="B246" s="1601">
        <f t="shared" si="41"/>
        <v>0</v>
      </c>
      <c r="C246" s="1810" t="s">
        <v>31</v>
      </c>
      <c r="D246" s="1810" t="s">
        <v>233</v>
      </c>
      <c r="E246" s="1810" t="s">
        <v>281</v>
      </c>
      <c r="F246" s="1810" t="s">
        <v>79</v>
      </c>
      <c r="G246" s="1866" t="s">
        <v>73</v>
      </c>
      <c r="H246" s="1849" t="s">
        <v>149</v>
      </c>
      <c r="I246" s="1400"/>
      <c r="J246" s="1401"/>
      <c r="K246" s="1402"/>
      <c r="L246" s="1408"/>
      <c r="M246" s="1347"/>
      <c r="N246" s="1456"/>
      <c r="O246" s="1405"/>
      <c r="P246" s="1535"/>
      <c r="Q246" s="1536"/>
      <c r="R246" s="1536"/>
      <c r="S246" s="1536"/>
      <c r="T246" s="1536"/>
      <c r="U246" s="1536"/>
      <c r="V246" s="1536"/>
      <c r="W246" s="1536"/>
      <c r="X246" s="1536"/>
      <c r="Y246" s="1536"/>
      <c r="Z246" s="1536"/>
      <c r="AA246" s="1589"/>
      <c r="AB246" s="1515">
        <f t="shared" si="42"/>
        <v>0</v>
      </c>
      <c r="AC246" s="1516">
        <f t="shared" si="43"/>
        <v>0</v>
      </c>
      <c r="AE246" s="765"/>
      <c r="AF246" s="1069"/>
      <c r="AG246" s="955"/>
      <c r="AH246" s="944">
        <f t="shared" si="44"/>
        <v>0</v>
      </c>
      <c r="AI246" s="766"/>
      <c r="AJ246" s="768">
        <f t="shared" si="39"/>
        <v>0</v>
      </c>
      <c r="AK246" s="762"/>
      <c r="AL246" s="1278">
        <f t="shared" si="45"/>
        <v>0</v>
      </c>
    </row>
    <row r="247" spans="1:38" s="607" customFormat="1" hidden="1">
      <c r="A247" s="617" t="s">
        <v>78</v>
      </c>
      <c r="B247" s="1601">
        <f t="shared" si="41"/>
        <v>0</v>
      </c>
      <c r="C247" s="1810" t="s">
        <v>31</v>
      </c>
      <c r="D247" s="1810" t="s">
        <v>233</v>
      </c>
      <c r="E247" s="1810" t="s">
        <v>282</v>
      </c>
      <c r="F247" s="1810" t="s">
        <v>79</v>
      </c>
      <c r="G247" s="1866" t="s">
        <v>73</v>
      </c>
      <c r="H247" s="1849" t="s">
        <v>149</v>
      </c>
      <c r="I247" s="1400"/>
      <c r="J247" s="1401"/>
      <c r="K247" s="1402"/>
      <c r="L247" s="1408"/>
      <c r="M247" s="1347"/>
      <c r="N247" s="1456"/>
      <c r="O247" s="1405"/>
      <c r="P247" s="1535"/>
      <c r="Q247" s="1536"/>
      <c r="R247" s="1536"/>
      <c r="S247" s="1536"/>
      <c r="T247" s="1536"/>
      <c r="U247" s="1536"/>
      <c r="V247" s="1536"/>
      <c r="W247" s="1536"/>
      <c r="X247" s="1536"/>
      <c r="Y247" s="1536"/>
      <c r="Z247" s="1536"/>
      <c r="AA247" s="1589"/>
      <c r="AB247" s="1515">
        <f t="shared" si="42"/>
        <v>0</v>
      </c>
      <c r="AC247" s="1516">
        <f t="shared" si="43"/>
        <v>0</v>
      </c>
      <c r="AE247" s="765"/>
      <c r="AF247" s="1069"/>
      <c r="AG247" s="955"/>
      <c r="AH247" s="944">
        <f t="shared" si="44"/>
        <v>0</v>
      </c>
      <c r="AI247" s="766"/>
      <c r="AJ247" s="768">
        <f t="shared" si="39"/>
        <v>0</v>
      </c>
      <c r="AK247" s="762"/>
      <c r="AL247" s="1278">
        <f t="shared" si="45"/>
        <v>0</v>
      </c>
    </row>
    <row r="248" spans="1:38" s="607" customFormat="1" hidden="1">
      <c r="A248" s="617" t="s">
        <v>78</v>
      </c>
      <c r="B248" s="1601">
        <f t="shared" si="41"/>
        <v>0</v>
      </c>
      <c r="C248" s="1810" t="s">
        <v>31</v>
      </c>
      <c r="D248" s="1810" t="s">
        <v>233</v>
      </c>
      <c r="E248" s="1810" t="s">
        <v>283</v>
      </c>
      <c r="F248" s="1810" t="s">
        <v>79</v>
      </c>
      <c r="G248" s="1866" t="s">
        <v>73</v>
      </c>
      <c r="H248" s="1849" t="s">
        <v>149</v>
      </c>
      <c r="I248" s="1400"/>
      <c r="J248" s="1401"/>
      <c r="K248" s="1402"/>
      <c r="L248" s="1408"/>
      <c r="M248" s="1347"/>
      <c r="N248" s="1456"/>
      <c r="O248" s="1405"/>
      <c r="P248" s="1535"/>
      <c r="Q248" s="1536"/>
      <c r="R248" s="1536"/>
      <c r="S248" s="1536"/>
      <c r="T248" s="1536"/>
      <c r="U248" s="1536"/>
      <c r="V248" s="1536"/>
      <c r="W248" s="1536"/>
      <c r="X248" s="1536"/>
      <c r="Y248" s="1536"/>
      <c r="Z248" s="1536"/>
      <c r="AA248" s="1589"/>
      <c r="AB248" s="1515">
        <f t="shared" si="42"/>
        <v>0</v>
      </c>
      <c r="AC248" s="1516">
        <f t="shared" si="43"/>
        <v>0</v>
      </c>
      <c r="AE248" s="765"/>
      <c r="AF248" s="1069"/>
      <c r="AG248" s="955"/>
      <c r="AH248" s="944">
        <f t="shared" si="44"/>
        <v>0</v>
      </c>
      <c r="AI248" s="766"/>
      <c r="AJ248" s="768">
        <f t="shared" si="39"/>
        <v>0</v>
      </c>
      <c r="AK248" s="762"/>
      <c r="AL248" s="1278">
        <f t="shared" si="45"/>
        <v>0</v>
      </c>
    </row>
    <row r="249" spans="1:38" s="607" customFormat="1" hidden="1">
      <c r="A249" s="617" t="s">
        <v>78</v>
      </c>
      <c r="B249" s="1601">
        <f t="shared" si="41"/>
        <v>0</v>
      </c>
      <c r="C249" s="1810" t="s">
        <v>31</v>
      </c>
      <c r="D249" s="1810" t="s">
        <v>233</v>
      </c>
      <c r="E249" s="1810" t="s">
        <v>284</v>
      </c>
      <c r="F249" s="1810" t="s">
        <v>79</v>
      </c>
      <c r="G249" s="1866" t="s">
        <v>73</v>
      </c>
      <c r="H249" s="1849" t="s">
        <v>149</v>
      </c>
      <c r="I249" s="1400"/>
      <c r="J249" s="1401"/>
      <c r="K249" s="1402"/>
      <c r="L249" s="1408"/>
      <c r="M249" s="1347"/>
      <c r="N249" s="1358"/>
      <c r="O249" s="1405"/>
      <c r="P249" s="1535"/>
      <c r="Q249" s="1536"/>
      <c r="R249" s="1536"/>
      <c r="S249" s="1536"/>
      <c r="T249" s="1536"/>
      <c r="U249" s="1536"/>
      <c r="V249" s="1536"/>
      <c r="W249" s="1536"/>
      <c r="X249" s="1536"/>
      <c r="Y249" s="1536"/>
      <c r="Z249" s="1536"/>
      <c r="AA249" s="1589"/>
      <c r="AB249" s="1515">
        <f t="shared" si="42"/>
        <v>0</v>
      </c>
      <c r="AC249" s="1516">
        <f t="shared" si="43"/>
        <v>0</v>
      </c>
      <c r="AE249" s="765"/>
      <c r="AF249" s="1069"/>
      <c r="AG249" s="955"/>
      <c r="AH249" s="944">
        <f t="shared" si="44"/>
        <v>0</v>
      </c>
      <c r="AI249" s="766"/>
      <c r="AJ249" s="768">
        <f t="shared" si="39"/>
        <v>0</v>
      </c>
      <c r="AK249" s="762"/>
      <c r="AL249" s="1278">
        <f t="shared" si="45"/>
        <v>0</v>
      </c>
    </row>
    <row r="250" spans="1:38" s="607" customFormat="1" hidden="1">
      <c r="A250" s="617" t="s">
        <v>78</v>
      </c>
      <c r="B250" s="1601">
        <f t="shared" si="41"/>
        <v>0</v>
      </c>
      <c r="C250" s="1810" t="s">
        <v>31</v>
      </c>
      <c r="D250" s="1810" t="s">
        <v>233</v>
      </c>
      <c r="E250" s="1810" t="s">
        <v>285</v>
      </c>
      <c r="F250" s="1810" t="s">
        <v>79</v>
      </c>
      <c r="G250" s="1866" t="s">
        <v>73</v>
      </c>
      <c r="H250" s="1849" t="s">
        <v>149</v>
      </c>
      <c r="I250" s="1400"/>
      <c r="J250" s="1401"/>
      <c r="K250" s="1402"/>
      <c r="L250" s="1401"/>
      <c r="M250" s="1407"/>
      <c r="N250" s="1456"/>
      <c r="O250" s="1405"/>
      <c r="P250" s="1535"/>
      <c r="Q250" s="1536"/>
      <c r="R250" s="1536"/>
      <c r="S250" s="1536"/>
      <c r="T250" s="1536"/>
      <c r="U250" s="1536"/>
      <c r="V250" s="1536"/>
      <c r="W250" s="1536"/>
      <c r="X250" s="1536"/>
      <c r="Y250" s="1536"/>
      <c r="Z250" s="1536"/>
      <c r="AA250" s="1589"/>
      <c r="AB250" s="1515">
        <f t="shared" si="42"/>
        <v>0</v>
      </c>
      <c r="AC250" s="1516">
        <f t="shared" si="43"/>
        <v>0</v>
      </c>
      <c r="AE250" s="765"/>
      <c r="AF250" s="1069"/>
      <c r="AG250" s="955"/>
      <c r="AH250" s="944">
        <f>O250</f>
        <v>0</v>
      </c>
      <c r="AI250" s="766"/>
      <c r="AJ250" s="768">
        <f t="shared" si="39"/>
        <v>0</v>
      </c>
      <c r="AK250" s="762"/>
      <c r="AL250" s="1278">
        <f t="shared" si="45"/>
        <v>0</v>
      </c>
    </row>
    <row r="251" spans="1:38" s="607" customFormat="1" hidden="1">
      <c r="A251" s="617" t="s">
        <v>78</v>
      </c>
      <c r="B251" s="1601">
        <f t="shared" si="41"/>
        <v>0</v>
      </c>
      <c r="C251" s="1810" t="s">
        <v>31</v>
      </c>
      <c r="D251" s="1810" t="s">
        <v>233</v>
      </c>
      <c r="E251" s="1810" t="s">
        <v>286</v>
      </c>
      <c r="F251" s="1810" t="s">
        <v>79</v>
      </c>
      <c r="G251" s="1866" t="s">
        <v>73</v>
      </c>
      <c r="H251" s="1849" t="s">
        <v>149</v>
      </c>
      <c r="I251" s="1400"/>
      <c r="J251" s="1401"/>
      <c r="K251" s="1402"/>
      <c r="L251" s="1408"/>
      <c r="M251" s="1347"/>
      <c r="N251" s="1358"/>
      <c r="O251" s="1405"/>
      <c r="P251" s="1535"/>
      <c r="Q251" s="1536"/>
      <c r="R251" s="1536"/>
      <c r="S251" s="1536"/>
      <c r="T251" s="1536"/>
      <c r="U251" s="1536"/>
      <c r="V251" s="1536"/>
      <c r="W251" s="1536"/>
      <c r="X251" s="1536"/>
      <c r="Y251" s="1536"/>
      <c r="Z251" s="1536"/>
      <c r="AA251" s="1589"/>
      <c r="AB251" s="1515">
        <f t="shared" si="42"/>
        <v>0</v>
      </c>
      <c r="AC251" s="1516">
        <f t="shared" si="43"/>
        <v>0</v>
      </c>
      <c r="AE251" s="765"/>
      <c r="AF251" s="1069"/>
      <c r="AG251" s="955"/>
      <c r="AH251" s="944">
        <f t="shared" si="44"/>
        <v>0</v>
      </c>
      <c r="AI251" s="766"/>
      <c r="AJ251" s="768">
        <f t="shared" si="39"/>
        <v>0</v>
      </c>
      <c r="AK251" s="762"/>
      <c r="AL251" s="1278">
        <f t="shared" si="45"/>
        <v>0</v>
      </c>
    </row>
    <row r="252" spans="1:38" s="607" customFormat="1" hidden="1">
      <c r="A252" s="617" t="s">
        <v>78</v>
      </c>
      <c r="B252" s="1601">
        <f t="shared" si="41"/>
        <v>0</v>
      </c>
      <c r="C252" s="1810" t="s">
        <v>31</v>
      </c>
      <c r="D252" s="1810" t="s">
        <v>233</v>
      </c>
      <c r="E252" s="1810" t="s">
        <v>287</v>
      </c>
      <c r="F252" s="1810" t="s">
        <v>79</v>
      </c>
      <c r="G252" s="1866" t="s">
        <v>73</v>
      </c>
      <c r="H252" s="1849" t="s">
        <v>149</v>
      </c>
      <c r="I252" s="1400"/>
      <c r="J252" s="1401"/>
      <c r="K252" s="1402"/>
      <c r="L252" s="1408"/>
      <c r="M252" s="1347"/>
      <c r="N252" s="1358"/>
      <c r="O252" s="1405"/>
      <c r="P252" s="1535"/>
      <c r="Q252" s="1536"/>
      <c r="R252" s="1536"/>
      <c r="S252" s="1536"/>
      <c r="T252" s="1536"/>
      <c r="U252" s="1536"/>
      <c r="V252" s="1536"/>
      <c r="W252" s="1536"/>
      <c r="X252" s="1536"/>
      <c r="Y252" s="1536"/>
      <c r="Z252" s="1536"/>
      <c r="AA252" s="1589"/>
      <c r="AB252" s="1515">
        <f t="shared" si="42"/>
        <v>0</v>
      </c>
      <c r="AC252" s="1516">
        <f t="shared" si="43"/>
        <v>0</v>
      </c>
      <c r="AE252" s="765"/>
      <c r="AF252" s="1069"/>
      <c r="AG252" s="955"/>
      <c r="AH252" s="944">
        <f t="shared" si="44"/>
        <v>0</v>
      </c>
      <c r="AI252" s="766"/>
      <c r="AJ252" s="768">
        <f t="shared" si="39"/>
        <v>0</v>
      </c>
      <c r="AK252" s="762"/>
      <c r="AL252" s="1278">
        <f t="shared" si="45"/>
        <v>0</v>
      </c>
    </row>
    <row r="253" spans="1:38" s="607" customFormat="1" hidden="1">
      <c r="A253" s="617" t="s">
        <v>78</v>
      </c>
      <c r="B253" s="1601">
        <f t="shared" si="41"/>
        <v>0</v>
      </c>
      <c r="C253" s="1810" t="s">
        <v>31</v>
      </c>
      <c r="D253" s="1810" t="s">
        <v>233</v>
      </c>
      <c r="E253" s="1810" t="s">
        <v>288</v>
      </c>
      <c r="F253" s="1810" t="s">
        <v>79</v>
      </c>
      <c r="G253" s="1866" t="s">
        <v>73</v>
      </c>
      <c r="H253" s="1849" t="s">
        <v>149</v>
      </c>
      <c r="I253" s="1400"/>
      <c r="J253" s="1401"/>
      <c r="K253" s="1402"/>
      <c r="L253" s="1408"/>
      <c r="M253" s="1347"/>
      <c r="N253" s="1358"/>
      <c r="O253" s="1405"/>
      <c r="P253" s="1535"/>
      <c r="Q253" s="1536"/>
      <c r="R253" s="1536"/>
      <c r="S253" s="1536"/>
      <c r="T253" s="1536"/>
      <c r="U253" s="1536"/>
      <c r="V253" s="1536"/>
      <c r="W253" s="1536"/>
      <c r="X253" s="1536"/>
      <c r="Y253" s="1536"/>
      <c r="Z253" s="1536"/>
      <c r="AA253" s="1589"/>
      <c r="AB253" s="1515">
        <f t="shared" si="42"/>
        <v>0</v>
      </c>
      <c r="AC253" s="1516">
        <f t="shared" si="43"/>
        <v>0</v>
      </c>
      <c r="AE253" s="765"/>
      <c r="AF253" s="1069"/>
      <c r="AG253" s="955"/>
      <c r="AH253" s="944">
        <f t="shared" si="44"/>
        <v>0</v>
      </c>
      <c r="AI253" s="766"/>
      <c r="AJ253" s="768">
        <f t="shared" si="39"/>
        <v>0</v>
      </c>
      <c r="AK253" s="762"/>
      <c r="AL253" s="1278">
        <f t="shared" si="45"/>
        <v>0</v>
      </c>
    </row>
    <row r="254" spans="1:38" s="607" customFormat="1" hidden="1">
      <c r="A254" s="617" t="s">
        <v>78</v>
      </c>
      <c r="B254" s="1601">
        <f t="shared" si="41"/>
        <v>0</v>
      </c>
      <c r="C254" s="1810" t="s">
        <v>31</v>
      </c>
      <c r="D254" s="1810" t="s">
        <v>233</v>
      </c>
      <c r="E254" s="1810" t="s">
        <v>289</v>
      </c>
      <c r="F254" s="1810" t="s">
        <v>79</v>
      </c>
      <c r="G254" s="1866" t="s">
        <v>73</v>
      </c>
      <c r="H254" s="1849" t="s">
        <v>149</v>
      </c>
      <c r="I254" s="1400"/>
      <c r="J254" s="1401"/>
      <c r="K254" s="1402"/>
      <c r="L254" s="1408"/>
      <c r="M254" s="1347"/>
      <c r="N254" s="1358"/>
      <c r="O254" s="1405"/>
      <c r="P254" s="1535"/>
      <c r="Q254" s="1536"/>
      <c r="R254" s="1536"/>
      <c r="S254" s="1536"/>
      <c r="T254" s="1536"/>
      <c r="U254" s="1536"/>
      <c r="V254" s="1536"/>
      <c r="W254" s="1536"/>
      <c r="X254" s="1536"/>
      <c r="Y254" s="1536"/>
      <c r="Z254" s="1536"/>
      <c r="AA254" s="1589"/>
      <c r="AB254" s="1515">
        <f t="shared" si="42"/>
        <v>0</v>
      </c>
      <c r="AC254" s="1516">
        <f t="shared" si="43"/>
        <v>0</v>
      </c>
      <c r="AE254" s="765"/>
      <c r="AF254" s="1069"/>
      <c r="AG254" s="955"/>
      <c r="AH254" s="944">
        <f t="shared" si="44"/>
        <v>0</v>
      </c>
      <c r="AI254" s="766"/>
      <c r="AJ254" s="768">
        <f t="shared" si="39"/>
        <v>0</v>
      </c>
      <c r="AK254" s="762"/>
      <c r="AL254" s="1278">
        <f t="shared" si="45"/>
        <v>0</v>
      </c>
    </row>
    <row r="255" spans="1:38" s="607" customFormat="1" hidden="1">
      <c r="A255" s="617" t="s">
        <v>78</v>
      </c>
      <c r="B255" s="1601">
        <f t="shared" si="41"/>
        <v>0</v>
      </c>
      <c r="C255" s="1810" t="s">
        <v>31</v>
      </c>
      <c r="D255" s="1810" t="s">
        <v>233</v>
      </c>
      <c r="E255" s="1810" t="s">
        <v>290</v>
      </c>
      <c r="F255" s="1810" t="s">
        <v>79</v>
      </c>
      <c r="G255" s="1866" t="s">
        <v>73</v>
      </c>
      <c r="H255" s="1849" t="s">
        <v>149</v>
      </c>
      <c r="I255" s="1400"/>
      <c r="J255" s="1401"/>
      <c r="K255" s="1402"/>
      <c r="L255" s="1408"/>
      <c r="M255" s="1347"/>
      <c r="N255" s="1358"/>
      <c r="O255" s="1405"/>
      <c r="P255" s="1535"/>
      <c r="Q255" s="1536"/>
      <c r="R255" s="1536"/>
      <c r="S255" s="1536"/>
      <c r="T255" s="1536"/>
      <c r="U255" s="1536"/>
      <c r="V255" s="1536"/>
      <c r="W255" s="1536"/>
      <c r="X255" s="1536"/>
      <c r="Y255" s="1536"/>
      <c r="Z255" s="1536"/>
      <c r="AA255" s="1589"/>
      <c r="AB255" s="1515">
        <f t="shared" si="42"/>
        <v>0</v>
      </c>
      <c r="AC255" s="1516">
        <f t="shared" si="43"/>
        <v>0</v>
      </c>
      <c r="AE255" s="765"/>
      <c r="AF255" s="1069"/>
      <c r="AG255" s="955"/>
      <c r="AH255" s="944">
        <f t="shared" si="44"/>
        <v>0</v>
      </c>
      <c r="AI255" s="766"/>
      <c r="AJ255" s="768">
        <f t="shared" si="39"/>
        <v>0</v>
      </c>
      <c r="AK255" s="762"/>
      <c r="AL255" s="1278">
        <f t="shared" si="45"/>
        <v>0</v>
      </c>
    </row>
    <row r="256" spans="1:38" s="607" customFormat="1" hidden="1">
      <c r="A256" s="617" t="s">
        <v>78</v>
      </c>
      <c r="B256" s="1601">
        <f t="shared" si="41"/>
        <v>0</v>
      </c>
      <c r="C256" s="1810" t="s">
        <v>31</v>
      </c>
      <c r="D256" s="1810" t="s">
        <v>233</v>
      </c>
      <c r="E256" s="1810" t="s">
        <v>291</v>
      </c>
      <c r="F256" s="1810" t="s">
        <v>79</v>
      </c>
      <c r="G256" s="1866" t="s">
        <v>73</v>
      </c>
      <c r="H256" s="1849" t="s">
        <v>149</v>
      </c>
      <c r="I256" s="1400"/>
      <c r="J256" s="1401"/>
      <c r="K256" s="1402"/>
      <c r="L256" s="1401"/>
      <c r="M256" s="1407"/>
      <c r="N256" s="1456"/>
      <c r="O256" s="1405"/>
      <c r="P256" s="1535"/>
      <c r="Q256" s="1536"/>
      <c r="R256" s="1536"/>
      <c r="S256" s="1536"/>
      <c r="T256" s="1536"/>
      <c r="U256" s="1536"/>
      <c r="V256" s="1536"/>
      <c r="W256" s="1536"/>
      <c r="X256" s="1536"/>
      <c r="Y256" s="1536"/>
      <c r="Z256" s="1536"/>
      <c r="AA256" s="1589"/>
      <c r="AB256" s="1515">
        <f t="shared" si="42"/>
        <v>0</v>
      </c>
      <c r="AC256" s="1516">
        <f t="shared" si="43"/>
        <v>0</v>
      </c>
      <c r="AE256" s="765"/>
      <c r="AF256" s="1069"/>
      <c r="AG256" s="955"/>
      <c r="AH256" s="944">
        <f>O256</f>
        <v>0</v>
      </c>
      <c r="AI256" s="766"/>
      <c r="AJ256" s="768">
        <f t="shared" si="39"/>
        <v>0</v>
      </c>
      <c r="AK256" s="762"/>
      <c r="AL256" s="1278">
        <f t="shared" si="45"/>
        <v>0</v>
      </c>
    </row>
    <row r="257" spans="1:38" s="607" customFormat="1" hidden="1">
      <c r="A257" s="617" t="s">
        <v>78</v>
      </c>
      <c r="B257" s="1601">
        <f t="shared" si="41"/>
        <v>0</v>
      </c>
      <c r="C257" s="1810" t="s">
        <v>31</v>
      </c>
      <c r="D257" s="1810" t="s">
        <v>233</v>
      </c>
      <c r="E257" s="1810" t="s">
        <v>292</v>
      </c>
      <c r="F257" s="1810" t="s">
        <v>79</v>
      </c>
      <c r="G257" s="1866" t="s">
        <v>73</v>
      </c>
      <c r="H257" s="1849" t="s">
        <v>149</v>
      </c>
      <c r="I257" s="1400"/>
      <c r="J257" s="1401"/>
      <c r="K257" s="1402"/>
      <c r="L257" s="1408"/>
      <c r="M257" s="1347"/>
      <c r="N257" s="1358"/>
      <c r="O257" s="1405"/>
      <c r="P257" s="1535"/>
      <c r="Q257" s="1536"/>
      <c r="R257" s="1536"/>
      <c r="S257" s="1536"/>
      <c r="T257" s="1536"/>
      <c r="U257" s="1536"/>
      <c r="V257" s="1536"/>
      <c r="W257" s="1536"/>
      <c r="X257" s="1536"/>
      <c r="Y257" s="1536"/>
      <c r="Z257" s="1536"/>
      <c r="AA257" s="1589"/>
      <c r="AB257" s="1515">
        <f t="shared" si="42"/>
        <v>0</v>
      </c>
      <c r="AC257" s="1516">
        <f t="shared" si="43"/>
        <v>0</v>
      </c>
      <c r="AE257" s="765"/>
      <c r="AF257" s="1069"/>
      <c r="AG257" s="955"/>
      <c r="AH257" s="944">
        <f t="shared" si="44"/>
        <v>0</v>
      </c>
      <c r="AI257" s="766"/>
      <c r="AJ257" s="768">
        <f t="shared" si="39"/>
        <v>0</v>
      </c>
      <c r="AK257" s="762"/>
      <c r="AL257" s="1278">
        <f t="shared" si="45"/>
        <v>0</v>
      </c>
    </row>
    <row r="258" spans="1:38" s="607" customFormat="1" hidden="1">
      <c r="A258" s="617" t="s">
        <v>78</v>
      </c>
      <c r="B258" s="1601">
        <f t="shared" si="41"/>
        <v>0</v>
      </c>
      <c r="C258" s="1810" t="s">
        <v>31</v>
      </c>
      <c r="D258" s="1810" t="s">
        <v>233</v>
      </c>
      <c r="E258" s="1810" t="s">
        <v>293</v>
      </c>
      <c r="F258" s="1810" t="s">
        <v>79</v>
      </c>
      <c r="G258" s="1866" t="s">
        <v>73</v>
      </c>
      <c r="H258" s="1849" t="s">
        <v>149</v>
      </c>
      <c r="I258" s="1400"/>
      <c r="J258" s="1401"/>
      <c r="K258" s="1402"/>
      <c r="L258" s="1401"/>
      <c r="M258" s="1407"/>
      <c r="N258" s="1456"/>
      <c r="O258" s="1405"/>
      <c r="P258" s="1535"/>
      <c r="Q258" s="1536"/>
      <c r="R258" s="1536"/>
      <c r="S258" s="1536"/>
      <c r="T258" s="1536"/>
      <c r="U258" s="1536"/>
      <c r="V258" s="1536"/>
      <c r="W258" s="1536"/>
      <c r="X258" s="1536"/>
      <c r="Y258" s="1536"/>
      <c r="Z258" s="1536"/>
      <c r="AA258" s="1589"/>
      <c r="AB258" s="1515">
        <f t="shared" si="42"/>
        <v>0</v>
      </c>
      <c r="AC258" s="1516">
        <f t="shared" si="43"/>
        <v>0</v>
      </c>
      <c r="AE258" s="765"/>
      <c r="AF258" s="1069"/>
      <c r="AG258" s="955"/>
      <c r="AH258" s="944">
        <f>O258</f>
        <v>0</v>
      </c>
      <c r="AI258" s="766"/>
      <c r="AJ258" s="768">
        <f t="shared" si="39"/>
        <v>0</v>
      </c>
      <c r="AK258" s="762"/>
      <c r="AL258" s="1278">
        <f t="shared" si="45"/>
        <v>0</v>
      </c>
    </row>
    <row r="259" spans="1:38" s="607" customFormat="1" hidden="1">
      <c r="A259" s="617" t="s">
        <v>78</v>
      </c>
      <c r="B259" s="1601">
        <f t="shared" si="41"/>
        <v>0</v>
      </c>
      <c r="C259" s="1810" t="s">
        <v>31</v>
      </c>
      <c r="D259" s="1810" t="s">
        <v>233</v>
      </c>
      <c r="E259" s="1810" t="s">
        <v>294</v>
      </c>
      <c r="F259" s="1810" t="s">
        <v>79</v>
      </c>
      <c r="G259" s="1866" t="s">
        <v>73</v>
      </c>
      <c r="H259" s="1849" t="s">
        <v>149</v>
      </c>
      <c r="I259" s="1400"/>
      <c r="J259" s="1401"/>
      <c r="K259" s="1402"/>
      <c r="L259" s="1401"/>
      <c r="M259" s="1407"/>
      <c r="N259" s="1456"/>
      <c r="O259" s="1405"/>
      <c r="P259" s="1535"/>
      <c r="Q259" s="1536"/>
      <c r="R259" s="1536"/>
      <c r="S259" s="1536"/>
      <c r="T259" s="1536"/>
      <c r="U259" s="1536"/>
      <c r="V259" s="1536"/>
      <c r="W259" s="1536"/>
      <c r="X259" s="1536"/>
      <c r="Y259" s="1536"/>
      <c r="Z259" s="1536"/>
      <c r="AA259" s="1589"/>
      <c r="AB259" s="1515">
        <f t="shared" si="42"/>
        <v>0</v>
      </c>
      <c r="AC259" s="1516">
        <f t="shared" si="43"/>
        <v>0</v>
      </c>
      <c r="AE259" s="765"/>
      <c r="AF259" s="1069"/>
      <c r="AG259" s="955"/>
      <c r="AH259" s="944">
        <f>O259</f>
        <v>0</v>
      </c>
      <c r="AI259" s="766"/>
      <c r="AJ259" s="768">
        <f t="shared" si="39"/>
        <v>0</v>
      </c>
      <c r="AK259" s="762"/>
      <c r="AL259" s="1278">
        <f t="shared" si="45"/>
        <v>0</v>
      </c>
    </row>
    <row r="260" spans="1:38" s="607" customFormat="1" hidden="1">
      <c r="A260" s="617" t="s">
        <v>78</v>
      </c>
      <c r="B260" s="1601">
        <f t="shared" si="41"/>
        <v>0</v>
      </c>
      <c r="C260" s="1810" t="s">
        <v>31</v>
      </c>
      <c r="D260" s="1810" t="s">
        <v>233</v>
      </c>
      <c r="E260" s="1810" t="s">
        <v>294</v>
      </c>
      <c r="F260" s="1810" t="s">
        <v>79</v>
      </c>
      <c r="G260" s="1866" t="s">
        <v>73</v>
      </c>
      <c r="H260" s="1849" t="s">
        <v>149</v>
      </c>
      <c r="I260" s="1400"/>
      <c r="J260" s="1401"/>
      <c r="K260" s="1402"/>
      <c r="L260" s="1408"/>
      <c r="M260" s="1347"/>
      <c r="N260" s="1358"/>
      <c r="O260" s="1405"/>
      <c r="P260" s="1535"/>
      <c r="Q260" s="1536"/>
      <c r="R260" s="1536"/>
      <c r="S260" s="1536"/>
      <c r="T260" s="1536"/>
      <c r="U260" s="1536"/>
      <c r="V260" s="1536"/>
      <c r="W260" s="1536"/>
      <c r="X260" s="1536"/>
      <c r="Y260" s="1536"/>
      <c r="Z260" s="1536"/>
      <c r="AA260" s="1589"/>
      <c r="AB260" s="1515">
        <f t="shared" si="42"/>
        <v>0</v>
      </c>
      <c r="AC260" s="1516">
        <f t="shared" si="43"/>
        <v>0</v>
      </c>
      <c r="AE260" s="765"/>
      <c r="AF260" s="1069"/>
      <c r="AG260" s="955"/>
      <c r="AH260" s="944">
        <f t="shared" si="44"/>
        <v>0</v>
      </c>
      <c r="AI260" s="766"/>
      <c r="AJ260" s="768">
        <f t="shared" si="39"/>
        <v>0</v>
      </c>
      <c r="AK260" s="762"/>
      <c r="AL260" s="1278">
        <f t="shared" si="45"/>
        <v>0</v>
      </c>
    </row>
    <row r="261" spans="1:38" s="607" customFormat="1" hidden="1">
      <c r="A261" s="617" t="s">
        <v>78</v>
      </c>
      <c r="B261" s="1601">
        <f t="shared" si="41"/>
        <v>0</v>
      </c>
      <c r="C261" s="1810" t="s">
        <v>31</v>
      </c>
      <c r="D261" s="1810" t="s">
        <v>233</v>
      </c>
      <c r="E261" s="1810" t="s">
        <v>295</v>
      </c>
      <c r="F261" s="1810" t="s">
        <v>79</v>
      </c>
      <c r="G261" s="1866" t="s">
        <v>73</v>
      </c>
      <c r="H261" s="1849" t="s">
        <v>149</v>
      </c>
      <c r="I261" s="1400"/>
      <c r="J261" s="1401"/>
      <c r="K261" s="1402"/>
      <c r="L261" s="1401"/>
      <c r="M261" s="1407"/>
      <c r="N261" s="1456"/>
      <c r="O261" s="1405"/>
      <c r="P261" s="1535"/>
      <c r="Q261" s="1536"/>
      <c r="R261" s="1536"/>
      <c r="S261" s="1536"/>
      <c r="T261" s="1536"/>
      <c r="U261" s="1536"/>
      <c r="V261" s="1536"/>
      <c r="W261" s="1536"/>
      <c r="X261" s="1536"/>
      <c r="Y261" s="1536"/>
      <c r="Z261" s="1536"/>
      <c r="AA261" s="1589"/>
      <c r="AB261" s="1515">
        <f t="shared" si="42"/>
        <v>0</v>
      </c>
      <c r="AC261" s="1516">
        <f t="shared" si="43"/>
        <v>0</v>
      </c>
      <c r="AE261" s="765"/>
      <c r="AF261" s="1069"/>
      <c r="AG261" s="955"/>
      <c r="AH261" s="944">
        <f>O261</f>
        <v>0</v>
      </c>
      <c r="AI261" s="766"/>
      <c r="AJ261" s="768">
        <f t="shared" si="39"/>
        <v>0</v>
      </c>
      <c r="AK261" s="762"/>
      <c r="AL261" s="1278">
        <f t="shared" si="45"/>
        <v>0</v>
      </c>
    </row>
    <row r="262" spans="1:38" s="607" customFormat="1" hidden="1">
      <c r="A262" s="617" t="s">
        <v>78</v>
      </c>
      <c r="B262" s="1601">
        <f t="shared" si="41"/>
        <v>0</v>
      </c>
      <c r="C262" s="1810" t="s">
        <v>31</v>
      </c>
      <c r="D262" s="1810" t="s">
        <v>233</v>
      </c>
      <c r="E262" s="1810" t="s">
        <v>296</v>
      </c>
      <c r="F262" s="1810" t="s">
        <v>79</v>
      </c>
      <c r="G262" s="1866" t="s">
        <v>73</v>
      </c>
      <c r="H262" s="1849" t="s">
        <v>149</v>
      </c>
      <c r="I262" s="1400"/>
      <c r="J262" s="1401"/>
      <c r="K262" s="1402"/>
      <c r="L262" s="1408"/>
      <c r="M262" s="1347"/>
      <c r="N262" s="1358"/>
      <c r="O262" s="1405"/>
      <c r="P262" s="1535"/>
      <c r="Q262" s="1536"/>
      <c r="R262" s="1536"/>
      <c r="S262" s="1536"/>
      <c r="T262" s="1536"/>
      <c r="U262" s="1536"/>
      <c r="V262" s="1536"/>
      <c r="W262" s="1536"/>
      <c r="X262" s="1536"/>
      <c r="Y262" s="1536"/>
      <c r="Z262" s="1536"/>
      <c r="AA262" s="1589"/>
      <c r="AB262" s="1515">
        <f t="shared" si="42"/>
        <v>0</v>
      </c>
      <c r="AC262" s="1516">
        <f t="shared" si="43"/>
        <v>0</v>
      </c>
      <c r="AE262" s="765"/>
      <c r="AF262" s="1069"/>
      <c r="AG262" s="955"/>
      <c r="AH262" s="944">
        <f t="shared" si="44"/>
        <v>0</v>
      </c>
      <c r="AI262" s="766"/>
      <c r="AJ262" s="768">
        <f t="shared" si="39"/>
        <v>0</v>
      </c>
      <c r="AK262" s="762"/>
      <c r="AL262" s="1278">
        <f t="shared" si="45"/>
        <v>0</v>
      </c>
    </row>
    <row r="263" spans="1:38" s="607" customFormat="1" hidden="1">
      <c r="A263" s="617" t="s">
        <v>78</v>
      </c>
      <c r="B263" s="1601">
        <f t="shared" si="41"/>
        <v>0</v>
      </c>
      <c r="C263" s="1810" t="s">
        <v>31</v>
      </c>
      <c r="D263" s="1810" t="s">
        <v>233</v>
      </c>
      <c r="E263" s="1810" t="s">
        <v>297</v>
      </c>
      <c r="F263" s="1810" t="s">
        <v>79</v>
      </c>
      <c r="G263" s="1866" t="s">
        <v>73</v>
      </c>
      <c r="H263" s="1849" t="s">
        <v>149</v>
      </c>
      <c r="I263" s="1400"/>
      <c r="J263" s="1401"/>
      <c r="K263" s="1402"/>
      <c r="L263" s="1408"/>
      <c r="M263" s="1347"/>
      <c r="N263" s="1456"/>
      <c r="O263" s="1405"/>
      <c r="P263" s="1535"/>
      <c r="Q263" s="1536"/>
      <c r="R263" s="1536"/>
      <c r="S263" s="1536"/>
      <c r="T263" s="1536"/>
      <c r="U263" s="1536"/>
      <c r="V263" s="1536"/>
      <c r="W263" s="1536"/>
      <c r="X263" s="1536"/>
      <c r="Y263" s="1536"/>
      <c r="Z263" s="1536"/>
      <c r="AA263" s="1589"/>
      <c r="AB263" s="1515">
        <f t="shared" si="42"/>
        <v>0</v>
      </c>
      <c r="AC263" s="1516">
        <f t="shared" si="43"/>
        <v>0</v>
      </c>
      <c r="AE263" s="765"/>
      <c r="AF263" s="1069"/>
      <c r="AG263" s="955"/>
      <c r="AH263" s="944">
        <f t="shared" si="44"/>
        <v>0</v>
      </c>
      <c r="AI263" s="766"/>
      <c r="AJ263" s="768">
        <f t="shared" si="39"/>
        <v>0</v>
      </c>
      <c r="AK263" s="762"/>
      <c r="AL263" s="1278">
        <f t="shared" si="45"/>
        <v>0</v>
      </c>
    </row>
    <row r="264" spans="1:38" s="607" customFormat="1" hidden="1">
      <c r="A264" s="617" t="s">
        <v>78</v>
      </c>
      <c r="B264" s="1601">
        <f t="shared" si="41"/>
        <v>0</v>
      </c>
      <c r="C264" s="1810" t="s">
        <v>31</v>
      </c>
      <c r="D264" s="1810" t="s">
        <v>233</v>
      </c>
      <c r="E264" s="1810" t="s">
        <v>298</v>
      </c>
      <c r="F264" s="1810" t="s">
        <v>79</v>
      </c>
      <c r="G264" s="1866" t="s">
        <v>73</v>
      </c>
      <c r="H264" s="1849" t="s">
        <v>149</v>
      </c>
      <c r="I264" s="1400"/>
      <c r="J264" s="1401"/>
      <c r="K264" s="1402"/>
      <c r="L264" s="1408"/>
      <c r="M264" s="1347"/>
      <c r="N264" s="1456"/>
      <c r="O264" s="1405"/>
      <c r="P264" s="1535"/>
      <c r="Q264" s="1536"/>
      <c r="R264" s="1536"/>
      <c r="S264" s="1536"/>
      <c r="T264" s="1536"/>
      <c r="U264" s="1536"/>
      <c r="V264" s="1536"/>
      <c r="W264" s="1536"/>
      <c r="X264" s="1536"/>
      <c r="Y264" s="1536"/>
      <c r="Z264" s="1536"/>
      <c r="AA264" s="1589"/>
      <c r="AB264" s="1515">
        <f t="shared" si="42"/>
        <v>0</v>
      </c>
      <c r="AC264" s="1516">
        <f t="shared" si="43"/>
        <v>0</v>
      </c>
      <c r="AE264" s="765"/>
      <c r="AF264" s="1069"/>
      <c r="AG264" s="955"/>
      <c r="AH264" s="944">
        <f t="shared" si="44"/>
        <v>0</v>
      </c>
      <c r="AI264" s="766"/>
      <c r="AJ264" s="768">
        <f t="shared" si="39"/>
        <v>0</v>
      </c>
      <c r="AK264" s="762"/>
      <c r="AL264" s="1278">
        <f t="shared" si="45"/>
        <v>0</v>
      </c>
    </row>
    <row r="265" spans="1:38" s="607" customFormat="1" hidden="1">
      <c r="A265" s="617" t="s">
        <v>78</v>
      </c>
      <c r="B265" s="1601">
        <f t="shared" si="41"/>
        <v>0</v>
      </c>
      <c r="C265" s="1810" t="s">
        <v>31</v>
      </c>
      <c r="D265" s="1810" t="s">
        <v>233</v>
      </c>
      <c r="E265" s="1810" t="s">
        <v>299</v>
      </c>
      <c r="F265" s="1810" t="s">
        <v>79</v>
      </c>
      <c r="G265" s="1866" t="s">
        <v>73</v>
      </c>
      <c r="H265" s="1849" t="s">
        <v>149</v>
      </c>
      <c r="I265" s="1400"/>
      <c r="J265" s="1401"/>
      <c r="K265" s="1402"/>
      <c r="L265" s="1408"/>
      <c r="M265" s="1347"/>
      <c r="N265" s="1456"/>
      <c r="O265" s="1405"/>
      <c r="P265" s="1535"/>
      <c r="Q265" s="1536"/>
      <c r="R265" s="1536"/>
      <c r="S265" s="1536"/>
      <c r="T265" s="1536"/>
      <c r="U265" s="1536"/>
      <c r="V265" s="1536"/>
      <c r="W265" s="1536"/>
      <c r="X265" s="1536"/>
      <c r="Y265" s="1536"/>
      <c r="Z265" s="1536"/>
      <c r="AA265" s="1589"/>
      <c r="AB265" s="1515">
        <f t="shared" si="42"/>
        <v>0</v>
      </c>
      <c r="AC265" s="1516">
        <f t="shared" si="43"/>
        <v>0</v>
      </c>
      <c r="AE265" s="765"/>
      <c r="AF265" s="1069"/>
      <c r="AG265" s="955"/>
      <c r="AH265" s="944">
        <f t="shared" si="44"/>
        <v>0</v>
      </c>
      <c r="AI265" s="766"/>
      <c r="AJ265" s="768">
        <f t="shared" si="39"/>
        <v>0</v>
      </c>
      <c r="AK265" s="762"/>
      <c r="AL265" s="1278">
        <f t="shared" si="45"/>
        <v>0</v>
      </c>
    </row>
    <row r="266" spans="1:38" s="607" customFormat="1" hidden="1">
      <c r="A266" s="617" t="s">
        <v>78</v>
      </c>
      <c r="B266" s="1601">
        <f t="shared" si="41"/>
        <v>0</v>
      </c>
      <c r="C266" s="1810" t="s">
        <v>31</v>
      </c>
      <c r="D266" s="1810" t="s">
        <v>233</v>
      </c>
      <c r="E266" s="1810" t="s">
        <v>300</v>
      </c>
      <c r="F266" s="1810" t="s">
        <v>79</v>
      </c>
      <c r="G266" s="1866" t="s">
        <v>73</v>
      </c>
      <c r="H266" s="1849" t="s">
        <v>149</v>
      </c>
      <c r="I266" s="1400"/>
      <c r="J266" s="1401"/>
      <c r="K266" s="1402"/>
      <c r="L266" s="1408"/>
      <c r="M266" s="1347"/>
      <c r="N266" s="1358"/>
      <c r="O266" s="1405"/>
      <c r="P266" s="1535"/>
      <c r="Q266" s="1536"/>
      <c r="R266" s="1536"/>
      <c r="S266" s="1536"/>
      <c r="T266" s="1536"/>
      <c r="U266" s="1536"/>
      <c r="V266" s="1536"/>
      <c r="W266" s="1536"/>
      <c r="X266" s="1536"/>
      <c r="Y266" s="1536"/>
      <c r="Z266" s="1536"/>
      <c r="AA266" s="1589"/>
      <c r="AB266" s="1515">
        <f t="shared" si="42"/>
        <v>0</v>
      </c>
      <c r="AC266" s="1516">
        <f t="shared" si="43"/>
        <v>0</v>
      </c>
      <c r="AE266" s="765"/>
      <c r="AF266" s="1069"/>
      <c r="AG266" s="955"/>
      <c r="AH266" s="944">
        <f t="shared" si="44"/>
        <v>0</v>
      </c>
      <c r="AI266" s="766"/>
      <c r="AJ266" s="768">
        <f t="shared" si="39"/>
        <v>0</v>
      </c>
      <c r="AK266" s="762"/>
      <c r="AL266" s="1278">
        <f t="shared" si="45"/>
        <v>0</v>
      </c>
    </row>
    <row r="267" spans="1:38" s="607" customFormat="1" hidden="1">
      <c r="A267" s="617" t="s">
        <v>78</v>
      </c>
      <c r="B267" s="1601">
        <f t="shared" si="41"/>
        <v>0</v>
      </c>
      <c r="C267" s="1810" t="s">
        <v>31</v>
      </c>
      <c r="D267" s="1810" t="s">
        <v>233</v>
      </c>
      <c r="E267" s="1810" t="s">
        <v>301</v>
      </c>
      <c r="F267" s="1810" t="s">
        <v>79</v>
      </c>
      <c r="G267" s="1866" t="s">
        <v>73</v>
      </c>
      <c r="H267" s="1849" t="s">
        <v>149</v>
      </c>
      <c r="I267" s="1400"/>
      <c r="J267" s="1401"/>
      <c r="K267" s="1402"/>
      <c r="L267" s="1401"/>
      <c r="M267" s="1407"/>
      <c r="N267" s="1456"/>
      <c r="O267" s="1405"/>
      <c r="P267" s="1535"/>
      <c r="Q267" s="1536"/>
      <c r="R267" s="1536"/>
      <c r="S267" s="1536"/>
      <c r="T267" s="1536"/>
      <c r="U267" s="1536"/>
      <c r="V267" s="1536"/>
      <c r="W267" s="1536"/>
      <c r="X267" s="1536"/>
      <c r="Y267" s="1536"/>
      <c r="Z267" s="1536"/>
      <c r="AA267" s="1589"/>
      <c r="AB267" s="1515">
        <f t="shared" si="42"/>
        <v>0</v>
      </c>
      <c r="AC267" s="1516">
        <f t="shared" si="43"/>
        <v>0</v>
      </c>
      <c r="AE267" s="765"/>
      <c r="AF267" s="1069"/>
      <c r="AG267" s="955"/>
      <c r="AH267" s="944">
        <f>O267</f>
        <v>0</v>
      </c>
      <c r="AI267" s="766"/>
      <c r="AJ267" s="768">
        <f t="shared" si="39"/>
        <v>0</v>
      </c>
      <c r="AK267" s="762"/>
      <c r="AL267" s="1278">
        <f t="shared" si="45"/>
        <v>0</v>
      </c>
    </row>
    <row r="268" spans="1:38" s="607" customFormat="1" hidden="1">
      <c r="A268" s="617" t="s">
        <v>78</v>
      </c>
      <c r="B268" s="1601">
        <f t="shared" si="41"/>
        <v>0</v>
      </c>
      <c r="C268" s="1810" t="s">
        <v>31</v>
      </c>
      <c r="D268" s="1810" t="s">
        <v>233</v>
      </c>
      <c r="E268" s="1810" t="s">
        <v>302</v>
      </c>
      <c r="F268" s="1810" t="s">
        <v>79</v>
      </c>
      <c r="G268" s="1866" t="s">
        <v>73</v>
      </c>
      <c r="H268" s="1849" t="s">
        <v>149</v>
      </c>
      <c r="I268" s="1400"/>
      <c r="J268" s="1401"/>
      <c r="K268" s="1402"/>
      <c r="L268" s="1408"/>
      <c r="M268" s="1347"/>
      <c r="N268" s="1358"/>
      <c r="O268" s="1405"/>
      <c r="P268" s="1535"/>
      <c r="Q268" s="1536"/>
      <c r="R268" s="1536"/>
      <c r="S268" s="1536"/>
      <c r="T268" s="1536"/>
      <c r="U268" s="1536"/>
      <c r="V268" s="1536"/>
      <c r="W268" s="1536"/>
      <c r="X268" s="1536"/>
      <c r="Y268" s="1536"/>
      <c r="Z268" s="1536"/>
      <c r="AA268" s="1589"/>
      <c r="AB268" s="1515">
        <f t="shared" si="42"/>
        <v>0</v>
      </c>
      <c r="AC268" s="1516">
        <f t="shared" si="43"/>
        <v>0</v>
      </c>
      <c r="AE268" s="765"/>
      <c r="AF268" s="1069"/>
      <c r="AG268" s="955"/>
      <c r="AH268" s="944">
        <f t="shared" si="44"/>
        <v>0</v>
      </c>
      <c r="AI268" s="766"/>
      <c r="AJ268" s="768">
        <f t="shared" ref="AJ268:AJ301" si="46">AI268-N268</f>
        <v>0</v>
      </c>
      <c r="AK268" s="762"/>
      <c r="AL268" s="1278">
        <f t="shared" ref="AL268:AL302" si="47">AI268-L268</f>
        <v>0</v>
      </c>
    </row>
    <row r="269" spans="1:38" s="607" customFormat="1" hidden="1">
      <c r="A269" s="617" t="s">
        <v>78</v>
      </c>
      <c r="B269" s="1601">
        <f t="shared" si="41"/>
        <v>0</v>
      </c>
      <c r="C269" s="1810" t="s">
        <v>31</v>
      </c>
      <c r="D269" s="1810" t="s">
        <v>233</v>
      </c>
      <c r="E269" s="1810" t="s">
        <v>303</v>
      </c>
      <c r="F269" s="1810" t="s">
        <v>79</v>
      </c>
      <c r="G269" s="1866" t="s">
        <v>73</v>
      </c>
      <c r="H269" s="1849" t="s">
        <v>149</v>
      </c>
      <c r="I269" s="1400"/>
      <c r="J269" s="1401"/>
      <c r="K269" s="1402"/>
      <c r="L269" s="1401"/>
      <c r="M269" s="1407"/>
      <c r="N269" s="1456"/>
      <c r="O269" s="1405"/>
      <c r="P269" s="1535"/>
      <c r="Q269" s="1536"/>
      <c r="R269" s="1536"/>
      <c r="S269" s="1536"/>
      <c r="T269" s="1536"/>
      <c r="U269" s="1536"/>
      <c r="V269" s="1536"/>
      <c r="W269" s="1536"/>
      <c r="X269" s="1536"/>
      <c r="Y269" s="1536"/>
      <c r="Z269" s="1536"/>
      <c r="AA269" s="1589"/>
      <c r="AB269" s="1515">
        <f t="shared" ref="AB269:AB302" si="48">SUM(P269:AA269)</f>
        <v>0</v>
      </c>
      <c r="AC269" s="1516">
        <f t="shared" ref="AC269:AC302" si="49">N269-AB269</f>
        <v>0</v>
      </c>
      <c r="AE269" s="765"/>
      <c r="AF269" s="1069"/>
      <c r="AG269" s="955"/>
      <c r="AH269" s="944">
        <f>O269</f>
        <v>0</v>
      </c>
      <c r="AI269" s="766"/>
      <c r="AJ269" s="768">
        <f t="shared" si="46"/>
        <v>0</v>
      </c>
      <c r="AK269" s="762"/>
      <c r="AL269" s="1278">
        <f t="shared" si="47"/>
        <v>0</v>
      </c>
    </row>
    <row r="270" spans="1:38" s="607" customFormat="1" hidden="1">
      <c r="A270" s="617" t="s">
        <v>78</v>
      </c>
      <c r="B270" s="1601">
        <f t="shared" ref="B270:B302" si="50">L270</f>
        <v>0</v>
      </c>
      <c r="C270" s="1810" t="s">
        <v>31</v>
      </c>
      <c r="D270" s="1810" t="s">
        <v>233</v>
      </c>
      <c r="E270" s="1810" t="s">
        <v>304</v>
      </c>
      <c r="F270" s="1810" t="s">
        <v>79</v>
      </c>
      <c r="G270" s="1866" t="s">
        <v>73</v>
      </c>
      <c r="H270" s="1849" t="s">
        <v>149</v>
      </c>
      <c r="I270" s="1400"/>
      <c r="J270" s="1401"/>
      <c r="K270" s="1402"/>
      <c r="L270" s="1408"/>
      <c r="M270" s="1347"/>
      <c r="N270" s="1456"/>
      <c r="O270" s="1405"/>
      <c r="P270" s="1535"/>
      <c r="Q270" s="1536"/>
      <c r="R270" s="1536"/>
      <c r="S270" s="1536"/>
      <c r="T270" s="1536"/>
      <c r="U270" s="1536"/>
      <c r="V270" s="1536"/>
      <c r="W270" s="1536"/>
      <c r="X270" s="1536"/>
      <c r="Y270" s="1536"/>
      <c r="Z270" s="1536"/>
      <c r="AA270" s="1589"/>
      <c r="AB270" s="1515">
        <f t="shared" si="48"/>
        <v>0</v>
      </c>
      <c r="AC270" s="1516">
        <f t="shared" si="49"/>
        <v>0</v>
      </c>
      <c r="AE270" s="765"/>
      <c r="AF270" s="1069"/>
      <c r="AG270" s="955"/>
      <c r="AH270" s="944">
        <f t="shared" si="44"/>
        <v>0</v>
      </c>
      <c r="AI270" s="766"/>
      <c r="AJ270" s="768">
        <f t="shared" si="46"/>
        <v>0</v>
      </c>
      <c r="AK270" s="762"/>
      <c r="AL270" s="1278">
        <f t="shared" si="47"/>
        <v>0</v>
      </c>
    </row>
    <row r="271" spans="1:38" s="607" customFormat="1" hidden="1">
      <c r="A271" s="617" t="s">
        <v>78</v>
      </c>
      <c r="B271" s="1601">
        <f t="shared" si="50"/>
        <v>0</v>
      </c>
      <c r="C271" s="1810" t="s">
        <v>31</v>
      </c>
      <c r="D271" s="1810" t="s">
        <v>233</v>
      </c>
      <c r="E271" s="1810" t="s">
        <v>305</v>
      </c>
      <c r="F271" s="1810" t="s">
        <v>79</v>
      </c>
      <c r="G271" s="1866" t="s">
        <v>73</v>
      </c>
      <c r="H271" s="1849" t="s">
        <v>149</v>
      </c>
      <c r="I271" s="1400"/>
      <c r="J271" s="1401"/>
      <c r="K271" s="1402"/>
      <c r="L271" s="1408"/>
      <c r="M271" s="1402"/>
      <c r="N271" s="1456"/>
      <c r="O271" s="1405"/>
      <c r="P271" s="1535"/>
      <c r="Q271" s="1536"/>
      <c r="R271" s="1536"/>
      <c r="S271" s="1536"/>
      <c r="T271" s="1536"/>
      <c r="U271" s="1536"/>
      <c r="V271" s="1536"/>
      <c r="W271" s="1536"/>
      <c r="X271" s="1536"/>
      <c r="Y271" s="1536"/>
      <c r="Z271" s="1536"/>
      <c r="AA271" s="1589"/>
      <c r="AB271" s="1515">
        <f t="shared" si="48"/>
        <v>0</v>
      </c>
      <c r="AC271" s="1516">
        <f t="shared" si="49"/>
        <v>0</v>
      </c>
      <c r="AE271" s="765"/>
      <c r="AF271" s="1069"/>
      <c r="AG271" s="955"/>
      <c r="AH271" s="944">
        <f t="shared" si="44"/>
        <v>0</v>
      </c>
      <c r="AI271" s="766"/>
      <c r="AJ271" s="768">
        <f t="shared" si="46"/>
        <v>0</v>
      </c>
      <c r="AK271" s="762"/>
      <c r="AL271" s="1278">
        <f t="shared" si="47"/>
        <v>0</v>
      </c>
    </row>
    <row r="272" spans="1:38" s="607" customFormat="1" hidden="1">
      <c r="A272" s="617" t="s">
        <v>78</v>
      </c>
      <c r="B272" s="1601">
        <f t="shared" si="50"/>
        <v>0</v>
      </c>
      <c r="C272" s="1810" t="s">
        <v>31</v>
      </c>
      <c r="D272" s="1810" t="s">
        <v>233</v>
      </c>
      <c r="E272" s="1810" t="s">
        <v>306</v>
      </c>
      <c r="F272" s="1810" t="s">
        <v>79</v>
      </c>
      <c r="G272" s="1866" t="s">
        <v>73</v>
      </c>
      <c r="H272" s="1849" t="s">
        <v>149</v>
      </c>
      <c r="I272" s="1400"/>
      <c r="J272" s="1401"/>
      <c r="K272" s="1402"/>
      <c r="L272" s="1408"/>
      <c r="M272" s="1407"/>
      <c r="N272" s="1408"/>
      <c r="O272" s="1405"/>
      <c r="P272" s="1535"/>
      <c r="Q272" s="1536"/>
      <c r="R272" s="1536"/>
      <c r="S272" s="1536"/>
      <c r="T272" s="1536"/>
      <c r="U272" s="1536"/>
      <c r="V272" s="1536"/>
      <c r="W272" s="1536"/>
      <c r="X272" s="1536"/>
      <c r="Y272" s="1536"/>
      <c r="Z272" s="1536"/>
      <c r="AA272" s="1589"/>
      <c r="AB272" s="1515">
        <f t="shared" si="48"/>
        <v>0</v>
      </c>
      <c r="AC272" s="1516">
        <f t="shared" si="49"/>
        <v>0</v>
      </c>
      <c r="AE272" s="765"/>
      <c r="AF272" s="1069"/>
      <c r="AG272" s="955"/>
      <c r="AH272" s="944">
        <f t="shared" si="44"/>
        <v>0</v>
      </c>
      <c r="AI272" s="766"/>
      <c r="AJ272" s="768">
        <f t="shared" si="46"/>
        <v>0</v>
      </c>
      <c r="AK272" s="762"/>
      <c r="AL272" s="1278">
        <f t="shared" si="47"/>
        <v>0</v>
      </c>
    </row>
    <row r="273" spans="1:38" s="607" customFormat="1" hidden="1">
      <c r="A273" s="617" t="s">
        <v>78</v>
      </c>
      <c r="B273" s="1601">
        <f t="shared" si="50"/>
        <v>0</v>
      </c>
      <c r="C273" s="1810" t="s">
        <v>31</v>
      </c>
      <c r="D273" s="1810" t="s">
        <v>233</v>
      </c>
      <c r="E273" s="1810" t="s">
        <v>307</v>
      </c>
      <c r="F273" s="1810" t="s">
        <v>79</v>
      </c>
      <c r="G273" s="1866" t="s">
        <v>73</v>
      </c>
      <c r="H273" s="1849" t="s">
        <v>149</v>
      </c>
      <c r="I273" s="1400"/>
      <c r="J273" s="1401"/>
      <c r="K273" s="1402"/>
      <c r="L273" s="1408"/>
      <c r="M273" s="1407"/>
      <c r="N273" s="1408"/>
      <c r="O273" s="1405"/>
      <c r="P273" s="1535"/>
      <c r="Q273" s="1536"/>
      <c r="R273" s="1536"/>
      <c r="S273" s="1536"/>
      <c r="T273" s="1536"/>
      <c r="U273" s="1536"/>
      <c r="V273" s="1536"/>
      <c r="W273" s="1536"/>
      <c r="X273" s="1536"/>
      <c r="Y273" s="1536"/>
      <c r="Z273" s="1536"/>
      <c r="AA273" s="1589"/>
      <c r="AB273" s="1515">
        <f t="shared" si="48"/>
        <v>0</v>
      </c>
      <c r="AC273" s="1516">
        <f t="shared" si="49"/>
        <v>0</v>
      </c>
      <c r="AE273" s="765"/>
      <c r="AF273" s="1069"/>
      <c r="AG273" s="955"/>
      <c r="AH273" s="944">
        <f t="shared" si="44"/>
        <v>0</v>
      </c>
      <c r="AI273" s="766"/>
      <c r="AJ273" s="768">
        <f t="shared" si="46"/>
        <v>0</v>
      </c>
      <c r="AK273" s="762"/>
      <c r="AL273" s="1278">
        <f t="shared" si="47"/>
        <v>0</v>
      </c>
    </row>
    <row r="274" spans="1:38" s="607" customFormat="1" hidden="1">
      <c r="A274" s="617" t="s">
        <v>78</v>
      </c>
      <c r="B274" s="1601">
        <f t="shared" si="50"/>
        <v>0</v>
      </c>
      <c r="C274" s="1810" t="s">
        <v>31</v>
      </c>
      <c r="D274" s="1810" t="s">
        <v>233</v>
      </c>
      <c r="E274" s="1810" t="s">
        <v>308</v>
      </c>
      <c r="F274" s="1810" t="s">
        <v>79</v>
      </c>
      <c r="G274" s="1866" t="s">
        <v>73</v>
      </c>
      <c r="H274" s="1849" t="s">
        <v>149</v>
      </c>
      <c r="I274" s="1400"/>
      <c r="J274" s="1401"/>
      <c r="K274" s="1402"/>
      <c r="L274" s="1408"/>
      <c r="M274" s="1407"/>
      <c r="N274" s="1456"/>
      <c r="O274" s="1405"/>
      <c r="P274" s="1535"/>
      <c r="Q274" s="1536"/>
      <c r="R274" s="1536"/>
      <c r="S274" s="1536"/>
      <c r="T274" s="1536"/>
      <c r="U274" s="1536"/>
      <c r="V274" s="1536"/>
      <c r="W274" s="1536"/>
      <c r="X274" s="1536"/>
      <c r="Y274" s="1536"/>
      <c r="Z274" s="1536"/>
      <c r="AA274" s="1589"/>
      <c r="AB274" s="1515">
        <f t="shared" si="48"/>
        <v>0</v>
      </c>
      <c r="AC274" s="1516">
        <f t="shared" si="49"/>
        <v>0</v>
      </c>
      <c r="AE274" s="765"/>
      <c r="AF274" s="1069"/>
      <c r="AG274" s="955"/>
      <c r="AH274" s="944">
        <f t="shared" si="44"/>
        <v>0</v>
      </c>
      <c r="AI274" s="766"/>
      <c r="AJ274" s="768">
        <f t="shared" si="46"/>
        <v>0</v>
      </c>
      <c r="AK274" s="762"/>
      <c r="AL274" s="1278">
        <f t="shared" si="47"/>
        <v>0</v>
      </c>
    </row>
    <row r="275" spans="1:38" s="607" customFormat="1" hidden="1">
      <c r="A275" s="617" t="s">
        <v>78</v>
      </c>
      <c r="B275" s="1601">
        <f t="shared" si="50"/>
        <v>0</v>
      </c>
      <c r="C275" s="1810" t="s">
        <v>31</v>
      </c>
      <c r="D275" s="1810" t="s">
        <v>233</v>
      </c>
      <c r="E275" s="1810" t="s">
        <v>309</v>
      </c>
      <c r="F275" s="1810" t="s">
        <v>79</v>
      </c>
      <c r="G275" s="1866" t="s">
        <v>73</v>
      </c>
      <c r="H275" s="1849" t="s">
        <v>149</v>
      </c>
      <c r="I275" s="1400"/>
      <c r="J275" s="1401"/>
      <c r="K275" s="1402"/>
      <c r="L275" s="1408"/>
      <c r="M275" s="1407"/>
      <c r="N275" s="1408"/>
      <c r="O275" s="1405"/>
      <c r="P275" s="1535"/>
      <c r="Q275" s="1536"/>
      <c r="R275" s="1536"/>
      <c r="S275" s="1536"/>
      <c r="T275" s="1536"/>
      <c r="U275" s="1536"/>
      <c r="V275" s="1536"/>
      <c r="W275" s="1536"/>
      <c r="X275" s="1536"/>
      <c r="Y275" s="1536"/>
      <c r="Z275" s="1536"/>
      <c r="AA275" s="1589"/>
      <c r="AB275" s="1515">
        <f t="shared" si="48"/>
        <v>0</v>
      </c>
      <c r="AC275" s="1516">
        <f t="shared" si="49"/>
        <v>0</v>
      </c>
      <c r="AE275" s="765"/>
      <c r="AF275" s="1069"/>
      <c r="AG275" s="955"/>
      <c r="AH275" s="944">
        <f t="shared" si="44"/>
        <v>0</v>
      </c>
      <c r="AI275" s="766"/>
      <c r="AJ275" s="768">
        <f t="shared" si="46"/>
        <v>0</v>
      </c>
      <c r="AK275" s="762"/>
      <c r="AL275" s="1278">
        <f t="shared" si="47"/>
        <v>0</v>
      </c>
    </row>
    <row r="276" spans="1:38" s="607" customFormat="1" hidden="1">
      <c r="A276" s="617" t="s">
        <v>78</v>
      </c>
      <c r="B276" s="1601">
        <f t="shared" si="50"/>
        <v>0</v>
      </c>
      <c r="C276" s="1810" t="s">
        <v>31</v>
      </c>
      <c r="D276" s="1810" t="s">
        <v>233</v>
      </c>
      <c r="E276" s="1810" t="s">
        <v>310</v>
      </c>
      <c r="F276" s="1810" t="s">
        <v>79</v>
      </c>
      <c r="G276" s="1866" t="s">
        <v>73</v>
      </c>
      <c r="H276" s="1849" t="s">
        <v>149</v>
      </c>
      <c r="I276" s="1400"/>
      <c r="J276" s="1401"/>
      <c r="K276" s="1402"/>
      <c r="L276" s="1408"/>
      <c r="M276" s="1407"/>
      <c r="N276" s="1408"/>
      <c r="O276" s="1405"/>
      <c r="P276" s="1535"/>
      <c r="Q276" s="1536"/>
      <c r="R276" s="1536"/>
      <c r="S276" s="1536"/>
      <c r="T276" s="1536"/>
      <c r="U276" s="1536"/>
      <c r="V276" s="1536"/>
      <c r="W276" s="1536"/>
      <c r="X276" s="1536"/>
      <c r="Y276" s="1536"/>
      <c r="Z276" s="1536"/>
      <c r="AA276" s="1589"/>
      <c r="AB276" s="1515">
        <f t="shared" si="48"/>
        <v>0</v>
      </c>
      <c r="AC276" s="1516">
        <f t="shared" si="49"/>
        <v>0</v>
      </c>
      <c r="AE276" s="765"/>
      <c r="AF276" s="1069"/>
      <c r="AG276" s="955"/>
      <c r="AH276" s="944">
        <f t="shared" si="44"/>
        <v>0</v>
      </c>
      <c r="AI276" s="766"/>
      <c r="AJ276" s="768">
        <f t="shared" si="46"/>
        <v>0</v>
      </c>
      <c r="AK276" s="762"/>
      <c r="AL276" s="1278">
        <f t="shared" si="47"/>
        <v>0</v>
      </c>
    </row>
    <row r="277" spans="1:38" s="607" customFormat="1" hidden="1">
      <c r="A277" s="617" t="s">
        <v>78</v>
      </c>
      <c r="B277" s="1601">
        <f t="shared" si="50"/>
        <v>0</v>
      </c>
      <c r="C277" s="1810" t="s">
        <v>31</v>
      </c>
      <c r="D277" s="1810" t="s">
        <v>233</v>
      </c>
      <c r="E277" s="1810" t="s">
        <v>311</v>
      </c>
      <c r="F277" s="1810" t="s">
        <v>79</v>
      </c>
      <c r="G277" s="1866" t="s">
        <v>73</v>
      </c>
      <c r="H277" s="1849" t="s">
        <v>149</v>
      </c>
      <c r="I277" s="1400"/>
      <c r="J277" s="1401"/>
      <c r="K277" s="1402"/>
      <c r="L277" s="1408"/>
      <c r="M277" s="1407"/>
      <c r="N277" s="1408"/>
      <c r="O277" s="1405"/>
      <c r="P277" s="1535"/>
      <c r="Q277" s="1536"/>
      <c r="R277" s="1536"/>
      <c r="S277" s="1536"/>
      <c r="T277" s="1536"/>
      <c r="U277" s="1536"/>
      <c r="V277" s="1536"/>
      <c r="W277" s="1536"/>
      <c r="X277" s="1536"/>
      <c r="Y277" s="1536"/>
      <c r="Z277" s="1536"/>
      <c r="AA277" s="1589"/>
      <c r="AB277" s="1515">
        <f t="shared" si="48"/>
        <v>0</v>
      </c>
      <c r="AC277" s="1516">
        <f t="shared" si="49"/>
        <v>0</v>
      </c>
      <c r="AE277" s="765"/>
      <c r="AF277" s="1069"/>
      <c r="AG277" s="955"/>
      <c r="AH277" s="944">
        <f t="shared" si="44"/>
        <v>0</v>
      </c>
      <c r="AI277" s="766"/>
      <c r="AJ277" s="768">
        <f t="shared" si="46"/>
        <v>0</v>
      </c>
      <c r="AK277" s="762"/>
      <c r="AL277" s="1278">
        <f t="shared" si="47"/>
        <v>0</v>
      </c>
    </row>
    <row r="278" spans="1:38" s="607" customFormat="1" hidden="1">
      <c r="A278" s="617" t="s">
        <v>78</v>
      </c>
      <c r="B278" s="1601">
        <f t="shared" si="50"/>
        <v>0</v>
      </c>
      <c r="C278" s="1810" t="s">
        <v>31</v>
      </c>
      <c r="D278" s="1810" t="s">
        <v>233</v>
      </c>
      <c r="E278" s="1810" t="s">
        <v>312</v>
      </c>
      <c r="F278" s="1810" t="s">
        <v>79</v>
      </c>
      <c r="G278" s="1866" t="s">
        <v>73</v>
      </c>
      <c r="H278" s="1849" t="s">
        <v>149</v>
      </c>
      <c r="I278" s="1400"/>
      <c r="J278" s="1401"/>
      <c r="K278" s="1402"/>
      <c r="L278" s="1408"/>
      <c r="M278" s="1407"/>
      <c r="N278" s="1408"/>
      <c r="O278" s="1405"/>
      <c r="P278" s="1535"/>
      <c r="Q278" s="1536"/>
      <c r="R278" s="1536"/>
      <c r="S278" s="1536"/>
      <c r="T278" s="1536"/>
      <c r="U278" s="1536"/>
      <c r="V278" s="1536"/>
      <c r="W278" s="1536"/>
      <c r="X278" s="1536"/>
      <c r="Y278" s="1536"/>
      <c r="Z278" s="1536"/>
      <c r="AA278" s="1589"/>
      <c r="AB278" s="1515">
        <f t="shared" si="48"/>
        <v>0</v>
      </c>
      <c r="AC278" s="1516">
        <f t="shared" si="49"/>
        <v>0</v>
      </c>
      <c r="AE278" s="765"/>
      <c r="AF278" s="1069"/>
      <c r="AG278" s="955"/>
      <c r="AH278" s="944">
        <f t="shared" si="44"/>
        <v>0</v>
      </c>
      <c r="AI278" s="766"/>
      <c r="AJ278" s="768">
        <f t="shared" si="46"/>
        <v>0</v>
      </c>
      <c r="AK278" s="762"/>
      <c r="AL278" s="1278">
        <f t="shared" si="47"/>
        <v>0</v>
      </c>
    </row>
    <row r="279" spans="1:38" s="607" customFormat="1" hidden="1">
      <c r="A279" s="617" t="s">
        <v>78</v>
      </c>
      <c r="B279" s="1601">
        <f t="shared" si="50"/>
        <v>0</v>
      </c>
      <c r="C279" s="1810" t="s">
        <v>31</v>
      </c>
      <c r="D279" s="1810" t="s">
        <v>233</v>
      </c>
      <c r="E279" s="1810" t="s">
        <v>313</v>
      </c>
      <c r="F279" s="1810" t="s">
        <v>79</v>
      </c>
      <c r="G279" s="1866" t="s">
        <v>73</v>
      </c>
      <c r="H279" s="1849" t="s">
        <v>149</v>
      </c>
      <c r="I279" s="1400"/>
      <c r="J279" s="1401"/>
      <c r="K279" s="1402"/>
      <c r="L279" s="1408"/>
      <c r="M279" s="1407"/>
      <c r="N279" s="1408"/>
      <c r="O279" s="1405"/>
      <c r="P279" s="1535"/>
      <c r="Q279" s="1536"/>
      <c r="R279" s="1536"/>
      <c r="S279" s="1536"/>
      <c r="T279" s="1536"/>
      <c r="U279" s="1536"/>
      <c r="V279" s="1536"/>
      <c r="W279" s="1536"/>
      <c r="X279" s="1536"/>
      <c r="Y279" s="1536"/>
      <c r="Z279" s="1536"/>
      <c r="AA279" s="1589"/>
      <c r="AB279" s="1515">
        <f t="shared" si="48"/>
        <v>0</v>
      </c>
      <c r="AC279" s="1516">
        <f t="shared" si="49"/>
        <v>0</v>
      </c>
      <c r="AE279" s="765"/>
      <c r="AF279" s="1069"/>
      <c r="AG279" s="955"/>
      <c r="AH279" s="944">
        <f t="shared" si="44"/>
        <v>0</v>
      </c>
      <c r="AI279" s="766"/>
      <c r="AJ279" s="768">
        <f t="shared" si="46"/>
        <v>0</v>
      </c>
      <c r="AK279" s="762"/>
      <c r="AL279" s="1278">
        <f t="shared" si="47"/>
        <v>0</v>
      </c>
    </row>
    <row r="280" spans="1:38" s="607" customFormat="1" hidden="1">
      <c r="A280" s="617" t="s">
        <v>78</v>
      </c>
      <c r="B280" s="1601">
        <f t="shared" si="50"/>
        <v>0</v>
      </c>
      <c r="C280" s="1810" t="s">
        <v>31</v>
      </c>
      <c r="D280" s="1810" t="s">
        <v>233</v>
      </c>
      <c r="E280" s="1810" t="s">
        <v>313</v>
      </c>
      <c r="F280" s="1810" t="s">
        <v>79</v>
      </c>
      <c r="G280" s="1866" t="s">
        <v>73</v>
      </c>
      <c r="H280" s="1849" t="s">
        <v>149</v>
      </c>
      <c r="I280" s="1400"/>
      <c r="J280" s="1401"/>
      <c r="K280" s="1402"/>
      <c r="L280" s="1408"/>
      <c r="M280" s="1407"/>
      <c r="N280" s="1456"/>
      <c r="O280" s="1405"/>
      <c r="P280" s="1535"/>
      <c r="Q280" s="1536"/>
      <c r="R280" s="1536"/>
      <c r="S280" s="1536"/>
      <c r="T280" s="1536"/>
      <c r="U280" s="1536"/>
      <c r="V280" s="1536"/>
      <c r="W280" s="1536"/>
      <c r="X280" s="1536"/>
      <c r="Y280" s="1536"/>
      <c r="Z280" s="1536"/>
      <c r="AA280" s="1589"/>
      <c r="AB280" s="1515">
        <f t="shared" si="48"/>
        <v>0</v>
      </c>
      <c r="AC280" s="1516">
        <f t="shared" si="49"/>
        <v>0</v>
      </c>
      <c r="AE280" s="765"/>
      <c r="AF280" s="1069"/>
      <c r="AG280" s="955"/>
      <c r="AH280" s="944">
        <f t="shared" si="44"/>
        <v>0</v>
      </c>
      <c r="AI280" s="766"/>
      <c r="AJ280" s="768">
        <f t="shared" si="46"/>
        <v>0</v>
      </c>
      <c r="AK280" s="762"/>
      <c r="AL280" s="1278">
        <f t="shared" si="47"/>
        <v>0</v>
      </c>
    </row>
    <row r="281" spans="1:38" s="607" customFormat="1" hidden="1">
      <c r="A281" s="617" t="s">
        <v>78</v>
      </c>
      <c r="B281" s="1601">
        <f t="shared" si="50"/>
        <v>0</v>
      </c>
      <c r="C281" s="1810" t="s">
        <v>31</v>
      </c>
      <c r="D281" s="1810" t="s">
        <v>233</v>
      </c>
      <c r="E281" s="1810" t="s">
        <v>314</v>
      </c>
      <c r="F281" s="1810" t="s">
        <v>79</v>
      </c>
      <c r="G281" s="1866" t="s">
        <v>73</v>
      </c>
      <c r="H281" s="1849" t="s">
        <v>149</v>
      </c>
      <c r="I281" s="1400"/>
      <c r="J281" s="1401"/>
      <c r="K281" s="1402"/>
      <c r="L281" s="1408"/>
      <c r="M281" s="1407"/>
      <c r="N281" s="1456"/>
      <c r="O281" s="1405"/>
      <c r="P281" s="1535"/>
      <c r="Q281" s="1536"/>
      <c r="R281" s="1536"/>
      <c r="S281" s="1536"/>
      <c r="T281" s="1536"/>
      <c r="U281" s="1536"/>
      <c r="V281" s="1536"/>
      <c r="W281" s="1536"/>
      <c r="X281" s="1536"/>
      <c r="Y281" s="1536"/>
      <c r="Z281" s="1536"/>
      <c r="AA281" s="1589"/>
      <c r="AB281" s="1515">
        <f t="shared" si="48"/>
        <v>0</v>
      </c>
      <c r="AC281" s="1516">
        <f t="shared" si="49"/>
        <v>0</v>
      </c>
      <c r="AE281" s="765"/>
      <c r="AF281" s="1069"/>
      <c r="AG281" s="955"/>
      <c r="AH281" s="944">
        <f t="shared" si="44"/>
        <v>0</v>
      </c>
      <c r="AI281" s="766"/>
      <c r="AJ281" s="768">
        <f t="shared" si="46"/>
        <v>0</v>
      </c>
      <c r="AK281" s="762"/>
      <c r="AL281" s="1278">
        <f t="shared" si="47"/>
        <v>0</v>
      </c>
    </row>
    <row r="282" spans="1:38" s="607" customFormat="1" hidden="1">
      <c r="A282" s="617" t="s">
        <v>78</v>
      </c>
      <c r="B282" s="1601">
        <f t="shared" si="50"/>
        <v>0</v>
      </c>
      <c r="C282" s="1810" t="s">
        <v>31</v>
      </c>
      <c r="D282" s="1810" t="s">
        <v>233</v>
      </c>
      <c r="E282" s="1810" t="s">
        <v>315</v>
      </c>
      <c r="F282" s="1810" t="s">
        <v>79</v>
      </c>
      <c r="G282" s="1866" t="s">
        <v>73</v>
      </c>
      <c r="H282" s="1849" t="s">
        <v>149</v>
      </c>
      <c r="I282" s="1400"/>
      <c r="J282" s="1401"/>
      <c r="K282" s="1402"/>
      <c r="L282" s="1408"/>
      <c r="M282" s="1347"/>
      <c r="N282" s="1358"/>
      <c r="O282" s="1405"/>
      <c r="P282" s="1535"/>
      <c r="Q282" s="1536"/>
      <c r="R282" s="1536"/>
      <c r="S282" s="1536"/>
      <c r="T282" s="1536"/>
      <c r="U282" s="1536"/>
      <c r="V282" s="1536"/>
      <c r="W282" s="1536"/>
      <c r="X282" s="1536"/>
      <c r="Y282" s="1536"/>
      <c r="Z282" s="1536"/>
      <c r="AA282" s="1589"/>
      <c r="AB282" s="1515">
        <f t="shared" si="48"/>
        <v>0</v>
      </c>
      <c r="AC282" s="1516">
        <f t="shared" si="49"/>
        <v>0</v>
      </c>
      <c r="AE282" s="765"/>
      <c r="AF282" s="1069"/>
      <c r="AG282" s="955"/>
      <c r="AH282" s="944">
        <f t="shared" si="44"/>
        <v>0</v>
      </c>
      <c r="AI282" s="766"/>
      <c r="AJ282" s="768">
        <f t="shared" si="46"/>
        <v>0</v>
      </c>
      <c r="AK282" s="762"/>
      <c r="AL282" s="1278">
        <f t="shared" si="47"/>
        <v>0</v>
      </c>
    </row>
    <row r="283" spans="1:38" s="607" customFormat="1" hidden="1">
      <c r="A283" s="617" t="s">
        <v>78</v>
      </c>
      <c r="B283" s="1601">
        <f t="shared" si="50"/>
        <v>0</v>
      </c>
      <c r="C283" s="1810" t="s">
        <v>31</v>
      </c>
      <c r="D283" s="1810" t="s">
        <v>233</v>
      </c>
      <c r="E283" s="1810" t="s">
        <v>316</v>
      </c>
      <c r="F283" s="1810" t="s">
        <v>79</v>
      </c>
      <c r="G283" s="1866" t="s">
        <v>73</v>
      </c>
      <c r="H283" s="1849" t="s">
        <v>149</v>
      </c>
      <c r="I283" s="1400"/>
      <c r="J283" s="1401"/>
      <c r="K283" s="1402"/>
      <c r="L283" s="1408"/>
      <c r="M283" s="1347"/>
      <c r="N283" s="1358"/>
      <c r="O283" s="1405"/>
      <c r="P283" s="1535"/>
      <c r="Q283" s="1536"/>
      <c r="R283" s="1536"/>
      <c r="S283" s="1536"/>
      <c r="T283" s="1536"/>
      <c r="U283" s="1536"/>
      <c r="V283" s="1536"/>
      <c r="W283" s="1536"/>
      <c r="X283" s="1536"/>
      <c r="Y283" s="1536"/>
      <c r="Z283" s="1536"/>
      <c r="AA283" s="1589"/>
      <c r="AB283" s="1515">
        <f t="shared" si="48"/>
        <v>0</v>
      </c>
      <c r="AC283" s="1516">
        <f t="shared" si="49"/>
        <v>0</v>
      </c>
      <c r="AE283" s="765"/>
      <c r="AF283" s="1069"/>
      <c r="AG283" s="955"/>
      <c r="AH283" s="944">
        <f t="shared" si="44"/>
        <v>0</v>
      </c>
      <c r="AI283" s="766"/>
      <c r="AJ283" s="768">
        <f t="shared" si="46"/>
        <v>0</v>
      </c>
      <c r="AK283" s="762"/>
      <c r="AL283" s="1278">
        <f t="shared" si="47"/>
        <v>0</v>
      </c>
    </row>
    <row r="284" spans="1:38" s="607" customFormat="1" hidden="1">
      <c r="A284" s="617" t="s">
        <v>78</v>
      </c>
      <c r="B284" s="1601">
        <f t="shared" si="50"/>
        <v>0</v>
      </c>
      <c r="C284" s="1810" t="s">
        <v>31</v>
      </c>
      <c r="D284" s="1810" t="s">
        <v>233</v>
      </c>
      <c r="E284" s="1810" t="s">
        <v>317</v>
      </c>
      <c r="F284" s="1810" t="s">
        <v>79</v>
      </c>
      <c r="G284" s="1866" t="s">
        <v>73</v>
      </c>
      <c r="H284" s="1849" t="s">
        <v>149</v>
      </c>
      <c r="I284" s="1400"/>
      <c r="J284" s="1401"/>
      <c r="K284" s="1402"/>
      <c r="L284" s="1408"/>
      <c r="M284" s="1347"/>
      <c r="N284" s="1358"/>
      <c r="O284" s="1405"/>
      <c r="P284" s="1535"/>
      <c r="Q284" s="1536"/>
      <c r="R284" s="1536"/>
      <c r="S284" s="1536"/>
      <c r="T284" s="1536"/>
      <c r="U284" s="1536"/>
      <c r="V284" s="1536"/>
      <c r="W284" s="1536"/>
      <c r="X284" s="1536"/>
      <c r="Y284" s="1536"/>
      <c r="Z284" s="1536"/>
      <c r="AA284" s="1589"/>
      <c r="AB284" s="1515">
        <f t="shared" si="48"/>
        <v>0</v>
      </c>
      <c r="AC284" s="1516">
        <f t="shared" si="49"/>
        <v>0</v>
      </c>
      <c r="AE284" s="765"/>
      <c r="AF284" s="1069"/>
      <c r="AG284" s="955"/>
      <c r="AH284" s="944">
        <f t="shared" si="44"/>
        <v>0</v>
      </c>
      <c r="AI284" s="766"/>
      <c r="AJ284" s="768">
        <f t="shared" si="46"/>
        <v>0</v>
      </c>
      <c r="AK284" s="762"/>
      <c r="AL284" s="1278">
        <f t="shared" si="47"/>
        <v>0</v>
      </c>
    </row>
    <row r="285" spans="1:38" s="607" customFormat="1" hidden="1">
      <c r="A285" s="617" t="s">
        <v>78</v>
      </c>
      <c r="B285" s="1601">
        <f t="shared" si="50"/>
        <v>0</v>
      </c>
      <c r="C285" s="1810" t="s">
        <v>31</v>
      </c>
      <c r="D285" s="1810" t="s">
        <v>233</v>
      </c>
      <c r="E285" s="1810" t="s">
        <v>317</v>
      </c>
      <c r="F285" s="1810" t="s">
        <v>79</v>
      </c>
      <c r="G285" s="1866" t="s">
        <v>73</v>
      </c>
      <c r="H285" s="1849" t="s">
        <v>149</v>
      </c>
      <c r="I285" s="1400"/>
      <c r="J285" s="1401"/>
      <c r="K285" s="1402"/>
      <c r="L285" s="1408"/>
      <c r="M285" s="1347"/>
      <c r="N285" s="1358"/>
      <c r="O285" s="1405"/>
      <c r="P285" s="1535"/>
      <c r="Q285" s="1536"/>
      <c r="R285" s="1536"/>
      <c r="S285" s="1536"/>
      <c r="T285" s="1536"/>
      <c r="U285" s="1536"/>
      <c r="V285" s="1536"/>
      <c r="W285" s="1536"/>
      <c r="X285" s="1536"/>
      <c r="Y285" s="1536"/>
      <c r="Z285" s="1536"/>
      <c r="AA285" s="1589"/>
      <c r="AB285" s="1515">
        <f t="shared" si="48"/>
        <v>0</v>
      </c>
      <c r="AC285" s="1516">
        <f t="shared" si="49"/>
        <v>0</v>
      </c>
      <c r="AE285" s="765"/>
      <c r="AF285" s="1069"/>
      <c r="AG285" s="955"/>
      <c r="AH285" s="944">
        <f t="shared" si="44"/>
        <v>0</v>
      </c>
      <c r="AI285" s="766"/>
      <c r="AJ285" s="768">
        <f t="shared" si="46"/>
        <v>0</v>
      </c>
      <c r="AK285" s="762"/>
      <c r="AL285" s="1278">
        <f t="shared" si="47"/>
        <v>0</v>
      </c>
    </row>
    <row r="286" spans="1:38" s="607" customFormat="1" hidden="1">
      <c r="A286" s="617" t="s">
        <v>78</v>
      </c>
      <c r="B286" s="1601">
        <f t="shared" si="50"/>
        <v>0</v>
      </c>
      <c r="C286" s="1810" t="s">
        <v>31</v>
      </c>
      <c r="D286" s="1810" t="s">
        <v>233</v>
      </c>
      <c r="E286" s="1810" t="s">
        <v>318</v>
      </c>
      <c r="F286" s="1810" t="s">
        <v>79</v>
      </c>
      <c r="G286" s="1866" t="s">
        <v>73</v>
      </c>
      <c r="H286" s="1849" t="s">
        <v>149</v>
      </c>
      <c r="I286" s="1400"/>
      <c r="J286" s="1401"/>
      <c r="K286" s="1402"/>
      <c r="L286" s="1401"/>
      <c r="M286" s="1407"/>
      <c r="N286" s="1456"/>
      <c r="O286" s="1405"/>
      <c r="P286" s="1535"/>
      <c r="Q286" s="1536"/>
      <c r="R286" s="1536"/>
      <c r="S286" s="1536"/>
      <c r="T286" s="1536"/>
      <c r="U286" s="1536"/>
      <c r="V286" s="1536"/>
      <c r="W286" s="1536"/>
      <c r="X286" s="1536"/>
      <c r="Y286" s="1536"/>
      <c r="Z286" s="1536"/>
      <c r="AA286" s="1589"/>
      <c r="AB286" s="1515">
        <f t="shared" si="48"/>
        <v>0</v>
      </c>
      <c r="AC286" s="1516">
        <f t="shared" si="49"/>
        <v>0</v>
      </c>
      <c r="AE286" s="765"/>
      <c r="AF286" s="1069"/>
      <c r="AG286" s="955"/>
      <c r="AH286" s="944">
        <f>O286</f>
        <v>0</v>
      </c>
      <c r="AI286" s="766"/>
      <c r="AJ286" s="768">
        <f t="shared" si="46"/>
        <v>0</v>
      </c>
      <c r="AK286" s="762"/>
      <c r="AL286" s="1278">
        <f t="shared" si="47"/>
        <v>0</v>
      </c>
    </row>
    <row r="287" spans="1:38" s="607" customFormat="1" hidden="1">
      <c r="A287" s="617" t="s">
        <v>78</v>
      </c>
      <c r="B287" s="1601">
        <f t="shared" si="50"/>
        <v>0</v>
      </c>
      <c r="C287" s="1810" t="s">
        <v>31</v>
      </c>
      <c r="D287" s="1810" t="s">
        <v>233</v>
      </c>
      <c r="E287" s="1810" t="s">
        <v>319</v>
      </c>
      <c r="F287" s="1810" t="s">
        <v>79</v>
      </c>
      <c r="G287" s="1866" t="s">
        <v>73</v>
      </c>
      <c r="H287" s="1849" t="s">
        <v>149</v>
      </c>
      <c r="I287" s="1400"/>
      <c r="J287" s="1401"/>
      <c r="K287" s="1402"/>
      <c r="L287" s="1408"/>
      <c r="M287" s="1347"/>
      <c r="N287" s="1358"/>
      <c r="O287" s="1405"/>
      <c r="P287" s="1535"/>
      <c r="Q287" s="1536"/>
      <c r="R287" s="1536"/>
      <c r="S287" s="1536"/>
      <c r="T287" s="1536"/>
      <c r="U287" s="1536"/>
      <c r="V287" s="1536"/>
      <c r="W287" s="1536"/>
      <c r="X287" s="1536"/>
      <c r="Y287" s="1536"/>
      <c r="Z287" s="1536"/>
      <c r="AA287" s="1589"/>
      <c r="AB287" s="1515">
        <f t="shared" si="48"/>
        <v>0</v>
      </c>
      <c r="AC287" s="1516">
        <f t="shared" si="49"/>
        <v>0</v>
      </c>
      <c r="AE287" s="765"/>
      <c r="AF287" s="1069"/>
      <c r="AG287" s="955"/>
      <c r="AH287" s="944">
        <f t="shared" si="44"/>
        <v>0</v>
      </c>
      <c r="AI287" s="766"/>
      <c r="AJ287" s="768">
        <f t="shared" si="46"/>
        <v>0</v>
      </c>
      <c r="AK287" s="762"/>
      <c r="AL287" s="1278">
        <f t="shared" si="47"/>
        <v>0</v>
      </c>
    </row>
    <row r="288" spans="1:38" s="607" customFormat="1" hidden="1">
      <c r="A288" s="617" t="s">
        <v>78</v>
      </c>
      <c r="B288" s="1601">
        <f t="shared" si="50"/>
        <v>0</v>
      </c>
      <c r="C288" s="1810" t="s">
        <v>31</v>
      </c>
      <c r="D288" s="1810" t="s">
        <v>233</v>
      </c>
      <c r="E288" s="1810" t="s">
        <v>320</v>
      </c>
      <c r="F288" s="1810" t="s">
        <v>79</v>
      </c>
      <c r="G288" s="1866" t="s">
        <v>73</v>
      </c>
      <c r="H288" s="1849" t="s">
        <v>149</v>
      </c>
      <c r="I288" s="1400"/>
      <c r="J288" s="1401"/>
      <c r="K288" s="1402"/>
      <c r="L288" s="1401"/>
      <c r="M288" s="1407"/>
      <c r="N288" s="1401"/>
      <c r="O288" s="1405"/>
      <c r="P288" s="1535"/>
      <c r="Q288" s="1536"/>
      <c r="R288" s="1536"/>
      <c r="S288" s="1536"/>
      <c r="T288" s="1536"/>
      <c r="U288" s="1536"/>
      <c r="V288" s="1536"/>
      <c r="W288" s="1536"/>
      <c r="X288" s="1536"/>
      <c r="Y288" s="1536"/>
      <c r="Z288" s="1536"/>
      <c r="AA288" s="1589"/>
      <c r="AB288" s="1515">
        <f t="shared" si="48"/>
        <v>0</v>
      </c>
      <c r="AC288" s="1516">
        <f t="shared" si="49"/>
        <v>0</v>
      </c>
      <c r="AE288" s="765"/>
      <c r="AF288" s="1069"/>
      <c r="AG288" s="955"/>
      <c r="AH288" s="944">
        <f>O288</f>
        <v>0</v>
      </c>
      <c r="AI288" s="766"/>
      <c r="AJ288" s="768">
        <f t="shared" si="46"/>
        <v>0</v>
      </c>
      <c r="AK288" s="762"/>
      <c r="AL288" s="1278">
        <f t="shared" si="47"/>
        <v>0</v>
      </c>
    </row>
    <row r="289" spans="1:38" s="607" customFormat="1" hidden="1">
      <c r="A289" s="617" t="s">
        <v>78</v>
      </c>
      <c r="B289" s="1601">
        <f t="shared" si="50"/>
        <v>0</v>
      </c>
      <c r="C289" s="1810" t="s">
        <v>31</v>
      </c>
      <c r="D289" s="1810" t="s">
        <v>233</v>
      </c>
      <c r="E289" s="1810" t="s">
        <v>321</v>
      </c>
      <c r="F289" s="1810" t="s">
        <v>79</v>
      </c>
      <c r="G289" s="1866" t="s">
        <v>73</v>
      </c>
      <c r="H289" s="1849" t="s">
        <v>149</v>
      </c>
      <c r="I289" s="1400"/>
      <c r="J289" s="1401"/>
      <c r="K289" s="1402"/>
      <c r="L289" s="1401"/>
      <c r="M289" s="1407"/>
      <c r="N289" s="1401"/>
      <c r="O289" s="1405"/>
      <c r="P289" s="1535"/>
      <c r="Q289" s="1536"/>
      <c r="R289" s="1536"/>
      <c r="S289" s="1536"/>
      <c r="T289" s="1536"/>
      <c r="U289" s="1536"/>
      <c r="V289" s="1536"/>
      <c r="W289" s="1536"/>
      <c r="X289" s="1536"/>
      <c r="Y289" s="1536"/>
      <c r="Z289" s="1536"/>
      <c r="AA289" s="1589"/>
      <c r="AB289" s="1515">
        <f t="shared" si="48"/>
        <v>0</v>
      </c>
      <c r="AC289" s="1516">
        <f t="shared" si="49"/>
        <v>0</v>
      </c>
      <c r="AE289" s="765"/>
      <c r="AF289" s="1069"/>
      <c r="AG289" s="955"/>
      <c r="AH289" s="944">
        <f>O289</f>
        <v>0</v>
      </c>
      <c r="AI289" s="766"/>
      <c r="AJ289" s="768">
        <f t="shared" si="46"/>
        <v>0</v>
      </c>
      <c r="AK289" s="762"/>
      <c r="AL289" s="1278">
        <f t="shared" si="47"/>
        <v>0</v>
      </c>
    </row>
    <row r="290" spans="1:38" s="607" customFormat="1" hidden="1">
      <c r="A290" s="617" t="s">
        <v>78</v>
      </c>
      <c r="B290" s="1601">
        <f t="shared" si="50"/>
        <v>0</v>
      </c>
      <c r="C290" s="1810" t="s">
        <v>31</v>
      </c>
      <c r="D290" s="1810" t="s">
        <v>233</v>
      </c>
      <c r="E290" s="1810" t="s">
        <v>322</v>
      </c>
      <c r="F290" s="1810" t="s">
        <v>79</v>
      </c>
      <c r="G290" s="1866" t="s">
        <v>73</v>
      </c>
      <c r="H290" s="1849" t="s">
        <v>149</v>
      </c>
      <c r="I290" s="1400"/>
      <c r="J290" s="1401"/>
      <c r="K290" s="1402"/>
      <c r="L290" s="1408"/>
      <c r="M290" s="1407"/>
      <c r="N290" s="1456"/>
      <c r="O290" s="1405"/>
      <c r="P290" s="1535"/>
      <c r="Q290" s="1536"/>
      <c r="R290" s="1536"/>
      <c r="S290" s="1536"/>
      <c r="T290" s="1536"/>
      <c r="U290" s="1536"/>
      <c r="V290" s="1536"/>
      <c r="W290" s="1536"/>
      <c r="X290" s="1536"/>
      <c r="Y290" s="1536"/>
      <c r="Z290" s="1536"/>
      <c r="AA290" s="1589"/>
      <c r="AB290" s="1515">
        <f t="shared" si="48"/>
        <v>0</v>
      </c>
      <c r="AC290" s="1516">
        <f t="shared" si="49"/>
        <v>0</v>
      </c>
      <c r="AE290" s="765"/>
      <c r="AF290" s="1069"/>
      <c r="AG290" s="955"/>
      <c r="AH290" s="944">
        <f t="shared" si="44"/>
        <v>0</v>
      </c>
      <c r="AI290" s="766"/>
      <c r="AJ290" s="768">
        <f t="shared" si="46"/>
        <v>0</v>
      </c>
      <c r="AK290" s="762"/>
      <c r="AL290" s="1278">
        <f t="shared" si="47"/>
        <v>0</v>
      </c>
    </row>
    <row r="291" spans="1:38" s="607" customFormat="1" hidden="1">
      <c r="A291" s="617" t="s">
        <v>78</v>
      </c>
      <c r="B291" s="1601">
        <f t="shared" si="50"/>
        <v>0</v>
      </c>
      <c r="C291" s="1810" t="s">
        <v>31</v>
      </c>
      <c r="D291" s="1810" t="s">
        <v>233</v>
      </c>
      <c r="E291" s="1810" t="s">
        <v>323</v>
      </c>
      <c r="F291" s="1810" t="s">
        <v>79</v>
      </c>
      <c r="G291" s="1866" t="s">
        <v>73</v>
      </c>
      <c r="H291" s="1849" t="s">
        <v>149</v>
      </c>
      <c r="I291" s="1400"/>
      <c r="J291" s="1401"/>
      <c r="K291" s="1402"/>
      <c r="L291" s="1408"/>
      <c r="M291" s="1407"/>
      <c r="N291" s="1456"/>
      <c r="O291" s="1405"/>
      <c r="P291" s="1535"/>
      <c r="Q291" s="1536"/>
      <c r="R291" s="1536"/>
      <c r="S291" s="1536"/>
      <c r="T291" s="1536"/>
      <c r="U291" s="1536"/>
      <c r="V291" s="1536"/>
      <c r="W291" s="1536"/>
      <c r="X291" s="1536"/>
      <c r="Y291" s="1536"/>
      <c r="Z291" s="1536"/>
      <c r="AA291" s="1589"/>
      <c r="AB291" s="1515">
        <f t="shared" si="48"/>
        <v>0</v>
      </c>
      <c r="AC291" s="1516">
        <f t="shared" si="49"/>
        <v>0</v>
      </c>
      <c r="AE291" s="765"/>
      <c r="AF291" s="1069"/>
      <c r="AG291" s="955"/>
      <c r="AH291" s="944">
        <f t="shared" si="44"/>
        <v>0</v>
      </c>
      <c r="AI291" s="766"/>
      <c r="AJ291" s="768">
        <f t="shared" si="46"/>
        <v>0</v>
      </c>
      <c r="AK291" s="762"/>
      <c r="AL291" s="1278">
        <f t="shared" si="47"/>
        <v>0</v>
      </c>
    </row>
    <row r="292" spans="1:38" s="607" customFormat="1" hidden="1">
      <c r="A292" s="617" t="s">
        <v>78</v>
      </c>
      <c r="B292" s="1601">
        <f t="shared" si="50"/>
        <v>0</v>
      </c>
      <c r="C292" s="1810" t="s">
        <v>31</v>
      </c>
      <c r="D292" s="1810" t="s">
        <v>233</v>
      </c>
      <c r="E292" s="1810" t="s">
        <v>324</v>
      </c>
      <c r="F292" s="1810" t="s">
        <v>79</v>
      </c>
      <c r="G292" s="1866" t="s">
        <v>73</v>
      </c>
      <c r="H292" s="1849" t="s">
        <v>149</v>
      </c>
      <c r="I292" s="1400"/>
      <c r="J292" s="1401"/>
      <c r="K292" s="1402"/>
      <c r="L292" s="1408"/>
      <c r="M292" s="1407"/>
      <c r="N292" s="1456"/>
      <c r="O292" s="1405"/>
      <c r="P292" s="1535"/>
      <c r="Q292" s="1536"/>
      <c r="R292" s="1536"/>
      <c r="S292" s="1536"/>
      <c r="T292" s="1536"/>
      <c r="U292" s="1536"/>
      <c r="V292" s="1536"/>
      <c r="W292" s="1536"/>
      <c r="X292" s="1536"/>
      <c r="Y292" s="1536"/>
      <c r="Z292" s="1536"/>
      <c r="AA292" s="1589"/>
      <c r="AB292" s="1515">
        <f t="shared" si="48"/>
        <v>0</v>
      </c>
      <c r="AC292" s="1516">
        <f t="shared" si="49"/>
        <v>0</v>
      </c>
      <c r="AE292" s="765"/>
      <c r="AF292" s="1069"/>
      <c r="AG292" s="955"/>
      <c r="AH292" s="944">
        <f t="shared" si="44"/>
        <v>0</v>
      </c>
      <c r="AI292" s="766"/>
      <c r="AJ292" s="768">
        <f t="shared" si="46"/>
        <v>0</v>
      </c>
      <c r="AK292" s="762"/>
      <c r="AL292" s="1278">
        <f t="shared" si="47"/>
        <v>0</v>
      </c>
    </row>
    <row r="293" spans="1:38" s="607" customFormat="1" hidden="1">
      <c r="A293" s="617" t="s">
        <v>78</v>
      </c>
      <c r="B293" s="1601">
        <f t="shared" si="50"/>
        <v>0</v>
      </c>
      <c r="C293" s="1810" t="s">
        <v>31</v>
      </c>
      <c r="D293" s="1810" t="s">
        <v>233</v>
      </c>
      <c r="E293" s="1810" t="s">
        <v>325</v>
      </c>
      <c r="F293" s="1810" t="s">
        <v>79</v>
      </c>
      <c r="G293" s="1866" t="s">
        <v>73</v>
      </c>
      <c r="H293" s="1849" t="s">
        <v>149</v>
      </c>
      <c r="I293" s="1400"/>
      <c r="J293" s="1401"/>
      <c r="K293" s="1402"/>
      <c r="L293" s="1408"/>
      <c r="M293" s="1407"/>
      <c r="N293" s="1456"/>
      <c r="O293" s="1405"/>
      <c r="P293" s="1535"/>
      <c r="Q293" s="1536"/>
      <c r="R293" s="1536"/>
      <c r="S293" s="1536"/>
      <c r="T293" s="1536"/>
      <c r="U293" s="1536"/>
      <c r="V293" s="1536"/>
      <c r="W293" s="1536"/>
      <c r="X293" s="1536"/>
      <c r="Y293" s="1536"/>
      <c r="Z293" s="1536"/>
      <c r="AA293" s="1589"/>
      <c r="AB293" s="1515">
        <f t="shared" si="48"/>
        <v>0</v>
      </c>
      <c r="AC293" s="1516">
        <f t="shared" si="49"/>
        <v>0</v>
      </c>
      <c r="AE293" s="765"/>
      <c r="AF293" s="1069"/>
      <c r="AG293" s="955"/>
      <c r="AH293" s="944">
        <f t="shared" si="44"/>
        <v>0</v>
      </c>
      <c r="AI293" s="766"/>
      <c r="AJ293" s="768">
        <f t="shared" si="46"/>
        <v>0</v>
      </c>
      <c r="AK293" s="762"/>
      <c r="AL293" s="1278">
        <f t="shared" si="47"/>
        <v>0</v>
      </c>
    </row>
    <row r="294" spans="1:38" s="607" customFormat="1" hidden="1">
      <c r="A294" s="617" t="s">
        <v>78</v>
      </c>
      <c r="B294" s="1601">
        <f t="shared" si="50"/>
        <v>0</v>
      </c>
      <c r="C294" s="1810" t="s">
        <v>31</v>
      </c>
      <c r="D294" s="1810" t="s">
        <v>233</v>
      </c>
      <c r="E294" s="1810" t="s">
        <v>326</v>
      </c>
      <c r="F294" s="1810" t="s">
        <v>79</v>
      </c>
      <c r="G294" s="1866" t="s">
        <v>73</v>
      </c>
      <c r="H294" s="1849" t="s">
        <v>149</v>
      </c>
      <c r="I294" s="1400"/>
      <c r="J294" s="1401"/>
      <c r="K294" s="1402"/>
      <c r="L294" s="1408"/>
      <c r="M294" s="1407"/>
      <c r="N294" s="1456"/>
      <c r="O294" s="1405"/>
      <c r="P294" s="1535"/>
      <c r="Q294" s="1536"/>
      <c r="R294" s="1536"/>
      <c r="S294" s="1536"/>
      <c r="T294" s="1536"/>
      <c r="U294" s="1536"/>
      <c r="V294" s="1536"/>
      <c r="W294" s="1536"/>
      <c r="X294" s="1536"/>
      <c r="Y294" s="1536"/>
      <c r="Z294" s="1536"/>
      <c r="AA294" s="1589"/>
      <c r="AB294" s="1515">
        <f t="shared" si="48"/>
        <v>0</v>
      </c>
      <c r="AC294" s="1516">
        <f t="shared" si="49"/>
        <v>0</v>
      </c>
      <c r="AE294" s="765"/>
      <c r="AF294" s="1069"/>
      <c r="AG294" s="955"/>
      <c r="AH294" s="944">
        <f t="shared" si="44"/>
        <v>0</v>
      </c>
      <c r="AI294" s="766"/>
      <c r="AJ294" s="768">
        <f t="shared" si="46"/>
        <v>0</v>
      </c>
      <c r="AK294" s="762"/>
      <c r="AL294" s="1278">
        <f t="shared" si="47"/>
        <v>0</v>
      </c>
    </row>
    <row r="295" spans="1:38" s="607" customFormat="1" hidden="1">
      <c r="A295" s="617" t="s">
        <v>78</v>
      </c>
      <c r="B295" s="1601">
        <f t="shared" si="50"/>
        <v>0</v>
      </c>
      <c r="C295" s="1810" t="s">
        <v>31</v>
      </c>
      <c r="D295" s="1810" t="s">
        <v>233</v>
      </c>
      <c r="E295" s="1810" t="s">
        <v>327</v>
      </c>
      <c r="F295" s="1810" t="s">
        <v>79</v>
      </c>
      <c r="G295" s="1866" t="s">
        <v>73</v>
      </c>
      <c r="H295" s="1849" t="s">
        <v>149</v>
      </c>
      <c r="I295" s="1400"/>
      <c r="J295" s="1401"/>
      <c r="K295" s="1402"/>
      <c r="L295" s="1408"/>
      <c r="M295" s="1407"/>
      <c r="N295" s="1456"/>
      <c r="O295" s="1405"/>
      <c r="P295" s="1535"/>
      <c r="Q295" s="1536"/>
      <c r="R295" s="1536"/>
      <c r="S295" s="1536"/>
      <c r="T295" s="1536"/>
      <c r="U295" s="1536"/>
      <c r="V295" s="1536"/>
      <c r="W295" s="1536"/>
      <c r="X295" s="1536"/>
      <c r="Y295" s="1536"/>
      <c r="Z295" s="1536"/>
      <c r="AA295" s="1589"/>
      <c r="AB295" s="1515">
        <f t="shared" si="48"/>
        <v>0</v>
      </c>
      <c r="AC295" s="1516">
        <f t="shared" si="49"/>
        <v>0</v>
      </c>
      <c r="AE295" s="765"/>
      <c r="AF295" s="1069"/>
      <c r="AG295" s="955"/>
      <c r="AH295" s="944">
        <f t="shared" si="44"/>
        <v>0</v>
      </c>
      <c r="AI295" s="766"/>
      <c r="AJ295" s="768">
        <f t="shared" si="46"/>
        <v>0</v>
      </c>
      <c r="AK295" s="762"/>
      <c r="AL295" s="1278">
        <f t="shared" si="47"/>
        <v>0</v>
      </c>
    </row>
    <row r="296" spans="1:38" s="607" customFormat="1" hidden="1">
      <c r="A296" s="617" t="s">
        <v>78</v>
      </c>
      <c r="B296" s="1601">
        <f t="shared" si="50"/>
        <v>0</v>
      </c>
      <c r="C296" s="1810" t="s">
        <v>31</v>
      </c>
      <c r="D296" s="1810" t="s">
        <v>233</v>
      </c>
      <c r="E296" s="1810" t="s">
        <v>328</v>
      </c>
      <c r="F296" s="1810" t="s">
        <v>79</v>
      </c>
      <c r="G296" s="1866" t="s">
        <v>73</v>
      </c>
      <c r="H296" s="1849" t="s">
        <v>149</v>
      </c>
      <c r="I296" s="1400"/>
      <c r="J296" s="1401"/>
      <c r="K296" s="1402"/>
      <c r="L296" s="1408"/>
      <c r="M296" s="1407"/>
      <c r="N296" s="1456"/>
      <c r="O296" s="1405"/>
      <c r="P296" s="1535"/>
      <c r="Q296" s="1536"/>
      <c r="R296" s="1536"/>
      <c r="S296" s="1536"/>
      <c r="T296" s="1536"/>
      <c r="U296" s="1536"/>
      <c r="V296" s="1536"/>
      <c r="W296" s="1536"/>
      <c r="X296" s="1536"/>
      <c r="Y296" s="1536"/>
      <c r="Z296" s="1536"/>
      <c r="AA296" s="1589"/>
      <c r="AB296" s="1515">
        <f t="shared" si="48"/>
        <v>0</v>
      </c>
      <c r="AC296" s="1516">
        <f t="shared" si="49"/>
        <v>0</v>
      </c>
      <c r="AE296" s="765"/>
      <c r="AF296" s="1069"/>
      <c r="AG296" s="955"/>
      <c r="AH296" s="944">
        <f t="shared" si="44"/>
        <v>0</v>
      </c>
      <c r="AI296" s="766"/>
      <c r="AJ296" s="768">
        <f t="shared" si="46"/>
        <v>0</v>
      </c>
      <c r="AK296" s="762"/>
      <c r="AL296" s="1278">
        <f t="shared" si="47"/>
        <v>0</v>
      </c>
    </row>
    <row r="297" spans="1:38" s="607" customFormat="1" hidden="1">
      <c r="A297" s="617" t="s">
        <v>78</v>
      </c>
      <c r="B297" s="1601">
        <f t="shared" si="50"/>
        <v>0</v>
      </c>
      <c r="C297" s="1810" t="s">
        <v>31</v>
      </c>
      <c r="D297" s="1810" t="s">
        <v>233</v>
      </c>
      <c r="E297" s="1810" t="s">
        <v>329</v>
      </c>
      <c r="F297" s="1810" t="s">
        <v>79</v>
      </c>
      <c r="G297" s="1866" t="s">
        <v>73</v>
      </c>
      <c r="H297" s="1849" t="s">
        <v>149</v>
      </c>
      <c r="I297" s="1400"/>
      <c r="J297" s="1401"/>
      <c r="K297" s="1402"/>
      <c r="L297" s="1401"/>
      <c r="M297" s="1407"/>
      <c r="N297" s="1456"/>
      <c r="O297" s="1405"/>
      <c r="P297" s="1535"/>
      <c r="Q297" s="1536"/>
      <c r="R297" s="1536"/>
      <c r="S297" s="1536"/>
      <c r="T297" s="1536"/>
      <c r="U297" s="1536"/>
      <c r="V297" s="1536"/>
      <c r="W297" s="1536"/>
      <c r="X297" s="1536"/>
      <c r="Y297" s="1536"/>
      <c r="Z297" s="1536"/>
      <c r="AA297" s="1589"/>
      <c r="AB297" s="1515">
        <f t="shared" si="48"/>
        <v>0</v>
      </c>
      <c r="AC297" s="1516">
        <f t="shared" si="49"/>
        <v>0</v>
      </c>
      <c r="AE297" s="765"/>
      <c r="AF297" s="1069"/>
      <c r="AG297" s="1126"/>
      <c r="AH297" s="944">
        <f t="shared" si="44"/>
        <v>0</v>
      </c>
      <c r="AI297" s="766"/>
      <c r="AJ297" s="768">
        <f t="shared" si="46"/>
        <v>0</v>
      </c>
      <c r="AK297" s="762"/>
      <c r="AL297" s="1278">
        <f t="shared" si="47"/>
        <v>0</v>
      </c>
    </row>
    <row r="298" spans="1:38" s="607" customFormat="1" hidden="1">
      <c r="A298" s="617" t="s">
        <v>78</v>
      </c>
      <c r="B298" s="1601">
        <f t="shared" si="50"/>
        <v>0</v>
      </c>
      <c r="C298" s="1810" t="s">
        <v>31</v>
      </c>
      <c r="D298" s="1810" t="s">
        <v>233</v>
      </c>
      <c r="E298" s="1810" t="s">
        <v>330</v>
      </c>
      <c r="F298" s="1810" t="s">
        <v>79</v>
      </c>
      <c r="G298" s="1866" t="s">
        <v>73</v>
      </c>
      <c r="H298" s="1849" t="s">
        <v>149</v>
      </c>
      <c r="I298" s="1400"/>
      <c r="J298" s="1401"/>
      <c r="K298" s="1402"/>
      <c r="L298" s="1401"/>
      <c r="M298" s="1407"/>
      <c r="N298" s="1456"/>
      <c r="O298" s="1405"/>
      <c r="P298" s="1535"/>
      <c r="Q298" s="1536"/>
      <c r="R298" s="1536"/>
      <c r="S298" s="1536"/>
      <c r="T298" s="1536"/>
      <c r="U298" s="1536"/>
      <c r="V298" s="1536"/>
      <c r="W298" s="1536"/>
      <c r="X298" s="1536"/>
      <c r="Y298" s="1536"/>
      <c r="Z298" s="1536"/>
      <c r="AA298" s="1589"/>
      <c r="AB298" s="1515">
        <f t="shared" si="48"/>
        <v>0</v>
      </c>
      <c r="AC298" s="1516">
        <f t="shared" si="49"/>
        <v>0</v>
      </c>
      <c r="AE298" s="765"/>
      <c r="AF298" s="1069"/>
      <c r="AG298" s="1126"/>
      <c r="AH298" s="944">
        <f t="shared" si="44"/>
        <v>0</v>
      </c>
      <c r="AI298" s="766"/>
      <c r="AJ298" s="768">
        <f t="shared" si="46"/>
        <v>0</v>
      </c>
      <c r="AK298" s="762"/>
      <c r="AL298" s="1278">
        <f t="shared" si="47"/>
        <v>0</v>
      </c>
    </row>
    <row r="299" spans="1:38" s="607" customFormat="1" hidden="1">
      <c r="A299" s="617" t="s">
        <v>78</v>
      </c>
      <c r="B299" s="1601">
        <f t="shared" si="50"/>
        <v>0</v>
      </c>
      <c r="C299" s="1810" t="s">
        <v>31</v>
      </c>
      <c r="D299" s="1810" t="s">
        <v>233</v>
      </c>
      <c r="E299" s="1810" t="s">
        <v>331</v>
      </c>
      <c r="F299" s="1810" t="s">
        <v>79</v>
      </c>
      <c r="G299" s="1866" t="s">
        <v>73</v>
      </c>
      <c r="H299" s="1849" t="s">
        <v>149</v>
      </c>
      <c r="I299" s="1400"/>
      <c r="J299" s="1401"/>
      <c r="K299" s="1402"/>
      <c r="L299" s="1408"/>
      <c r="M299" s="1407"/>
      <c r="N299" s="1456"/>
      <c r="O299" s="1405"/>
      <c r="P299" s="1535"/>
      <c r="Q299" s="1536"/>
      <c r="R299" s="1536"/>
      <c r="S299" s="1536"/>
      <c r="T299" s="1536"/>
      <c r="U299" s="1536"/>
      <c r="V299" s="1536"/>
      <c r="W299" s="1536"/>
      <c r="X299" s="1536"/>
      <c r="Y299" s="1536"/>
      <c r="Z299" s="1536"/>
      <c r="AA299" s="1589"/>
      <c r="AB299" s="1515">
        <f t="shared" si="48"/>
        <v>0</v>
      </c>
      <c r="AC299" s="1516">
        <f t="shared" si="49"/>
        <v>0</v>
      </c>
      <c r="AE299" s="765"/>
      <c r="AF299" s="1069"/>
      <c r="AG299" s="955"/>
      <c r="AH299" s="944">
        <f t="shared" si="44"/>
        <v>0</v>
      </c>
      <c r="AI299" s="766"/>
      <c r="AJ299" s="768">
        <f t="shared" si="46"/>
        <v>0</v>
      </c>
      <c r="AK299" s="762"/>
      <c r="AL299" s="1278">
        <f t="shared" si="47"/>
        <v>0</v>
      </c>
    </row>
    <row r="300" spans="1:38" s="607" customFormat="1" hidden="1">
      <c r="A300" s="617" t="s">
        <v>78</v>
      </c>
      <c r="B300" s="1601">
        <f t="shared" si="50"/>
        <v>0</v>
      </c>
      <c r="C300" s="1810" t="s">
        <v>31</v>
      </c>
      <c r="D300" s="1810" t="s">
        <v>233</v>
      </c>
      <c r="E300" s="1810" t="s">
        <v>332</v>
      </c>
      <c r="F300" s="1810" t="s">
        <v>79</v>
      </c>
      <c r="G300" s="1866" t="s">
        <v>73</v>
      </c>
      <c r="H300" s="1849" t="s">
        <v>149</v>
      </c>
      <c r="I300" s="1400"/>
      <c r="J300" s="1401"/>
      <c r="K300" s="1402"/>
      <c r="L300" s="1408"/>
      <c r="M300" s="1407"/>
      <c r="N300" s="1456"/>
      <c r="O300" s="1405"/>
      <c r="P300" s="1535"/>
      <c r="Q300" s="1536"/>
      <c r="R300" s="1536"/>
      <c r="S300" s="1536"/>
      <c r="T300" s="1536"/>
      <c r="U300" s="1536"/>
      <c r="V300" s="1536"/>
      <c r="W300" s="1536"/>
      <c r="X300" s="1536"/>
      <c r="Y300" s="1536"/>
      <c r="Z300" s="1536"/>
      <c r="AA300" s="1589"/>
      <c r="AB300" s="1515">
        <f t="shared" si="48"/>
        <v>0</v>
      </c>
      <c r="AC300" s="1516">
        <f t="shared" si="49"/>
        <v>0</v>
      </c>
      <c r="AE300" s="765"/>
      <c r="AF300" s="1069"/>
      <c r="AG300" s="955"/>
      <c r="AH300" s="944">
        <f>O300</f>
        <v>0</v>
      </c>
      <c r="AI300" s="766"/>
      <c r="AJ300" s="768">
        <f t="shared" si="46"/>
        <v>0</v>
      </c>
      <c r="AK300" s="762"/>
      <c r="AL300" s="1278">
        <f t="shared" si="47"/>
        <v>0</v>
      </c>
    </row>
    <row r="301" spans="1:38" s="607" customFormat="1" hidden="1">
      <c r="A301" s="617" t="s">
        <v>78</v>
      </c>
      <c r="B301" s="1601">
        <f t="shared" si="50"/>
        <v>0</v>
      </c>
      <c r="C301" s="1810" t="s">
        <v>31</v>
      </c>
      <c r="D301" s="1810" t="s">
        <v>233</v>
      </c>
      <c r="E301" s="1810" t="s">
        <v>333</v>
      </c>
      <c r="F301" s="1810" t="s">
        <v>79</v>
      </c>
      <c r="G301" s="1866" t="s">
        <v>73</v>
      </c>
      <c r="H301" s="1849" t="s">
        <v>149</v>
      </c>
      <c r="I301" s="1400"/>
      <c r="J301" s="1401"/>
      <c r="K301" s="1402"/>
      <c r="L301" s="1408"/>
      <c r="M301" s="1407"/>
      <c r="N301" s="1456"/>
      <c r="O301" s="1405"/>
      <c r="P301" s="1535"/>
      <c r="Q301" s="1536"/>
      <c r="R301" s="1536"/>
      <c r="S301" s="1536"/>
      <c r="T301" s="1536"/>
      <c r="U301" s="1536"/>
      <c r="V301" s="1536"/>
      <c r="W301" s="1536"/>
      <c r="X301" s="1536"/>
      <c r="Y301" s="1536"/>
      <c r="Z301" s="1536"/>
      <c r="AA301" s="1589"/>
      <c r="AB301" s="1515">
        <f t="shared" si="48"/>
        <v>0</v>
      </c>
      <c r="AC301" s="1516">
        <f t="shared" si="49"/>
        <v>0</v>
      </c>
      <c r="AE301" s="765"/>
      <c r="AF301" s="1069"/>
      <c r="AG301" s="955"/>
      <c r="AH301" s="944">
        <f t="shared" si="44"/>
        <v>0</v>
      </c>
      <c r="AI301" s="766"/>
      <c r="AJ301" s="768">
        <f t="shared" si="46"/>
        <v>0</v>
      </c>
      <c r="AK301" s="762"/>
      <c r="AL301" s="1278">
        <f t="shared" si="47"/>
        <v>0</v>
      </c>
    </row>
    <row r="302" spans="1:38" s="607" customFormat="1" hidden="1">
      <c r="A302" s="617" t="s">
        <v>78</v>
      </c>
      <c r="B302" s="1601">
        <f t="shared" si="50"/>
        <v>0</v>
      </c>
      <c r="C302" s="1810" t="s">
        <v>31</v>
      </c>
      <c r="D302" s="1810" t="s">
        <v>233</v>
      </c>
      <c r="E302" s="1810" t="s">
        <v>334</v>
      </c>
      <c r="F302" s="1810" t="s">
        <v>79</v>
      </c>
      <c r="G302" s="1866" t="s">
        <v>73</v>
      </c>
      <c r="H302" s="1849" t="s">
        <v>149</v>
      </c>
      <c r="I302" s="1400"/>
      <c r="J302" s="1401"/>
      <c r="K302" s="1407"/>
      <c r="L302" s="1408"/>
      <c r="M302" s="1407"/>
      <c r="N302" s="1456"/>
      <c r="O302" s="1405"/>
      <c r="P302" s="1535"/>
      <c r="Q302" s="1536"/>
      <c r="R302" s="1536"/>
      <c r="S302" s="1536"/>
      <c r="T302" s="1536"/>
      <c r="U302" s="1536"/>
      <c r="V302" s="1536"/>
      <c r="W302" s="1536"/>
      <c r="X302" s="1536"/>
      <c r="Y302" s="1536"/>
      <c r="Z302" s="1536"/>
      <c r="AA302" s="1537"/>
      <c r="AB302" s="1515">
        <f t="shared" si="48"/>
        <v>0</v>
      </c>
      <c r="AC302" s="1516">
        <f t="shared" si="49"/>
        <v>0</v>
      </c>
      <c r="AE302" s="765"/>
      <c r="AF302" s="1069"/>
      <c r="AG302" s="955"/>
      <c r="AH302" s="944">
        <f t="shared" si="44"/>
        <v>0</v>
      </c>
      <c r="AI302" s="766"/>
      <c r="AJ302" s="768">
        <f t="shared" ref="AJ302" si="51">AI302-N302</f>
        <v>0</v>
      </c>
      <c r="AK302" s="762"/>
      <c r="AL302" s="1278">
        <f t="shared" si="47"/>
        <v>0</v>
      </c>
    </row>
    <row r="303" spans="1:38" s="589" customFormat="1" ht="15">
      <c r="A303" s="618" t="s">
        <v>74</v>
      </c>
      <c r="B303" s="1412">
        <f>B203-SUM(B204:B302)</f>
        <v>2350000000</v>
      </c>
      <c r="C303" s="55"/>
      <c r="D303" s="55"/>
      <c r="E303" s="55"/>
      <c r="F303" s="55"/>
      <c r="G303" s="1867"/>
      <c r="H303" s="1811"/>
      <c r="I303" s="1786"/>
      <c r="J303" s="1787"/>
      <c r="K303" s="1788"/>
      <c r="L303" s="1764">
        <f>SUM(L204:L302)</f>
        <v>0</v>
      </c>
      <c r="M303" s="1345"/>
      <c r="N303" s="1764">
        <f>SUM(N204:N302)</f>
        <v>0</v>
      </c>
      <c r="O303" s="1789"/>
      <c r="P303" s="1764">
        <f t="shared" ref="P303:AC303" si="52">SUM(P204:P302)</f>
        <v>0</v>
      </c>
      <c r="Q303" s="1764">
        <f t="shared" si="52"/>
        <v>0</v>
      </c>
      <c r="R303" s="1764">
        <f t="shared" si="52"/>
        <v>0</v>
      </c>
      <c r="S303" s="1764">
        <f t="shared" si="52"/>
        <v>0</v>
      </c>
      <c r="T303" s="1764">
        <f t="shared" si="52"/>
        <v>0</v>
      </c>
      <c r="U303" s="1764">
        <f t="shared" si="52"/>
        <v>0</v>
      </c>
      <c r="V303" s="1764">
        <f t="shared" si="52"/>
        <v>0</v>
      </c>
      <c r="W303" s="1764">
        <f t="shared" si="52"/>
        <v>0</v>
      </c>
      <c r="X303" s="1764">
        <f t="shared" si="52"/>
        <v>0</v>
      </c>
      <c r="Y303" s="1764">
        <f t="shared" si="52"/>
        <v>0</v>
      </c>
      <c r="Z303" s="1764">
        <f t="shared" si="52"/>
        <v>0</v>
      </c>
      <c r="AA303" s="1790">
        <f>SUM(AA204:AA302)</f>
        <v>0</v>
      </c>
      <c r="AB303" s="1787">
        <f t="shared" si="52"/>
        <v>0</v>
      </c>
      <c r="AC303" s="1790">
        <f t="shared" si="52"/>
        <v>0</v>
      </c>
      <c r="AE303" s="769"/>
      <c r="AF303" s="12"/>
      <c r="AG303" s="12"/>
      <c r="AH303" s="948"/>
      <c r="AI303" s="1412">
        <f>SUM(AI204:AI302)</f>
        <v>2350000000</v>
      </c>
      <c r="AJ303" s="185">
        <f>SUM(AJ204:AJ302)</f>
        <v>2350000000</v>
      </c>
      <c r="AK303" s="1546">
        <f>B203-AI303</f>
        <v>0</v>
      </c>
    </row>
    <row r="304" spans="1:38" s="607" customFormat="1" ht="60" customHeight="1">
      <c r="A304" s="616" t="s">
        <v>77</v>
      </c>
      <c r="B304" s="1602">
        <v>150000000</v>
      </c>
      <c r="C304" s="1809" t="s">
        <v>31</v>
      </c>
      <c r="D304" s="1809" t="s">
        <v>233</v>
      </c>
      <c r="E304" s="1809" t="s">
        <v>560</v>
      </c>
      <c r="F304" s="1809" t="s">
        <v>79</v>
      </c>
      <c r="G304" s="1868" t="s">
        <v>73</v>
      </c>
      <c r="H304" s="1447"/>
      <c r="I304" s="1452"/>
      <c r="J304" s="1449"/>
      <c r="K304" s="1450"/>
      <c r="L304" s="1449"/>
      <c r="M304" s="1450"/>
      <c r="N304" s="1449"/>
      <c r="O304" s="1451"/>
      <c r="P304" s="1448"/>
      <c r="Q304" s="1449"/>
      <c r="R304" s="1449"/>
      <c r="S304" s="1449"/>
      <c r="T304" s="1449"/>
      <c r="U304" s="1449"/>
      <c r="V304" s="1449"/>
      <c r="W304" s="1449"/>
      <c r="X304" s="1449"/>
      <c r="Y304" s="1449"/>
      <c r="Z304" s="1449"/>
      <c r="AA304" s="1523"/>
      <c r="AB304" s="1448"/>
      <c r="AC304" s="1523"/>
      <c r="AE304" s="997"/>
      <c r="AF304" s="695"/>
      <c r="AG304" s="695"/>
      <c r="AH304" s="1092"/>
      <c r="AI304" s="1449"/>
      <c r="AJ304" s="697"/>
      <c r="AK304" s="762"/>
      <c r="AL304" s="1277"/>
    </row>
    <row r="305" spans="1:38" s="607" customFormat="1">
      <c r="A305" s="617" t="s">
        <v>77</v>
      </c>
      <c r="B305" s="1601">
        <f t="shared" ref="B305:B310" si="53">L305</f>
        <v>0</v>
      </c>
      <c r="C305" s="1810" t="s">
        <v>31</v>
      </c>
      <c r="D305" s="1810" t="s">
        <v>233</v>
      </c>
      <c r="E305" s="1810" t="s">
        <v>560</v>
      </c>
      <c r="F305" s="1810" t="s">
        <v>79</v>
      </c>
      <c r="G305" s="1869" t="s">
        <v>73</v>
      </c>
      <c r="H305" s="1849" t="s">
        <v>149</v>
      </c>
      <c r="I305" s="1457"/>
      <c r="J305" s="1363"/>
      <c r="K305" s="1402"/>
      <c r="L305" s="1408"/>
      <c r="M305" s="1347"/>
      <c r="N305" s="1358"/>
      <c r="O305" s="1459"/>
      <c r="P305" s="1457"/>
      <c r="Q305" s="1458"/>
      <c r="R305" s="1458"/>
      <c r="S305" s="1536"/>
      <c r="T305" s="1536"/>
      <c r="U305" s="1536"/>
      <c r="V305" s="1536"/>
      <c r="W305" s="1536"/>
      <c r="X305" s="1536"/>
      <c r="Y305" s="1536"/>
      <c r="Z305" s="1536"/>
      <c r="AA305" s="1589"/>
      <c r="AB305" s="1515">
        <f>SUM(P305:AA305)</f>
        <v>0</v>
      </c>
      <c r="AC305" s="1516">
        <f>N305-AB305</f>
        <v>0</v>
      </c>
      <c r="AE305" s="765">
        <v>189</v>
      </c>
      <c r="AF305" s="1069" t="s">
        <v>502</v>
      </c>
      <c r="AG305" s="955"/>
      <c r="AH305" s="944">
        <f t="shared" ref="AH305:AH310" si="54">O305</f>
        <v>0</v>
      </c>
      <c r="AI305" s="766">
        <v>35192000</v>
      </c>
      <c r="AJ305" s="768">
        <f t="shared" ref="AJ305:AJ310" si="55">AI305-N305</f>
        <v>35192000</v>
      </c>
      <c r="AK305" s="762"/>
      <c r="AL305" s="1278">
        <f t="shared" ref="AL305:AL310" si="56">AI305-L305</f>
        <v>35192000</v>
      </c>
    </row>
    <row r="306" spans="1:38" s="607" customFormat="1">
      <c r="A306" s="617" t="s">
        <v>77</v>
      </c>
      <c r="B306" s="1601">
        <f t="shared" si="53"/>
        <v>0</v>
      </c>
      <c r="C306" s="1810" t="s">
        <v>31</v>
      </c>
      <c r="D306" s="1810" t="s">
        <v>233</v>
      </c>
      <c r="E306" s="1810" t="s">
        <v>560</v>
      </c>
      <c r="F306" s="1810" t="s">
        <v>79</v>
      </c>
      <c r="G306" s="1869" t="s">
        <v>73</v>
      </c>
      <c r="H306" s="1813" t="s">
        <v>149</v>
      </c>
      <c r="I306" s="1812"/>
      <c r="J306" s="1363"/>
      <c r="K306" s="1402"/>
      <c r="L306" s="1408"/>
      <c r="M306" s="1347"/>
      <c r="N306" s="1358"/>
      <c r="O306" s="1459"/>
      <c r="P306" s="1457"/>
      <c r="Q306" s="1458"/>
      <c r="R306" s="1458"/>
      <c r="S306" s="1536"/>
      <c r="T306" s="1536"/>
      <c r="U306" s="1536"/>
      <c r="V306" s="1536"/>
      <c r="W306" s="1536"/>
      <c r="X306" s="1536"/>
      <c r="Y306" s="1536"/>
      <c r="Z306" s="1536"/>
      <c r="AA306" s="1589"/>
      <c r="AB306" s="1515">
        <f t="shared" ref="AB306:AB310" si="57">SUM(P306:AA306)</f>
        <v>0</v>
      </c>
      <c r="AC306" s="1516">
        <f t="shared" ref="AC306:AC310" si="58">N306-AB306</f>
        <v>0</v>
      </c>
      <c r="AE306" s="765">
        <v>190</v>
      </c>
      <c r="AF306" s="1069" t="s">
        <v>503</v>
      </c>
      <c r="AG306" s="955"/>
      <c r="AH306" s="944">
        <f t="shared" si="54"/>
        <v>0</v>
      </c>
      <c r="AI306" s="766">
        <v>29468000</v>
      </c>
      <c r="AJ306" s="768">
        <f t="shared" si="55"/>
        <v>29468000</v>
      </c>
      <c r="AK306" s="762"/>
      <c r="AL306" s="1278">
        <f t="shared" si="56"/>
        <v>29468000</v>
      </c>
    </row>
    <row r="307" spans="1:38" s="607" customFormat="1" hidden="1">
      <c r="A307" s="617" t="s">
        <v>77</v>
      </c>
      <c r="B307" s="1601">
        <f t="shared" si="53"/>
        <v>0</v>
      </c>
      <c r="C307" s="1810" t="s">
        <v>31</v>
      </c>
      <c r="D307" s="1810" t="s">
        <v>233</v>
      </c>
      <c r="E307" s="1810" t="s">
        <v>560</v>
      </c>
      <c r="F307" s="1810" t="s">
        <v>79</v>
      </c>
      <c r="G307" s="1869" t="s">
        <v>73</v>
      </c>
      <c r="H307" s="1813" t="s">
        <v>189</v>
      </c>
      <c r="I307" s="1812"/>
      <c r="J307" s="1363"/>
      <c r="K307" s="1402"/>
      <c r="L307" s="1408"/>
      <c r="M307" s="1347"/>
      <c r="N307" s="1358"/>
      <c r="O307" s="1405"/>
      <c r="P307" s="1457"/>
      <c r="Q307" s="1536"/>
      <c r="R307" s="1536"/>
      <c r="S307" s="1536"/>
      <c r="T307" s="1536"/>
      <c r="U307" s="1536"/>
      <c r="V307" s="1536"/>
      <c r="W307" s="1536"/>
      <c r="X307" s="1536"/>
      <c r="Y307" s="1536"/>
      <c r="Z307" s="1536"/>
      <c r="AA307" s="1589"/>
      <c r="AB307" s="1515">
        <f t="shared" si="57"/>
        <v>0</v>
      </c>
      <c r="AC307" s="1516">
        <f t="shared" si="58"/>
        <v>0</v>
      </c>
      <c r="AE307" s="765" t="s">
        <v>189</v>
      </c>
      <c r="AF307" s="1069" t="s">
        <v>505</v>
      </c>
      <c r="AG307" s="955"/>
      <c r="AH307" s="944">
        <f t="shared" si="54"/>
        <v>0</v>
      </c>
      <c r="AI307" s="766">
        <v>1783425</v>
      </c>
      <c r="AJ307" s="768">
        <f t="shared" si="55"/>
        <v>1783425</v>
      </c>
      <c r="AK307" s="762"/>
      <c r="AL307" s="1278">
        <f t="shared" si="56"/>
        <v>1783425</v>
      </c>
    </row>
    <row r="308" spans="1:38" s="607" customFormat="1" hidden="1">
      <c r="A308" s="617" t="s">
        <v>77</v>
      </c>
      <c r="B308" s="1601">
        <f t="shared" si="53"/>
        <v>0</v>
      </c>
      <c r="C308" s="1810" t="s">
        <v>31</v>
      </c>
      <c r="D308" s="1810" t="s">
        <v>233</v>
      </c>
      <c r="E308" s="1810" t="s">
        <v>561</v>
      </c>
      <c r="F308" s="1810" t="s">
        <v>79</v>
      </c>
      <c r="G308" s="1869" t="s">
        <v>73</v>
      </c>
      <c r="H308" s="1813" t="s">
        <v>189</v>
      </c>
      <c r="I308" s="1812"/>
      <c r="J308" s="1363"/>
      <c r="K308" s="1402"/>
      <c r="L308" s="1408"/>
      <c r="M308" s="1347"/>
      <c r="N308" s="1358"/>
      <c r="O308" s="1405"/>
      <c r="P308" s="1457"/>
      <c r="Q308" s="1536"/>
      <c r="R308" s="1536"/>
      <c r="S308" s="1536"/>
      <c r="T308" s="1536"/>
      <c r="U308" s="1536"/>
      <c r="V308" s="1536"/>
      <c r="W308" s="1536"/>
      <c r="X308" s="1536"/>
      <c r="Y308" s="1536"/>
      <c r="Z308" s="1536"/>
      <c r="AA308" s="1589"/>
      <c r="AB308" s="1515">
        <f t="shared" si="57"/>
        <v>0</v>
      </c>
      <c r="AC308" s="1516">
        <f t="shared" si="58"/>
        <v>0</v>
      </c>
      <c r="AE308" s="765" t="s">
        <v>189</v>
      </c>
      <c r="AF308" s="1069" t="s">
        <v>504</v>
      </c>
      <c r="AG308" s="955"/>
      <c r="AH308" s="944">
        <f t="shared" si="54"/>
        <v>0</v>
      </c>
      <c r="AI308" s="766">
        <v>83556575</v>
      </c>
      <c r="AJ308" s="768">
        <f t="shared" si="55"/>
        <v>83556575</v>
      </c>
      <c r="AK308" s="762"/>
      <c r="AL308" s="1278">
        <f t="shared" si="56"/>
        <v>83556575</v>
      </c>
    </row>
    <row r="309" spans="1:38" s="607" customFormat="1" ht="15" hidden="1">
      <c r="A309" s="617" t="s">
        <v>77</v>
      </c>
      <c r="B309" s="1601">
        <f t="shared" si="53"/>
        <v>0</v>
      </c>
      <c r="C309" s="1810" t="s">
        <v>31</v>
      </c>
      <c r="D309" s="1810" t="s">
        <v>233</v>
      </c>
      <c r="E309" s="1810" t="s">
        <v>562</v>
      </c>
      <c r="F309" s="1810" t="s">
        <v>79</v>
      </c>
      <c r="G309" s="1869" t="s">
        <v>73</v>
      </c>
      <c r="H309" s="1849" t="s">
        <v>149</v>
      </c>
      <c r="I309" s="1091"/>
      <c r="J309" s="1363"/>
      <c r="K309" s="1407"/>
      <c r="L309" s="1363"/>
      <c r="M309" s="1416"/>
      <c r="N309" s="1363"/>
      <c r="O309" s="1459"/>
      <c r="P309" s="1457"/>
      <c r="Q309" s="1408"/>
      <c r="R309" s="1536"/>
      <c r="S309" s="1536"/>
      <c r="T309" s="1536"/>
      <c r="U309" s="1536"/>
      <c r="V309" s="1536"/>
      <c r="W309" s="1536"/>
      <c r="X309" s="1536"/>
      <c r="Y309" s="1536"/>
      <c r="Z309" s="1536"/>
      <c r="AA309" s="1589"/>
      <c r="AB309" s="1515">
        <f t="shared" si="57"/>
        <v>0</v>
      </c>
      <c r="AC309" s="1516">
        <f t="shared" si="58"/>
        <v>0</v>
      </c>
      <c r="AE309" s="765"/>
      <c r="AF309" s="1069"/>
      <c r="AG309" s="956"/>
      <c r="AH309" s="944">
        <f t="shared" si="54"/>
        <v>0</v>
      </c>
      <c r="AI309" s="766"/>
      <c r="AJ309" s="768">
        <f t="shared" si="55"/>
        <v>0</v>
      </c>
      <c r="AK309" s="762"/>
      <c r="AL309" s="1278">
        <f t="shared" si="56"/>
        <v>0</v>
      </c>
    </row>
    <row r="310" spans="1:38" s="589" customFormat="1" ht="15" hidden="1">
      <c r="A310" s="617" t="s">
        <v>77</v>
      </c>
      <c r="B310" s="1601">
        <f t="shared" si="53"/>
        <v>0</v>
      </c>
      <c r="C310" s="1810" t="s">
        <v>31</v>
      </c>
      <c r="D310" s="1810" t="s">
        <v>233</v>
      </c>
      <c r="E310" s="1810" t="s">
        <v>563</v>
      </c>
      <c r="F310" s="1810" t="s">
        <v>79</v>
      </c>
      <c r="G310" s="1869" t="s">
        <v>73</v>
      </c>
      <c r="H310" s="1460" t="s">
        <v>149</v>
      </c>
      <c r="I310" s="1438"/>
      <c r="J310" s="1363"/>
      <c r="K310" s="1407"/>
      <c r="L310" s="1403"/>
      <c r="M310" s="1407"/>
      <c r="N310" s="1456"/>
      <c r="O310" s="1405"/>
      <c r="P310" s="1535"/>
      <c r="Q310" s="1536"/>
      <c r="R310" s="1536"/>
      <c r="S310" s="1536"/>
      <c r="T310" s="1536"/>
      <c r="U310" s="1536"/>
      <c r="V310" s="1536"/>
      <c r="W310" s="1536"/>
      <c r="X310" s="1536"/>
      <c r="Y310" s="1536"/>
      <c r="Z310" s="1536"/>
      <c r="AA310" s="1537"/>
      <c r="AB310" s="1515">
        <f t="shared" si="57"/>
        <v>0</v>
      </c>
      <c r="AC310" s="1516">
        <f t="shared" si="58"/>
        <v>0</v>
      </c>
      <c r="AE310" s="765"/>
      <c r="AF310" s="1069"/>
      <c r="AG310" s="955"/>
      <c r="AH310" s="944">
        <f t="shared" si="54"/>
        <v>0</v>
      </c>
      <c r="AI310" s="766"/>
      <c r="AJ310" s="768">
        <f t="shared" si="55"/>
        <v>0</v>
      </c>
      <c r="AK310" s="762"/>
      <c r="AL310" s="1278">
        <f t="shared" si="56"/>
        <v>0</v>
      </c>
    </row>
    <row r="311" spans="1:38" s="589" customFormat="1" ht="15">
      <c r="A311" s="618" t="s">
        <v>74</v>
      </c>
      <c r="B311" s="1412">
        <f>B304-SUM(B305:B310)</f>
        <v>150000000</v>
      </c>
      <c r="C311" s="55"/>
      <c r="D311" s="55"/>
      <c r="E311" s="55"/>
      <c r="F311" s="55"/>
      <c r="G311" s="1867"/>
      <c r="H311" s="1811"/>
      <c r="I311" s="1786"/>
      <c r="J311" s="1787"/>
      <c r="K311" s="1788"/>
      <c r="L311" s="1764">
        <f>SUM(L305:L310)</f>
        <v>0</v>
      </c>
      <c r="M311" s="1345"/>
      <c r="N311" s="1764">
        <f>SUM(N305:N310)</f>
        <v>0</v>
      </c>
      <c r="O311" s="1764"/>
      <c r="P311" s="1787">
        <f>SUM(P305:P310)</f>
        <v>0</v>
      </c>
      <c r="Q311" s="1787">
        <f>SUM(Q305:Q310)</f>
        <v>0</v>
      </c>
      <c r="R311" s="1787">
        <f t="shared" ref="R311:AC311" si="59">SUM(R305:R310)</f>
        <v>0</v>
      </c>
      <c r="S311" s="1787">
        <f t="shared" si="59"/>
        <v>0</v>
      </c>
      <c r="T311" s="1787">
        <f>SUM(T305:T310)</f>
        <v>0</v>
      </c>
      <c r="U311" s="1787">
        <f t="shared" si="59"/>
        <v>0</v>
      </c>
      <c r="V311" s="1787">
        <f t="shared" si="59"/>
        <v>0</v>
      </c>
      <c r="W311" s="1787">
        <f>SUM(W305:W310)</f>
        <v>0</v>
      </c>
      <c r="X311" s="1787">
        <f t="shared" si="59"/>
        <v>0</v>
      </c>
      <c r="Y311" s="1787">
        <f t="shared" si="59"/>
        <v>0</v>
      </c>
      <c r="Z311" s="1787">
        <f t="shared" si="59"/>
        <v>0</v>
      </c>
      <c r="AA311" s="1790">
        <f>SUM(AA305:AA310)</f>
        <v>0</v>
      </c>
      <c r="AB311" s="1787">
        <f t="shared" si="59"/>
        <v>0</v>
      </c>
      <c r="AC311" s="1814">
        <f t="shared" si="59"/>
        <v>0</v>
      </c>
      <c r="AE311" s="769"/>
      <c r="AF311" s="12"/>
      <c r="AG311" s="12"/>
      <c r="AH311" s="948"/>
      <c r="AI311" s="1412">
        <f>SUM(AI305:AI310)</f>
        <v>150000000</v>
      </c>
      <c r="AJ311" s="185">
        <f>SUM(AJ305:AJ310)</f>
        <v>150000000</v>
      </c>
      <c r="AK311" s="1546">
        <f>B304-AI311</f>
        <v>0</v>
      </c>
    </row>
    <row r="312" spans="1:38" s="589" customFormat="1" ht="34.5" customHeight="1">
      <c r="A312" s="1815" t="s">
        <v>137</v>
      </c>
      <c r="B312" s="1816">
        <v>240000000</v>
      </c>
      <c r="C312" s="1817" t="s">
        <v>31</v>
      </c>
      <c r="D312" s="1818" t="s">
        <v>231</v>
      </c>
      <c r="E312" s="1819" t="s">
        <v>560</v>
      </c>
      <c r="F312" s="1818" t="s">
        <v>559</v>
      </c>
      <c r="G312" s="1870" t="s">
        <v>73</v>
      </c>
      <c r="H312" s="1820"/>
      <c r="I312" s="1821"/>
      <c r="J312" s="1822"/>
      <c r="K312" s="1823"/>
      <c r="L312" s="1824"/>
      <c r="M312" s="1823"/>
      <c r="N312" s="1824"/>
      <c r="O312" s="1825"/>
      <c r="P312" s="1823"/>
      <c r="Q312" s="1823"/>
      <c r="R312" s="1823"/>
      <c r="S312" s="1823"/>
      <c r="T312" s="1823"/>
      <c r="U312" s="1823"/>
      <c r="V312" s="1823"/>
      <c r="W312" s="1823"/>
      <c r="X312" s="1823"/>
      <c r="Y312" s="1823"/>
      <c r="Z312" s="1823"/>
      <c r="AA312" s="1825"/>
      <c r="AB312" s="1826">
        <f>SUM(P312:AA312)</f>
        <v>0</v>
      </c>
      <c r="AC312" s="1825">
        <f>N312-AB312</f>
        <v>0</v>
      </c>
      <c r="AE312" s="922"/>
      <c r="AF312" s="1097"/>
      <c r="AG312" s="957"/>
      <c r="AH312" s="945"/>
      <c r="AI312" s="923"/>
      <c r="AJ312" s="924"/>
      <c r="AK312" s="762"/>
    </row>
    <row r="313" spans="1:38" s="589" customFormat="1" ht="15">
      <c r="A313" s="1827" t="s">
        <v>137</v>
      </c>
      <c r="B313" s="1828"/>
      <c r="C313" s="1829" t="s">
        <v>138</v>
      </c>
      <c r="D313" s="1830" t="s">
        <v>231</v>
      </c>
      <c r="E313" s="1830" t="s">
        <v>560</v>
      </c>
      <c r="F313" s="1830" t="s">
        <v>559</v>
      </c>
      <c r="G313" s="1871" t="s">
        <v>73</v>
      </c>
      <c r="H313" s="1849" t="s">
        <v>149</v>
      </c>
      <c r="I313" s="1798"/>
      <c r="J313" s="1801"/>
      <c r="K313" s="1831"/>
      <c r="L313" s="1800"/>
      <c r="M313" s="1831"/>
      <c r="N313" s="1800"/>
      <c r="O313" s="1832"/>
      <c r="P313" s="1799"/>
      <c r="Q313" s="1828"/>
      <c r="R313" s="1828"/>
      <c r="S313" s="1828"/>
      <c r="T313" s="1828"/>
      <c r="U313" s="1828"/>
      <c r="V313" s="1828"/>
      <c r="W313" s="1828"/>
      <c r="X313" s="1828"/>
      <c r="Y313" s="1828"/>
      <c r="Z313" s="1828"/>
      <c r="AA313" s="1589"/>
      <c r="AB313" s="1515">
        <f>SUM(P313:AA313)</f>
        <v>0</v>
      </c>
      <c r="AC313" s="1516">
        <f>N313-AB313</f>
        <v>0</v>
      </c>
      <c r="AE313" s="765" t="s">
        <v>189</v>
      </c>
      <c r="AF313" s="1069" t="s">
        <v>556</v>
      </c>
      <c r="AG313" s="955" t="s">
        <v>149</v>
      </c>
      <c r="AH313" s="944">
        <f>O313</f>
        <v>0</v>
      </c>
      <c r="AI313" s="766">
        <v>240000000</v>
      </c>
      <c r="AJ313" s="768">
        <f>AI313-N313</f>
        <v>240000000</v>
      </c>
      <c r="AK313" s="762"/>
      <c r="AL313" s="1278">
        <f>AI313-L313</f>
        <v>240000000</v>
      </c>
    </row>
    <row r="314" spans="1:38" s="589" customFormat="1" ht="15">
      <c r="A314" s="618"/>
      <c r="B314" s="1412">
        <f>B312-SUM(B313:B313)</f>
        <v>240000000</v>
      </c>
      <c r="C314" s="55"/>
      <c r="D314" s="55"/>
      <c r="E314" s="55"/>
      <c r="F314" s="55"/>
      <c r="G314" s="1867"/>
      <c r="H314" s="1811"/>
      <c r="I314" s="1786"/>
      <c r="J314" s="1787"/>
      <c r="K314" s="1788"/>
      <c r="L314" s="1764">
        <f>SUM(L313:L313)</f>
        <v>0</v>
      </c>
      <c r="M314" s="1345"/>
      <c r="N314" s="1764">
        <f>SUM(N313:N313)</f>
        <v>0</v>
      </c>
      <c r="O314" s="1764"/>
      <c r="P314" s="1764">
        <f t="shared" ref="P314:AC314" si="60">SUM(P313:P313)</f>
        <v>0</v>
      </c>
      <c r="Q314" s="1764">
        <f t="shared" si="60"/>
        <v>0</v>
      </c>
      <c r="R314" s="1764">
        <f t="shared" si="60"/>
        <v>0</v>
      </c>
      <c r="S314" s="1764">
        <f t="shared" si="60"/>
        <v>0</v>
      </c>
      <c r="T314" s="1764">
        <f t="shared" si="60"/>
        <v>0</v>
      </c>
      <c r="U314" s="1764">
        <f t="shared" si="60"/>
        <v>0</v>
      </c>
      <c r="V314" s="1764">
        <f t="shared" si="60"/>
        <v>0</v>
      </c>
      <c r="W314" s="1764">
        <f t="shared" si="60"/>
        <v>0</v>
      </c>
      <c r="X314" s="1764">
        <f t="shared" si="60"/>
        <v>0</v>
      </c>
      <c r="Y314" s="1764">
        <f t="shared" si="60"/>
        <v>0</v>
      </c>
      <c r="Z314" s="1764">
        <f t="shared" si="60"/>
        <v>0</v>
      </c>
      <c r="AA314" s="1790">
        <f t="shared" si="60"/>
        <v>0</v>
      </c>
      <c r="AB314" s="1787">
        <f t="shared" si="60"/>
        <v>0</v>
      </c>
      <c r="AC314" s="1790">
        <f t="shared" si="60"/>
        <v>0</v>
      </c>
      <c r="AE314" s="769"/>
      <c r="AF314" s="12"/>
      <c r="AG314" s="12"/>
      <c r="AH314" s="948"/>
      <c r="AI314" s="1412">
        <f>SUM(AI313:AI313)</f>
        <v>240000000</v>
      </c>
      <c r="AJ314" s="185">
        <f>SUM(AJ313:AJ313)</f>
        <v>240000000</v>
      </c>
      <c r="AK314" s="762">
        <f>B312-AI314</f>
        <v>0</v>
      </c>
    </row>
    <row r="315" spans="1:38" s="589" customFormat="1" ht="15">
      <c r="A315" s="1833"/>
      <c r="B315" s="1834"/>
      <c r="C315" s="1835"/>
      <c r="D315" s="1835"/>
      <c r="E315" s="1835"/>
      <c r="F315" s="1835"/>
      <c r="G315" s="1872"/>
      <c r="H315" s="1770"/>
      <c r="I315" s="1836"/>
      <c r="J315" s="1799"/>
      <c r="K315" s="1837"/>
      <c r="L315" s="1800"/>
      <c r="M315" s="1831"/>
      <c r="N315" s="1838"/>
      <c r="O315" s="1839"/>
      <c r="P315" s="1806"/>
      <c r="Q315" s="1807"/>
      <c r="R315" s="1807"/>
      <c r="S315" s="1807"/>
      <c r="T315" s="1807"/>
      <c r="U315" s="1807"/>
      <c r="V315" s="1807"/>
      <c r="W315" s="1807"/>
      <c r="X315" s="1807"/>
      <c r="Y315" s="1807"/>
      <c r="Z315" s="1807"/>
      <c r="AA315" s="1840"/>
      <c r="AB315" s="1806"/>
      <c r="AC315" s="1840"/>
      <c r="AE315" s="765"/>
      <c r="AF315" s="1069"/>
      <c r="AG315" s="955"/>
      <c r="AH315" s="944"/>
      <c r="AI315" s="766"/>
      <c r="AJ315" s="767"/>
      <c r="AK315" s="762"/>
    </row>
    <row r="316" spans="1:38" s="589" customFormat="1" ht="18.75" customHeight="1" thickBot="1">
      <c r="A316" s="1841" t="s">
        <v>591</v>
      </c>
      <c r="B316" s="1842">
        <f>B17+B96+B153+B202+B312</f>
        <v>15510000000</v>
      </c>
      <c r="C316" s="1843"/>
      <c r="D316" s="1843"/>
      <c r="E316" s="1843"/>
      <c r="F316" s="1843"/>
      <c r="G316" s="1873"/>
      <c r="H316" s="1851"/>
      <c r="I316" s="1844"/>
      <c r="J316" s="1845"/>
      <c r="K316" s="1846"/>
      <c r="L316" s="1842">
        <f>L20+L23+L28+L31+L36+L95+L152+L201+L303+L311+L314</f>
        <v>0</v>
      </c>
      <c r="M316" s="1846"/>
      <c r="N316" s="1842">
        <f>N20+N23+N28+N31+N36+N95+N152+N201+N303+N311+N314</f>
        <v>0</v>
      </c>
      <c r="O316" s="1852"/>
      <c r="P316" s="1842">
        <f>P20+P23+P28+P31+P36+P95+P152+P201+P303+P311+P314</f>
        <v>0</v>
      </c>
      <c r="Q316" s="1842">
        <f t="shared" ref="Q316:AC316" si="61">Q20+Q23+Q28+Q31+Q36+Q95+Q152+Q201+Q303+Q311+Q314</f>
        <v>0</v>
      </c>
      <c r="R316" s="1842">
        <f t="shared" si="61"/>
        <v>0</v>
      </c>
      <c r="S316" s="1842">
        <f t="shared" si="61"/>
        <v>0</v>
      </c>
      <c r="T316" s="1842">
        <f t="shared" si="61"/>
        <v>0</v>
      </c>
      <c r="U316" s="1842">
        <f t="shared" si="61"/>
        <v>0</v>
      </c>
      <c r="V316" s="1842">
        <f t="shared" si="61"/>
        <v>0</v>
      </c>
      <c r="W316" s="1842">
        <f t="shared" si="61"/>
        <v>0</v>
      </c>
      <c r="X316" s="1842">
        <f t="shared" si="61"/>
        <v>0</v>
      </c>
      <c r="Y316" s="1842">
        <f t="shared" si="61"/>
        <v>0</v>
      </c>
      <c r="Z316" s="1842">
        <f t="shared" si="61"/>
        <v>0</v>
      </c>
      <c r="AA316" s="1842">
        <f t="shared" si="61"/>
        <v>0</v>
      </c>
      <c r="AB316" s="1842">
        <f>AB20+AB23+AB28+AB31+AB36+AB95+AB152+AB201+AB303+AB311+AB314</f>
        <v>0</v>
      </c>
      <c r="AC316" s="1847">
        <f t="shared" si="61"/>
        <v>0</v>
      </c>
      <c r="AE316" s="771"/>
      <c r="AF316" s="1098"/>
      <c r="AG316" s="958"/>
      <c r="AH316" s="946"/>
      <c r="AI316" s="1630">
        <f>AI20+AI23+AI28+AI31+AI36+AI95+AI152+AI201+AI303+AI311+AI314</f>
        <v>15510000000</v>
      </c>
      <c r="AJ316" s="1630">
        <f>AJ20+AJ23+AJ28+AJ31+AJ36+AJ95+AJ152+AJ201+AJ303+AJ311+AJ314</f>
        <v>15510000000</v>
      </c>
      <c r="AK316" s="1753">
        <f>AK20+AK23+AK28+AK31+AK36+AK95+AK152+AK201+AK303+AK311+AK314</f>
        <v>0</v>
      </c>
      <c r="AL316" s="993"/>
    </row>
    <row r="317" spans="1:38" s="619" customFormat="1" ht="15">
      <c r="A317" s="1755"/>
      <c r="B317" s="1756"/>
      <c r="C317" s="1755"/>
      <c r="D317" s="1755"/>
      <c r="E317" s="1755"/>
      <c r="F317" s="1755"/>
      <c r="G317" s="1755"/>
      <c r="H317" s="1757"/>
      <c r="I317" s="1758"/>
      <c r="J317" s="1756"/>
      <c r="K317" s="1757"/>
      <c r="L317" s="1756"/>
      <c r="M317" s="1757"/>
      <c r="N317" s="1759"/>
      <c r="O317" s="1760"/>
      <c r="P317" s="1761"/>
      <c r="Q317" s="1761"/>
      <c r="R317" s="1761"/>
      <c r="S317" s="1761"/>
      <c r="T317" s="1761"/>
      <c r="U317" s="1761"/>
      <c r="V317" s="1761"/>
      <c r="W317" s="1761"/>
      <c r="X317" s="1761"/>
      <c r="Y317" s="1761"/>
      <c r="Z317" s="1761"/>
      <c r="AA317" s="1761"/>
      <c r="AB317" s="1761"/>
      <c r="AC317" s="1761"/>
      <c r="AE317" s="703"/>
      <c r="AF317" s="1099"/>
      <c r="AG317" s="959"/>
      <c r="AH317" s="947"/>
      <c r="AI317" s="1178">
        <f>B316-AI316</f>
        <v>0</v>
      </c>
      <c r="AJ317" s="704"/>
      <c r="AK317" s="762"/>
    </row>
    <row r="318" spans="1:38" s="619" customFormat="1" ht="15">
      <c r="A318" s="1235"/>
      <c r="B318" s="1463"/>
      <c r="C318" s="1234"/>
      <c r="D318" s="1234"/>
      <c r="E318" s="1234"/>
      <c r="F318" s="1234"/>
      <c r="G318" s="1234"/>
      <c r="H318" s="1461"/>
      <c r="I318" s="1462"/>
      <c r="J318" s="1463"/>
      <c r="K318" s="1461"/>
      <c r="L318" s="1463"/>
      <c r="M318" s="1461"/>
      <c r="N318" s="1464"/>
      <c r="O318" s="1754"/>
      <c r="P318" s="1525"/>
      <c r="Q318" s="1525"/>
      <c r="R318" s="1525"/>
      <c r="S318" s="1525"/>
      <c r="T318" s="1525"/>
      <c r="U318" s="1525"/>
      <c r="V318" s="1525"/>
      <c r="W318" s="1525"/>
      <c r="X318" s="1525"/>
      <c r="Y318" s="1525"/>
      <c r="Z318" s="1525"/>
      <c r="AA318" s="1525"/>
      <c r="AB318" s="1525"/>
      <c r="AC318" s="1526"/>
      <c r="AD318" s="1252"/>
      <c r="AE318" s="1253"/>
      <c r="AF318" s="1254"/>
      <c r="AG318" s="1255"/>
      <c r="AH318" s="1256"/>
      <c r="AI318" s="1257"/>
      <c r="AJ318" s="1258"/>
      <c r="AK318" s="1563"/>
    </row>
    <row r="319" spans="1:38" ht="15">
      <c r="A319" s="1236" t="s">
        <v>25</v>
      </c>
      <c r="B319" s="1605" t="s">
        <v>12</v>
      </c>
      <c r="C319" s="1234"/>
      <c r="D319" s="1234"/>
      <c r="E319" s="1234"/>
      <c r="F319" s="1237"/>
      <c r="G319" s="1237"/>
      <c r="H319" s="1465"/>
      <c r="I319" s="1466"/>
      <c r="J319" s="1467"/>
      <c r="K319" s="1465"/>
      <c r="L319" s="1467"/>
      <c r="M319" s="1465"/>
      <c r="N319" s="1468"/>
      <c r="O319" s="1469"/>
      <c r="P319" s="1527"/>
      <c r="Q319" s="1527"/>
      <c r="R319" s="1527"/>
      <c r="S319" s="1527"/>
      <c r="T319" s="1527"/>
      <c r="U319" s="1527"/>
      <c r="V319" s="1527"/>
      <c r="W319" s="1527"/>
      <c r="X319" s="1527"/>
      <c r="Y319" s="1527"/>
      <c r="Z319" s="1527"/>
      <c r="AA319" s="1527"/>
      <c r="AB319" s="1527"/>
      <c r="AC319" s="1528"/>
      <c r="AD319" s="1259"/>
      <c r="AE319" s="1260"/>
      <c r="AF319" s="1261"/>
      <c r="AG319" s="1262"/>
      <c r="AH319" s="1263"/>
      <c r="AI319" s="1264"/>
      <c r="AJ319" s="1265"/>
      <c r="AK319" s="1563"/>
    </row>
    <row r="320" spans="1:38" ht="20.25" customHeight="1">
      <c r="A320" s="1235"/>
      <c r="B320" s="1463"/>
      <c r="C320" s="1234"/>
      <c r="D320" s="1234"/>
      <c r="E320" s="1234"/>
      <c r="F320" s="1237"/>
      <c r="G320" s="1237"/>
      <c r="H320" s="1465"/>
      <c r="I320" s="1470"/>
      <c r="J320" s="1471"/>
      <c r="K320" s="1472"/>
      <c r="L320" s="1473" t="s">
        <v>17</v>
      </c>
      <c r="M320" s="1474" t="s">
        <v>18</v>
      </c>
      <c r="N320" s="1473" t="s">
        <v>121</v>
      </c>
      <c r="O320" s="1475" t="s">
        <v>127</v>
      </c>
      <c r="P320" s="1529">
        <v>0</v>
      </c>
      <c r="Q320" s="1529"/>
      <c r="R320" s="1529"/>
      <c r="S320" s="1529"/>
      <c r="T320" s="1529"/>
      <c r="U320" s="1529"/>
      <c r="V320" s="1529"/>
      <c r="W320" s="1529"/>
      <c r="X320" s="1529"/>
      <c r="Y320" s="1529"/>
      <c r="Z320" s="1529"/>
      <c r="AA320" s="1529"/>
      <c r="AB320" s="1529">
        <f>SUM(P320:AA320)</f>
        <v>0</v>
      </c>
      <c r="AC320" s="1530">
        <f>N316-AB320</f>
        <v>0</v>
      </c>
      <c r="AD320" s="1259"/>
      <c r="AE320" s="1260"/>
      <c r="AF320" s="1261"/>
      <c r="AG320" s="1262"/>
      <c r="AH320" s="1263"/>
      <c r="AI320" s="1264"/>
      <c r="AJ320" s="1265"/>
      <c r="AK320" s="1563"/>
    </row>
    <row r="321" spans="1:38" ht="27" customHeight="1">
      <c r="A321" s="1238" t="s">
        <v>26</v>
      </c>
      <c r="B321" s="1479">
        <f>B18+B21+B24+B29+B32+B37+B96+B153+B203+B304+B312</f>
        <v>15510000000</v>
      </c>
      <c r="C321" s="1239"/>
      <c r="D321" s="1234"/>
      <c r="E321" s="1234"/>
      <c r="F321" s="1934"/>
      <c r="G321" s="1934"/>
      <c r="H321" s="1472"/>
      <c r="I321" s="1476"/>
      <c r="J321" s="1477"/>
      <c r="K321" s="1478"/>
      <c r="L321" s="1479">
        <f>L316</f>
        <v>0</v>
      </c>
      <c r="M321" s="1479">
        <f>N316</f>
        <v>0</v>
      </c>
      <c r="N321" s="1480">
        <f>AB316</f>
        <v>0</v>
      </c>
      <c r="O321" s="1469"/>
      <c r="P321" s="1527"/>
      <c r="Q321" s="1527"/>
      <c r="R321" s="1527"/>
      <c r="S321" s="1527"/>
      <c r="T321" s="1527"/>
      <c r="U321" s="1527"/>
      <c r="V321" s="1527"/>
      <c r="W321" s="1527"/>
      <c r="X321" s="1527"/>
      <c r="Y321" s="1527"/>
      <c r="Z321" s="1527"/>
      <c r="AA321" s="1527"/>
      <c r="AB321" s="1527"/>
      <c r="AC321" s="1528"/>
      <c r="AD321" s="1259"/>
      <c r="AE321" s="1260"/>
      <c r="AF321" s="1261"/>
      <c r="AG321" s="1262"/>
      <c r="AH321" s="1263"/>
      <c r="AI321" s="1264"/>
      <c r="AJ321" s="1265"/>
      <c r="AK321" s="1563"/>
    </row>
    <row r="322" spans="1:38" ht="22.5" customHeight="1">
      <c r="A322" s="1235"/>
      <c r="B322" s="1463"/>
      <c r="C322" s="1240"/>
      <c r="D322" s="1240"/>
      <c r="E322" s="1240"/>
      <c r="F322" s="1240"/>
      <c r="G322" s="1241"/>
      <c r="H322" s="1481"/>
      <c r="I322" s="1466"/>
      <c r="J322" s="1467"/>
      <c r="K322" s="1465"/>
      <c r="L322" s="1482">
        <f>L135</f>
        <v>0</v>
      </c>
      <c r="M322" s="1483" t="s">
        <v>26</v>
      </c>
      <c r="N322" s="1484">
        <f>N20+N23+N28+N31+N36+N95+N152+N201+N303+N311+N314</f>
        <v>0</v>
      </c>
      <c r="O322" s="1469"/>
      <c r="P322" s="1484">
        <f>P20+P23+P28+P31+P36+P95+P152+P201+P303+P311+P314</f>
        <v>0</v>
      </c>
      <c r="Q322" s="1484">
        <f t="shared" ref="Q322:AC322" si="62">Q20+Q23+Q28+Q31+Q36+Q95+Q152+Q201+Q303+Q311+Q314</f>
        <v>0</v>
      </c>
      <c r="R322" s="1484">
        <f t="shared" si="62"/>
        <v>0</v>
      </c>
      <c r="S322" s="1484">
        <f t="shared" si="62"/>
        <v>0</v>
      </c>
      <c r="T322" s="1484">
        <f t="shared" si="62"/>
        <v>0</v>
      </c>
      <c r="U322" s="1484">
        <f t="shared" si="62"/>
        <v>0</v>
      </c>
      <c r="V322" s="1484">
        <f t="shared" si="62"/>
        <v>0</v>
      </c>
      <c r="W322" s="1484">
        <f t="shared" si="62"/>
        <v>0</v>
      </c>
      <c r="X322" s="1484">
        <f t="shared" si="62"/>
        <v>0</v>
      </c>
      <c r="Y322" s="1484">
        <f t="shared" si="62"/>
        <v>0</v>
      </c>
      <c r="Z322" s="1484">
        <f t="shared" si="62"/>
        <v>0</v>
      </c>
      <c r="AA322" s="1484">
        <f t="shared" si="62"/>
        <v>0</v>
      </c>
      <c r="AB322" s="1484">
        <f t="shared" si="62"/>
        <v>0</v>
      </c>
      <c r="AC322" s="1484">
        <f t="shared" si="62"/>
        <v>0</v>
      </c>
    </row>
    <row r="323" spans="1:38" s="589" customFormat="1" ht="15">
      <c r="A323" s="1242"/>
      <c r="B323" s="1631"/>
      <c r="C323" s="1935"/>
      <c r="D323" s="1935"/>
      <c r="E323" s="1935"/>
      <c r="F323" s="1935"/>
      <c r="G323" s="1234"/>
      <c r="H323" s="1461"/>
      <c r="I323" s="1462"/>
      <c r="J323" s="1463"/>
      <c r="K323" s="1461"/>
      <c r="L323" s="1463"/>
      <c r="M323" s="1485"/>
      <c r="N323" s="1468"/>
      <c r="O323" s="1486"/>
      <c r="P323" s="1531"/>
      <c r="Q323" s="1531"/>
      <c r="R323" s="1531"/>
      <c r="S323" s="1531"/>
      <c r="T323" s="1531"/>
      <c r="U323" s="1531"/>
      <c r="V323" s="1531"/>
      <c r="W323" s="1531"/>
      <c r="X323" s="1531"/>
      <c r="Y323" s="1531"/>
      <c r="Z323" s="1531"/>
      <c r="AA323" s="1531"/>
      <c r="AB323" s="1531"/>
      <c r="AC323" s="1531"/>
      <c r="AE323" s="700"/>
      <c r="AF323" s="1095"/>
      <c r="AG323" s="953"/>
      <c r="AH323" s="943"/>
      <c r="AI323" s="707"/>
      <c r="AJ323" s="701"/>
      <c r="AK323" s="762"/>
    </row>
    <row r="324" spans="1:38" s="1270" customFormat="1" ht="15">
      <c r="A324" s="1269"/>
      <c r="B324" s="1607"/>
      <c r="C324" s="1926"/>
      <c r="D324" s="1926"/>
      <c r="E324" s="1926"/>
      <c r="F324" s="1926"/>
      <c r="G324" s="1243"/>
      <c r="H324" s="1487"/>
      <c r="I324" s="1488"/>
      <c r="J324" s="1482"/>
      <c r="K324" s="1487"/>
      <c r="L324" s="1482"/>
      <c r="M324" s="1482"/>
      <c r="N324" s="1471"/>
      <c r="O324" s="1489"/>
      <c r="P324" s="1532"/>
      <c r="Q324" s="1532"/>
      <c r="R324" s="1532"/>
      <c r="S324" s="1532"/>
      <c r="T324" s="1532"/>
      <c r="U324" s="1532"/>
      <c r="V324" s="1532"/>
      <c r="W324" s="1532"/>
      <c r="X324" s="1532"/>
      <c r="Y324" s="1532"/>
      <c r="Z324" s="1532"/>
      <c r="AA324" s="1532"/>
      <c r="AB324" s="1532"/>
      <c r="AC324" s="1532"/>
      <c r="AE324" s="1271"/>
      <c r="AF324" s="1272"/>
      <c r="AG324" s="1273"/>
      <c r="AH324" s="1274"/>
      <c r="AI324" s="1275"/>
      <c r="AJ324" s="1272"/>
      <c r="AK324" s="1276"/>
    </row>
    <row r="325" spans="1:38" s="589" customFormat="1" ht="15">
      <c r="A325" s="1242"/>
      <c r="B325" s="1606"/>
      <c r="C325" s="1242"/>
      <c r="D325" s="1234"/>
      <c r="E325" s="1244"/>
      <c r="F325" s="1234"/>
      <c r="G325" s="1234"/>
      <c r="H325" s="1461"/>
      <c r="I325" s="1462"/>
      <c r="J325" s="1463"/>
      <c r="K325" s="1461"/>
      <c r="L325" s="1463"/>
      <c r="M325" s="1463"/>
      <c r="N325" s="1463"/>
      <c r="O325" s="1486"/>
      <c r="P325" s="1531"/>
      <c r="Q325" s="1531"/>
      <c r="R325" s="1531"/>
      <c r="S325" s="1531"/>
      <c r="T325" s="1531"/>
      <c r="U325" s="1531"/>
      <c r="V325" s="1531"/>
      <c r="W325" s="1531"/>
      <c r="X325" s="1531"/>
      <c r="Y325" s="1531"/>
      <c r="Z325" s="1531"/>
      <c r="AA325" s="1531"/>
      <c r="AB325" s="1531"/>
      <c r="AC325" s="1531"/>
      <c r="AE325" s="700"/>
      <c r="AF325" s="1095"/>
      <c r="AG325" s="953"/>
      <c r="AH325" s="943"/>
      <c r="AI325" s="707"/>
      <c r="AJ325" s="701"/>
      <c r="AK325" s="762"/>
    </row>
    <row r="326" spans="1:38" s="589" customFormat="1" ht="15">
      <c r="A326" s="1242"/>
      <c r="B326" s="1606"/>
      <c r="C326" s="1242"/>
      <c r="D326" s="1234"/>
      <c r="E326" s="1245"/>
      <c r="F326" s="1234"/>
      <c r="G326" s="1234"/>
      <c r="H326" s="1461"/>
      <c r="I326" s="1462"/>
      <c r="J326" s="1463"/>
      <c r="K326" s="1461"/>
      <c r="L326" s="1463"/>
      <c r="M326" s="1461"/>
      <c r="N326" s="1490"/>
      <c r="O326" s="1486"/>
      <c r="P326" s="1531"/>
      <c r="Q326" s="1531"/>
      <c r="R326" s="1531"/>
      <c r="S326" s="1531"/>
      <c r="T326" s="1531"/>
      <c r="U326" s="1531"/>
      <c r="V326" s="1531"/>
      <c r="W326" s="1531"/>
      <c r="X326" s="1531"/>
      <c r="Y326" s="1531"/>
      <c r="Z326" s="1531"/>
      <c r="AA326" s="1531"/>
      <c r="AB326" s="1531"/>
      <c r="AC326" s="1531"/>
      <c r="AE326" s="700"/>
      <c r="AF326" s="1095"/>
      <c r="AG326" s="953"/>
      <c r="AH326" s="943"/>
      <c r="AI326" s="707"/>
      <c r="AJ326" s="701"/>
      <c r="AK326" s="762"/>
    </row>
    <row r="327" spans="1:38" s="589" customFormat="1" ht="15">
      <c r="A327" s="1242"/>
      <c r="B327" s="1606"/>
      <c r="C327" s="1242"/>
      <c r="D327" s="1234"/>
      <c r="E327" s="1246"/>
      <c r="F327" s="1234"/>
      <c r="G327" s="1234"/>
      <c r="H327" s="1461"/>
      <c r="I327" s="1462"/>
      <c r="J327" s="1463"/>
      <c r="K327" s="1461"/>
      <c r="L327" s="1463"/>
      <c r="M327" s="1482"/>
      <c r="N327" s="1468"/>
      <c r="O327" s="1486"/>
      <c r="P327" s="1531"/>
      <c r="Q327" s="1531"/>
      <c r="R327" s="1531"/>
      <c r="S327" s="1531"/>
      <c r="T327" s="1531"/>
      <c r="U327" s="1531"/>
      <c r="V327" s="1531"/>
      <c r="W327" s="1531"/>
      <c r="X327" s="1531"/>
      <c r="Y327" s="1531"/>
      <c r="Z327" s="1531"/>
      <c r="AA327" s="1531"/>
      <c r="AB327" s="1531"/>
      <c r="AC327" s="1531"/>
      <c r="AE327" s="700"/>
      <c r="AF327" s="1095"/>
      <c r="AG327" s="953"/>
      <c r="AH327" s="943"/>
      <c r="AI327" s="707"/>
      <c r="AJ327" s="701"/>
      <c r="AK327" s="762"/>
    </row>
    <row r="328" spans="1:38" s="620" customFormat="1" ht="15">
      <c r="A328" s="1247"/>
      <c r="B328" s="1494"/>
      <c r="C328" s="1248"/>
      <c r="D328" s="1249"/>
      <c r="E328" s="1250"/>
      <c r="F328" s="1251"/>
      <c r="G328" s="1251"/>
      <c r="H328" s="1491"/>
      <c r="I328" s="1492"/>
      <c r="J328" s="1464"/>
      <c r="K328" s="1493"/>
      <c r="L328" s="1494"/>
      <c r="M328" s="1748"/>
      <c r="N328" s="1749"/>
      <c r="O328" s="1469"/>
      <c r="P328" s="1527"/>
      <c r="Q328" s="1527"/>
      <c r="R328" s="1527"/>
      <c r="S328" s="1527"/>
      <c r="T328" s="1527"/>
      <c r="U328" s="1527"/>
      <c r="V328" s="1527"/>
      <c r="W328" s="1527"/>
      <c r="X328" s="1527"/>
      <c r="Y328" s="1527"/>
      <c r="Z328" s="1527"/>
      <c r="AA328" s="1527"/>
      <c r="AB328" s="1527"/>
      <c r="AC328" s="1527"/>
      <c r="AE328" s="705"/>
      <c r="AF328" s="837"/>
      <c r="AG328" s="960"/>
      <c r="AH328" s="474"/>
      <c r="AI328" s="706"/>
      <c r="AJ328" s="705"/>
      <c r="AK328" s="762"/>
      <c r="AL328" s="632"/>
    </row>
    <row r="329" spans="1:38" s="620" customFormat="1">
      <c r="A329" s="588"/>
      <c r="B329" s="959"/>
      <c r="C329" s="619"/>
      <c r="D329" s="619"/>
      <c r="E329" s="619"/>
      <c r="F329" s="619"/>
      <c r="G329" s="619"/>
      <c r="H329" s="947"/>
      <c r="I329" s="1495"/>
      <c r="J329" s="1178"/>
      <c r="K329" s="1496"/>
      <c r="L329" s="959"/>
      <c r="M329" s="1750"/>
      <c r="N329" s="1750"/>
      <c r="O329" s="1497"/>
      <c r="P329" s="1533"/>
      <c r="Q329" s="1533"/>
      <c r="R329" s="1533"/>
      <c r="S329" s="1533"/>
      <c r="T329" s="1533"/>
      <c r="U329" s="1533"/>
      <c r="V329" s="1533"/>
      <c r="W329" s="1533"/>
      <c r="X329" s="1533"/>
      <c r="Y329" s="1533"/>
      <c r="Z329" s="1533"/>
      <c r="AA329" s="1533"/>
      <c r="AB329" s="1533"/>
      <c r="AC329" s="1533"/>
      <c r="AE329" s="705"/>
      <c r="AF329" s="837"/>
      <c r="AG329" s="960"/>
      <c r="AH329" s="474"/>
      <c r="AI329" s="706"/>
      <c r="AJ329" s="705"/>
      <c r="AK329" s="762"/>
      <c r="AL329" s="632"/>
    </row>
    <row r="330" spans="1:38" s="620" customFormat="1">
      <c r="A330" s="619"/>
      <c r="B330" s="959"/>
      <c r="C330" s="619"/>
      <c r="D330" s="619"/>
      <c r="E330" s="619"/>
      <c r="F330" s="619"/>
      <c r="G330" s="619"/>
      <c r="H330" s="947"/>
      <c r="I330" s="1495"/>
      <c r="J330" s="1178"/>
      <c r="K330" s="1496"/>
      <c r="L330" s="959"/>
      <c r="M330" s="1750"/>
      <c r="N330" s="1750"/>
      <c r="O330" s="1497"/>
      <c r="P330" s="1533"/>
      <c r="Q330" s="1533"/>
      <c r="R330" s="1533"/>
      <c r="S330" s="1533"/>
      <c r="T330" s="1533"/>
      <c r="U330" s="1533"/>
      <c r="V330" s="1533"/>
      <c r="W330" s="1533"/>
      <c r="X330" s="1533"/>
      <c r="Y330" s="1533"/>
      <c r="Z330" s="1533"/>
      <c r="AA330" s="1533"/>
      <c r="AB330" s="1533"/>
      <c r="AC330" s="1533"/>
      <c r="AE330" s="705"/>
      <c r="AF330" s="837"/>
      <c r="AG330" s="960"/>
      <c r="AH330" s="474"/>
      <c r="AI330" s="706"/>
      <c r="AJ330" s="705"/>
      <c r="AK330" s="762"/>
      <c r="AL330" s="632"/>
    </row>
    <row r="331" spans="1:38" s="620" customFormat="1">
      <c r="A331" s="619"/>
      <c r="B331" s="959"/>
      <c r="C331" s="619"/>
      <c r="D331" s="619"/>
      <c r="E331" s="619"/>
      <c r="F331" s="619"/>
      <c r="G331" s="619"/>
      <c r="H331" s="947"/>
      <c r="I331" s="1495"/>
      <c r="J331" s="1178"/>
      <c r="K331" s="1496"/>
      <c r="L331" s="959"/>
      <c r="M331" s="1750"/>
      <c r="N331" s="1750"/>
      <c r="O331" s="1497"/>
      <c r="P331" s="1533"/>
      <c r="Q331" s="1533"/>
      <c r="R331" s="1533"/>
      <c r="S331" s="1533"/>
      <c r="T331" s="1533"/>
      <c r="U331" s="1533"/>
      <c r="V331" s="1533"/>
      <c r="W331" s="1533"/>
      <c r="X331" s="1533"/>
      <c r="Y331" s="1533"/>
      <c r="Z331" s="1533"/>
      <c r="AA331" s="1533"/>
      <c r="AB331" s="1533"/>
      <c r="AC331" s="1533"/>
      <c r="AE331" s="705"/>
      <c r="AF331" s="837"/>
      <c r="AG331" s="960"/>
      <c r="AH331" s="474"/>
      <c r="AI331" s="706"/>
      <c r="AJ331" s="705"/>
      <c r="AK331" s="762"/>
      <c r="AL331" s="632"/>
    </row>
    <row r="332" spans="1:38" s="620" customFormat="1">
      <c r="A332" s="619"/>
      <c r="B332" s="959"/>
      <c r="C332" s="619"/>
      <c r="D332" s="619"/>
      <c r="E332" s="619"/>
      <c r="F332" s="621"/>
      <c r="G332" s="619"/>
      <c r="H332" s="947"/>
      <c r="I332" s="1495"/>
      <c r="J332" s="1178"/>
      <c r="K332" s="1496"/>
      <c r="L332" s="959"/>
      <c r="M332" s="1751"/>
      <c r="N332" s="1750"/>
      <c r="O332" s="1497"/>
      <c r="P332" s="1533"/>
      <c r="Q332" s="1533"/>
      <c r="R332" s="1533"/>
      <c r="S332" s="1533"/>
      <c r="T332" s="1533"/>
      <c r="U332" s="1533"/>
      <c r="V332" s="1533"/>
      <c r="W332" s="1533"/>
      <c r="X332" s="1533"/>
      <c r="Y332" s="1533"/>
      <c r="Z332" s="1533"/>
      <c r="AA332" s="1533"/>
      <c r="AB332" s="1533"/>
      <c r="AC332" s="1533"/>
      <c r="AE332" s="705"/>
      <c r="AF332" s="837"/>
      <c r="AG332" s="960"/>
      <c r="AH332" s="474"/>
      <c r="AI332" s="706"/>
      <c r="AJ332" s="705"/>
      <c r="AK332" s="762"/>
      <c r="AL332" s="632"/>
    </row>
    <row r="333" spans="1:38" s="620" customFormat="1" ht="15">
      <c r="A333" s="622"/>
      <c r="B333" s="1608"/>
      <c r="C333" s="623"/>
      <c r="D333" s="624"/>
      <c r="E333" s="619"/>
      <c r="F333" s="621"/>
      <c r="G333" s="619"/>
      <c r="H333" s="947"/>
      <c r="I333" s="1495"/>
      <c r="J333" s="1178"/>
      <c r="K333" s="1496"/>
      <c r="L333" s="959"/>
      <c r="M333" s="1751"/>
      <c r="N333" s="1750"/>
      <c r="O333" s="1497"/>
      <c r="P333" s="1533"/>
      <c r="Q333" s="1533"/>
      <c r="R333" s="1533"/>
      <c r="S333" s="1533"/>
      <c r="T333" s="1533"/>
      <c r="U333" s="1533"/>
      <c r="V333" s="1533"/>
      <c r="W333" s="1533"/>
      <c r="X333" s="1533"/>
      <c r="Y333" s="1533"/>
      <c r="Z333" s="1533"/>
      <c r="AA333" s="1533"/>
      <c r="AB333" s="1533"/>
      <c r="AC333" s="1533"/>
      <c r="AE333" s="705"/>
      <c r="AF333" s="837"/>
      <c r="AG333" s="960"/>
      <c r="AH333" s="474"/>
      <c r="AI333" s="706"/>
      <c r="AJ333" s="705"/>
      <c r="AK333" s="762"/>
      <c r="AL333" s="632"/>
    </row>
    <row r="334" spans="1:38" s="620" customFormat="1">
      <c r="A334" s="625"/>
      <c r="B334" s="959"/>
      <c r="C334" s="626"/>
      <c r="D334" s="627"/>
      <c r="E334" s="619"/>
      <c r="F334" s="619"/>
      <c r="G334" s="619"/>
      <c r="H334" s="947"/>
      <c r="I334" s="1495"/>
      <c r="J334" s="1178"/>
      <c r="K334" s="1496"/>
      <c r="L334" s="959"/>
      <c r="M334" s="1751"/>
      <c r="N334" s="1750"/>
      <c r="O334" s="1497"/>
      <c r="P334" s="1533"/>
      <c r="Q334" s="1533"/>
      <c r="R334" s="1533"/>
      <c r="S334" s="1533"/>
      <c r="T334" s="1533"/>
      <c r="U334" s="1533"/>
      <c r="V334" s="1533"/>
      <c r="W334" s="1533"/>
      <c r="X334" s="1533"/>
      <c r="Y334" s="1533"/>
      <c r="Z334" s="1533"/>
      <c r="AA334" s="1533"/>
      <c r="AB334" s="1533"/>
      <c r="AC334" s="1533"/>
      <c r="AE334" s="705"/>
      <c r="AF334" s="837"/>
      <c r="AG334" s="960"/>
      <c r="AH334" s="474"/>
      <c r="AI334" s="706"/>
      <c r="AJ334" s="705"/>
      <c r="AK334" s="762"/>
      <c r="AL334" s="632"/>
    </row>
    <row r="335" spans="1:38" s="620" customFormat="1">
      <c r="A335" s="628"/>
      <c r="B335" s="335"/>
      <c r="C335" s="630"/>
      <c r="D335" s="631"/>
      <c r="E335" s="588"/>
      <c r="F335" s="588"/>
      <c r="G335" s="588"/>
      <c r="H335" s="474"/>
      <c r="I335" s="705"/>
      <c r="J335" s="960"/>
      <c r="K335" s="942"/>
      <c r="L335" s="335"/>
      <c r="M335" s="942"/>
      <c r="N335" s="960"/>
      <c r="O335" s="1497"/>
      <c r="P335" s="1533"/>
      <c r="Q335" s="1533"/>
      <c r="R335" s="1533"/>
      <c r="S335" s="1533"/>
      <c r="T335" s="1533"/>
      <c r="U335" s="1533"/>
      <c r="V335" s="1533"/>
      <c r="W335" s="1533"/>
      <c r="X335" s="1533"/>
      <c r="Y335" s="1533"/>
      <c r="Z335" s="1533"/>
      <c r="AA335" s="1533"/>
      <c r="AB335" s="1533"/>
      <c r="AC335" s="1533"/>
      <c r="AE335" s="705"/>
      <c r="AF335" s="837"/>
      <c r="AG335" s="960"/>
      <c r="AH335" s="474"/>
      <c r="AI335" s="706"/>
      <c r="AJ335" s="705"/>
      <c r="AK335" s="762"/>
      <c r="AL335" s="632"/>
    </row>
    <row r="336" spans="1:38" s="620" customFormat="1" hidden="1">
      <c r="A336" s="628"/>
      <c r="B336" s="706"/>
      <c r="C336" s="588"/>
      <c r="D336" s="631"/>
      <c r="E336" s="588"/>
      <c r="F336" s="588"/>
      <c r="G336" s="588"/>
      <c r="H336" s="474"/>
      <c r="I336" s="705"/>
      <c r="J336" s="960"/>
      <c r="K336" s="942"/>
      <c r="L336" s="335"/>
      <c r="M336" s="942"/>
      <c r="N336" s="960"/>
      <c r="O336" s="1497"/>
      <c r="P336" s="1533"/>
      <c r="Q336" s="1533"/>
      <c r="R336" s="1533"/>
      <c r="S336" s="1533"/>
      <c r="T336" s="1533"/>
      <c r="U336" s="1533"/>
      <c r="V336" s="1533"/>
      <c r="W336" s="1533"/>
      <c r="X336" s="1533"/>
      <c r="Y336" s="1533"/>
      <c r="Z336" s="1533"/>
      <c r="AA336" s="1533"/>
      <c r="AB336" s="1533"/>
      <c r="AC336" s="1533"/>
      <c r="AE336" s="705"/>
      <c r="AF336" s="837"/>
      <c r="AG336" s="960"/>
      <c r="AH336" s="474"/>
      <c r="AI336" s="706"/>
      <c r="AJ336" s="705"/>
      <c r="AK336" s="762"/>
      <c r="AL336" s="632"/>
    </row>
    <row r="337" spans="1:13" hidden="1">
      <c r="B337" s="706"/>
    </row>
    <row r="338" spans="1:13" ht="15" hidden="1">
      <c r="B338" s="1609" t="s">
        <v>114</v>
      </c>
    </row>
    <row r="339" spans="1:13" hidden="1"/>
    <row r="340" spans="1:13" ht="15" hidden="1">
      <c r="A340" s="633" t="s">
        <v>36</v>
      </c>
      <c r="B340" s="1610" t="s">
        <v>37</v>
      </c>
      <c r="C340" s="633" t="s">
        <v>139</v>
      </c>
      <c r="D340" s="633" t="s">
        <v>115</v>
      </c>
      <c r="E340" s="633" t="s">
        <v>116</v>
      </c>
      <c r="F340" s="633" t="s">
        <v>117</v>
      </c>
      <c r="G340" s="633" t="s">
        <v>127</v>
      </c>
    </row>
    <row r="341" spans="1:13" hidden="1">
      <c r="A341" s="1632" t="s">
        <v>38</v>
      </c>
      <c r="B341" s="1611" t="s">
        <v>80</v>
      </c>
      <c r="C341" s="1128" t="e">
        <f>#REF!+#REF!+#REF!+#REF!+#REF!+#REF!+#REF!+#REF!+#REF!+B24+B29+B37+B96+#REF!</f>
        <v>#REF!</v>
      </c>
      <c r="D341" s="955" t="e">
        <f>#REF!+#REF!+#REF!+#REF!+#REF!+#REF!+#REF!+#REF!+#REF!+L28+L31+L95+L152+#REF!</f>
        <v>#REF!</v>
      </c>
      <c r="E341" s="955" t="e">
        <f>#REF!+#REF!+#REF!+#REF!+#REF!+#REF!+#REF!+#REF!+#REF!+N28+N31+N95+N152+#REF!</f>
        <v>#REF!</v>
      </c>
      <c r="F341" s="1363" t="e">
        <f>#REF!+#REF!+#REF!+#REF!+#REF!+#REF!+#REF!+#REF!+#REF!+AB31+AB28+AB95+AB152+#REF!+#REF!</f>
        <v>#REF!</v>
      </c>
      <c r="G341" s="1128"/>
      <c r="H341" s="1551"/>
      <c r="I341" s="942"/>
    </row>
    <row r="342" spans="1:13" hidden="1">
      <c r="A342" s="1632" t="s">
        <v>38</v>
      </c>
      <c r="B342" s="1611" t="s">
        <v>84</v>
      </c>
      <c r="C342" s="1128" t="e">
        <f>#REF!+B153+#REF!+#REF!+#REF!+#REF!</f>
        <v>#REF!</v>
      </c>
      <c r="D342" s="955" t="e">
        <f>#REF!+L201+#REF!+#REF!+#REF!+#REF!</f>
        <v>#REF!</v>
      </c>
      <c r="E342" s="955" t="e">
        <f>#REF!+N201+#REF!+#REF!+#REF!+#REF!</f>
        <v>#REF!</v>
      </c>
      <c r="F342" s="1363" t="e">
        <f>#REF!+AB201+#REF!+#REF!+#REF!+#REF!</f>
        <v>#REF!</v>
      </c>
      <c r="G342" s="953"/>
      <c r="H342" s="1551"/>
      <c r="I342" s="942"/>
    </row>
    <row r="343" spans="1:13" hidden="1">
      <c r="A343" s="1632" t="s">
        <v>38</v>
      </c>
      <c r="B343" s="1611" t="s">
        <v>85</v>
      </c>
      <c r="C343" s="1128">
        <f>B203+B304</f>
        <v>2500000000</v>
      </c>
      <c r="D343" s="955">
        <f>L303+L311</f>
        <v>0</v>
      </c>
      <c r="E343" s="955">
        <f>N303+N311</f>
        <v>0</v>
      </c>
      <c r="F343" s="1363">
        <f>AB303+AB311</f>
        <v>0</v>
      </c>
      <c r="G343" s="953"/>
      <c r="H343" s="1551"/>
      <c r="I343" s="942"/>
      <c r="M343" s="1752"/>
    </row>
    <row r="344" spans="1:13" hidden="1">
      <c r="A344" s="1632" t="s">
        <v>82</v>
      </c>
      <c r="B344" s="1611" t="s">
        <v>80</v>
      </c>
      <c r="C344" s="1128" t="e">
        <f>#REF!+B18</f>
        <v>#REF!</v>
      </c>
      <c r="D344" s="955" t="e">
        <f>#REF!+L20</f>
        <v>#REF!</v>
      </c>
      <c r="E344" s="955" t="e">
        <f>#REF!+N20</f>
        <v>#REF!</v>
      </c>
      <c r="F344" s="1363" t="e">
        <f>#REF!+AB20</f>
        <v>#REF!</v>
      </c>
      <c r="G344" s="1128"/>
      <c r="H344" s="1551"/>
      <c r="I344" s="942"/>
    </row>
    <row r="345" spans="1:13" hidden="1">
      <c r="A345" s="1632" t="s">
        <v>277</v>
      </c>
      <c r="B345" s="1611" t="s">
        <v>84</v>
      </c>
      <c r="C345" s="1128" t="e">
        <f>#REF!</f>
        <v>#REF!</v>
      </c>
      <c r="D345" s="955" t="e">
        <f>#REF!</f>
        <v>#REF!</v>
      </c>
      <c r="E345" s="955" t="e">
        <f>#REF!</f>
        <v>#REF!</v>
      </c>
      <c r="F345" s="1363" t="e">
        <f>#REF!</f>
        <v>#REF!</v>
      </c>
      <c r="G345" s="1633"/>
      <c r="H345" s="1551"/>
      <c r="I345" s="942"/>
    </row>
    <row r="346" spans="1:13" hidden="1">
      <c r="A346" s="1632" t="s">
        <v>140</v>
      </c>
      <c r="B346" s="1611" t="s">
        <v>80</v>
      </c>
      <c r="C346" s="1128">
        <f>B312</f>
        <v>240000000</v>
      </c>
      <c r="D346" s="955">
        <f>L314</f>
        <v>0</v>
      </c>
      <c r="E346" s="955">
        <f>N314</f>
        <v>0</v>
      </c>
      <c r="F346" s="1363">
        <f>AB314</f>
        <v>0</v>
      </c>
      <c r="G346" s="953"/>
      <c r="H346" s="1551"/>
      <c r="I346" s="942"/>
    </row>
    <row r="347" spans="1:13" hidden="1">
      <c r="A347" s="1632" t="s">
        <v>83</v>
      </c>
      <c r="B347" s="1611" t="s">
        <v>80</v>
      </c>
      <c r="C347" s="1128" t="e">
        <f>#REF!+#REF!</f>
        <v>#REF!</v>
      </c>
      <c r="D347" s="955" t="e">
        <f>#REF!+#REF!</f>
        <v>#REF!</v>
      </c>
      <c r="E347" s="955" t="e">
        <f>#REF!+#REF!</f>
        <v>#REF!</v>
      </c>
      <c r="F347" s="1363" t="e">
        <f>#REF!+#REF!</f>
        <v>#REF!</v>
      </c>
      <c r="G347" s="953"/>
      <c r="H347" s="1551"/>
      <c r="I347" s="942"/>
      <c r="M347" s="1752"/>
    </row>
    <row r="348" spans="1:13" hidden="1">
      <c r="A348" s="1632" t="s">
        <v>141</v>
      </c>
      <c r="B348" s="1611" t="s">
        <v>80</v>
      </c>
      <c r="C348" s="1128" t="e">
        <f>#REF!+#REF!</f>
        <v>#REF!</v>
      </c>
      <c r="D348" s="955" t="e">
        <f>#REF!+#REF!</f>
        <v>#REF!</v>
      </c>
      <c r="E348" s="955" t="e">
        <f>#REF!+#REF!</f>
        <v>#REF!</v>
      </c>
      <c r="F348" s="1363" t="e">
        <f>#REF!+#REF!</f>
        <v>#REF!</v>
      </c>
      <c r="G348" s="1128"/>
      <c r="H348" s="1551"/>
      <c r="I348" s="942"/>
    </row>
    <row r="349" spans="1:13" hidden="1">
      <c r="A349" s="1632" t="s">
        <v>81</v>
      </c>
      <c r="B349" s="1611" t="s">
        <v>80</v>
      </c>
      <c r="C349" s="1128" t="e">
        <f>#REF!+#REF!</f>
        <v>#REF!</v>
      </c>
      <c r="D349" s="955" t="e">
        <f>#REF!+L23+#REF!</f>
        <v>#REF!</v>
      </c>
      <c r="E349" s="955" t="e">
        <f>#REF!+N23+#REF!</f>
        <v>#REF!</v>
      </c>
      <c r="F349" s="1363" t="e">
        <f>#REF!+AB23+#REF!</f>
        <v>#REF!</v>
      </c>
      <c r="G349" s="953"/>
      <c r="H349" s="1551"/>
      <c r="I349" s="942"/>
    </row>
    <row r="350" spans="1:13" ht="15" hidden="1">
      <c r="A350" s="1632" t="s">
        <v>238</v>
      </c>
      <c r="B350" s="1611" t="s">
        <v>80</v>
      </c>
      <c r="C350" s="1128" t="e">
        <f>#REF!</f>
        <v>#REF!</v>
      </c>
      <c r="D350" s="955" t="e">
        <f>#REF!</f>
        <v>#REF!</v>
      </c>
      <c r="E350" s="955" t="e">
        <f>#REF!</f>
        <v>#REF!</v>
      </c>
      <c r="F350" s="1363" t="e">
        <f>#REF!</f>
        <v>#REF!</v>
      </c>
      <c r="G350" s="953"/>
      <c r="H350" s="1551"/>
      <c r="I350" s="1498"/>
      <c r="K350" s="1498"/>
    </row>
    <row r="351" spans="1:13" hidden="1">
      <c r="A351" s="1632" t="s">
        <v>142</v>
      </c>
      <c r="B351" s="1611" t="s">
        <v>80</v>
      </c>
      <c r="C351" s="1128" t="e">
        <f>#REF!+#REF!</f>
        <v>#REF!</v>
      </c>
      <c r="D351" s="955" t="e">
        <f>#REF!+#REF!</f>
        <v>#REF!</v>
      </c>
      <c r="E351" s="955" t="e">
        <f>#REF!+#REF!</f>
        <v>#REF!</v>
      </c>
      <c r="F351" s="1363" t="e">
        <f>#REF!+#REF!</f>
        <v>#REF!</v>
      </c>
      <c r="G351" s="953"/>
      <c r="H351" s="1551"/>
      <c r="I351" s="942"/>
    </row>
    <row r="352" spans="1:13" ht="15" hidden="1">
      <c r="A352" s="1632" t="s">
        <v>143</v>
      </c>
      <c r="B352" s="1611" t="s">
        <v>80</v>
      </c>
      <c r="C352" s="955" t="e">
        <f>#REF!+B32+#REF!</f>
        <v>#REF!</v>
      </c>
      <c r="D352" s="955" t="e">
        <f>#REF!+#REF!+L36+#REF!</f>
        <v>#REF!</v>
      </c>
      <c r="E352" s="955" t="e">
        <f>#REF!+#REF!+N36+#REF!</f>
        <v>#REF!</v>
      </c>
      <c r="F352" s="1363" t="e">
        <f>#REF!+#REF!+AB36+#REF!</f>
        <v>#REF!</v>
      </c>
      <c r="G352" s="955"/>
      <c r="H352" s="1551"/>
      <c r="I352" s="1498"/>
      <c r="K352" s="1498"/>
    </row>
    <row r="353" spans="1:9" ht="15" hidden="1">
      <c r="A353" s="1924" t="s">
        <v>118</v>
      </c>
      <c r="B353" s="1925"/>
      <c r="C353" s="1634" t="e">
        <f>SUM(C341:C352)</f>
        <v>#REF!</v>
      </c>
      <c r="D353" s="1634" t="e">
        <f>SUM(D341:D352)</f>
        <v>#REF!</v>
      </c>
      <c r="E353" s="1634" t="e">
        <f>+SUM(E341:E352)</f>
        <v>#REF!</v>
      </c>
      <c r="F353" s="1634" t="e">
        <f>+SUM(F341:F352)</f>
        <v>#REF!</v>
      </c>
      <c r="G353" s="1634">
        <f>SUM(G341:G352)</f>
        <v>0</v>
      </c>
      <c r="I353" s="942"/>
    </row>
    <row r="354" spans="1:9" hidden="1">
      <c r="G354" s="1548"/>
      <c r="I354" s="942"/>
    </row>
    <row r="355" spans="1:9" hidden="1">
      <c r="H355" s="960"/>
    </row>
    <row r="356" spans="1:9" hidden="1">
      <c r="A356" s="1085" t="s">
        <v>144</v>
      </c>
      <c r="B356" s="706"/>
      <c r="C356" s="1644" t="e">
        <f>B17+#REF!+#REF!</f>
        <v>#REF!</v>
      </c>
      <c r="E356" s="1000"/>
    </row>
    <row r="357" spans="1:9" hidden="1">
      <c r="A357" s="1085" t="s">
        <v>145</v>
      </c>
      <c r="B357" s="706"/>
      <c r="C357" s="335">
        <f>B202</f>
        <v>2500000000</v>
      </c>
      <c r="D357" s="629"/>
    </row>
    <row r="358" spans="1:9" hidden="1">
      <c r="A358" s="1085" t="s">
        <v>222</v>
      </c>
      <c r="B358" s="706"/>
      <c r="C358" s="335">
        <f>B312</f>
        <v>240000000</v>
      </c>
    </row>
    <row r="359" spans="1:9" hidden="1">
      <c r="C359" s="1644" t="e">
        <f>SUM(C356:C358)</f>
        <v>#REF!</v>
      </c>
    </row>
    <row r="360" spans="1:9" hidden="1"/>
    <row r="361" spans="1:9" hidden="1"/>
    <row r="362" spans="1:9" hidden="1">
      <c r="A362" s="588" t="s">
        <v>339</v>
      </c>
      <c r="B362" s="335" t="s">
        <v>349</v>
      </c>
      <c r="C362" s="1643" t="s">
        <v>348</v>
      </c>
      <c r="D362" s="588" t="s">
        <v>347</v>
      </c>
    </row>
    <row r="363" spans="1:9" ht="15" hidden="1">
      <c r="A363" s="588" t="s">
        <v>340</v>
      </c>
      <c r="B363" s="1640">
        <v>38</v>
      </c>
      <c r="C363" s="1640">
        <v>38000000</v>
      </c>
      <c r="D363" s="1641">
        <v>38</v>
      </c>
    </row>
    <row r="364" spans="1:9" ht="15" hidden="1">
      <c r="A364" s="588" t="s">
        <v>345</v>
      </c>
      <c r="B364" s="1640">
        <v>1581</v>
      </c>
      <c r="C364" s="1640">
        <f>B37</f>
        <v>1500000000</v>
      </c>
      <c r="D364" s="1641">
        <v>1453</v>
      </c>
    </row>
    <row r="365" spans="1:9" ht="15" hidden="1">
      <c r="A365" s="588" t="s">
        <v>341</v>
      </c>
      <c r="B365" s="1640">
        <v>126</v>
      </c>
      <c r="C365" s="1640">
        <f>B304</f>
        <v>150000000</v>
      </c>
      <c r="D365" s="1641">
        <v>140</v>
      </c>
    </row>
    <row r="366" spans="1:9" ht="15" hidden="1">
      <c r="A366" s="588" t="s">
        <v>342</v>
      </c>
      <c r="B366" s="1640">
        <v>2348</v>
      </c>
      <c r="C366" s="1640">
        <f>B203</f>
        <v>2350000000</v>
      </c>
      <c r="D366" s="1641">
        <v>2418</v>
      </c>
    </row>
    <row r="367" spans="1:9" ht="15" hidden="1">
      <c r="A367" s="588" t="s">
        <v>343</v>
      </c>
      <c r="B367" s="1640">
        <v>1461</v>
      </c>
      <c r="C367" s="1640" t="e">
        <f>#REF!</f>
        <v>#REF!</v>
      </c>
      <c r="D367" s="1641">
        <v>1479</v>
      </c>
    </row>
    <row r="368" spans="1:9" ht="15" hidden="1">
      <c r="A368" s="588" t="s">
        <v>344</v>
      </c>
      <c r="B368" s="1640">
        <v>2756</v>
      </c>
      <c r="C368" s="1640" t="e">
        <f>#REF!</f>
        <v>#REF!</v>
      </c>
      <c r="D368" s="1641">
        <v>4198</v>
      </c>
    </row>
    <row r="369" spans="1:4" ht="15" hidden="1">
      <c r="A369" s="588" t="s">
        <v>346</v>
      </c>
      <c r="B369" s="1640">
        <v>12049</v>
      </c>
      <c r="C369" s="1640">
        <f>B17-B37</f>
        <v>9270000000</v>
      </c>
      <c r="D369" s="1641">
        <v>11054</v>
      </c>
    </row>
    <row r="370" spans="1:4" ht="15.75" hidden="1">
      <c r="B370" s="1642">
        <f>SUM(B363:B369)</f>
        <v>20359</v>
      </c>
      <c r="C370" s="1642" t="e">
        <f>SUM(C363:C369)</f>
        <v>#REF!</v>
      </c>
      <c r="D370" s="1642">
        <f>SUM(D363:D369)</f>
        <v>20780</v>
      </c>
    </row>
    <row r="371" spans="1:4" ht="15" hidden="1">
      <c r="B371" s="1640"/>
      <c r="C371" s="1641"/>
      <c r="D371" s="1641"/>
    </row>
    <row r="372" spans="1:4" ht="15" hidden="1">
      <c r="B372" s="1640"/>
      <c r="C372" s="1640"/>
      <c r="D372" s="1641"/>
    </row>
  </sheetData>
  <autoFilter ref="A16:AL314"/>
  <mergeCells count="19">
    <mergeCell ref="B1:AC1"/>
    <mergeCell ref="B2:AC2"/>
    <mergeCell ref="B3:AC3"/>
    <mergeCell ref="A353:B353"/>
    <mergeCell ref="C324:D324"/>
    <mergeCell ref="E324:F324"/>
    <mergeCell ref="A9:G9"/>
    <mergeCell ref="A1:A3"/>
    <mergeCell ref="A4:G4"/>
    <mergeCell ref="A5:G5"/>
    <mergeCell ref="A6:G6"/>
    <mergeCell ref="A7:G7"/>
    <mergeCell ref="A8:G8"/>
    <mergeCell ref="B10:D10"/>
    <mergeCell ref="B11:G11"/>
    <mergeCell ref="B12:G12"/>
    <mergeCell ref="F321:G321"/>
    <mergeCell ref="C323:D323"/>
    <mergeCell ref="E323:F323"/>
  </mergeCells>
  <conditionalFormatting sqref="B320 B315:B318 B312:B313 B354:B1048576 B322:B352 AJ344:AJ1048576 B202:B303 B37:B152 AJ29:AJ315 B1:B28 AJ18:AJ23">
    <cfRule type="cellIs" dxfId="106" priority="314" operator="lessThan">
      <formula>0</formula>
    </cfRule>
    <cfRule type="cellIs" dxfId="105" priority="315" operator="lessThan">
      <formula>0</formula>
    </cfRule>
  </conditionalFormatting>
  <conditionalFormatting sqref="M315:M320 M96:M98 M312:M313 M4:M23 M209:M211 M110:M112 M124:M152 M217:M219 M244:M245 M272:M281 M288:M303 M286 M269 M267 M261 M258:M259 M256 M250 M241 M238:M239 M235:M236 M232:M233 M225:M228 M223 M213 M322:M323 M326 M332:M1048576">
    <cfRule type="duplicateValues" dxfId="104" priority="316"/>
  </conditionalFormatting>
  <conditionalFormatting sqref="B314">
    <cfRule type="cellIs" dxfId="103" priority="305" operator="lessThan">
      <formula>0</formula>
    </cfRule>
    <cfRule type="cellIs" dxfId="102" priority="306" operator="lessThan">
      <formula>0</formula>
    </cfRule>
  </conditionalFormatting>
  <conditionalFormatting sqref="M314">
    <cfRule type="duplicateValues" dxfId="101" priority="307"/>
  </conditionalFormatting>
  <conditionalFormatting sqref="B304:B311">
    <cfRule type="cellIs" dxfId="100" priority="302" operator="lessThan">
      <formula>0</formula>
    </cfRule>
    <cfRule type="cellIs" dxfId="99" priority="303" operator="lessThan">
      <formula>0</formula>
    </cfRule>
  </conditionalFormatting>
  <conditionalFormatting sqref="M310:M311">
    <cfRule type="duplicateValues" dxfId="98" priority="304"/>
  </conditionalFormatting>
  <conditionalFormatting sqref="M25:M28">
    <cfRule type="duplicateValues" dxfId="97" priority="285"/>
  </conditionalFormatting>
  <conditionalFormatting sqref="B29:B31 B33:B36">
    <cfRule type="cellIs" dxfId="96" priority="280" operator="lessThan">
      <formula>0</formula>
    </cfRule>
    <cfRule type="cellIs" dxfId="95" priority="281" operator="lessThan">
      <formula>0</formula>
    </cfRule>
  </conditionalFormatting>
  <conditionalFormatting sqref="B153 B197:B201">
    <cfRule type="cellIs" dxfId="94" priority="277" operator="lessThan">
      <formula>0</formula>
    </cfRule>
    <cfRule type="cellIs" dxfId="93" priority="278" operator="lessThan">
      <formula>0</formula>
    </cfRule>
  </conditionalFormatting>
  <conditionalFormatting sqref="M153:M155 M168 M173:M174 M176:M177 M183:M201">
    <cfRule type="duplicateValues" dxfId="92" priority="279"/>
  </conditionalFormatting>
  <conditionalFormatting sqref="M59 M37 M40 M44:M45 M48 M53:M54 M64 M68:M69 M72 M76">
    <cfRule type="duplicateValues" dxfId="91" priority="264"/>
  </conditionalFormatting>
  <conditionalFormatting sqref="B154:B200">
    <cfRule type="cellIs" dxfId="90" priority="252" operator="lessThan">
      <formula>0</formula>
    </cfRule>
    <cfRule type="cellIs" dxfId="89" priority="253" operator="lessThan">
      <formula>0</formula>
    </cfRule>
  </conditionalFormatting>
  <conditionalFormatting sqref="M38:M39">
    <cfRule type="duplicateValues" dxfId="88" priority="249"/>
  </conditionalFormatting>
  <conditionalFormatting sqref="M41:M43">
    <cfRule type="duplicateValues" dxfId="87" priority="248"/>
  </conditionalFormatting>
  <conditionalFormatting sqref="M46:M47">
    <cfRule type="duplicateValues" dxfId="86" priority="247"/>
  </conditionalFormatting>
  <conditionalFormatting sqref="M49:M52">
    <cfRule type="duplicateValues" dxfId="85" priority="246"/>
  </conditionalFormatting>
  <conditionalFormatting sqref="M60:M61">
    <cfRule type="duplicateValues" dxfId="84" priority="244"/>
  </conditionalFormatting>
  <conditionalFormatting sqref="M70:M71">
    <cfRule type="duplicateValues" dxfId="83" priority="242"/>
  </conditionalFormatting>
  <conditionalFormatting sqref="M73:M75">
    <cfRule type="duplicateValues" dxfId="82" priority="241"/>
  </conditionalFormatting>
  <conditionalFormatting sqref="M99:M109">
    <cfRule type="duplicateValues" dxfId="81" priority="240"/>
  </conditionalFormatting>
  <conditionalFormatting sqref="M113:M123">
    <cfRule type="duplicateValues" dxfId="80" priority="239"/>
  </conditionalFormatting>
  <conditionalFormatting sqref="M156:M167">
    <cfRule type="duplicateValues" dxfId="79" priority="238"/>
  </conditionalFormatting>
  <conditionalFormatting sqref="M169:M172">
    <cfRule type="duplicateValues" dxfId="78" priority="237"/>
  </conditionalFormatting>
  <conditionalFormatting sqref="M178:M182">
    <cfRule type="duplicateValues" dxfId="77" priority="235"/>
  </conditionalFormatting>
  <conditionalFormatting sqref="M204:M208">
    <cfRule type="duplicateValues" dxfId="76" priority="234"/>
  </conditionalFormatting>
  <conditionalFormatting sqref="M212 M214:M216">
    <cfRule type="duplicateValues" dxfId="75" priority="233"/>
  </conditionalFormatting>
  <conditionalFormatting sqref="M220:M222 M224">
    <cfRule type="duplicateValues" dxfId="74" priority="232"/>
  </conditionalFormatting>
  <conditionalFormatting sqref="M246:M249 M251:M255 M257 M260 M262:M266 M268 M270:M271">
    <cfRule type="duplicateValues" dxfId="73" priority="230"/>
  </conditionalFormatting>
  <conditionalFormatting sqref="M282:M285 M287">
    <cfRule type="duplicateValues" dxfId="72" priority="229"/>
  </conditionalFormatting>
  <conditionalFormatting sqref="M305:M308">
    <cfRule type="duplicateValues" dxfId="71" priority="228"/>
  </conditionalFormatting>
  <conditionalFormatting sqref="M322:M323 M326 M25:M61 M4:M23 M64 M68:M174 M176:M320 M332:M1048576">
    <cfRule type="duplicateValues" dxfId="70" priority="225"/>
  </conditionalFormatting>
  <conditionalFormatting sqref="P312:AA312">
    <cfRule type="duplicateValues" dxfId="69" priority="224"/>
  </conditionalFormatting>
  <conditionalFormatting sqref="P312:AA312">
    <cfRule type="duplicateValues" dxfId="68" priority="223"/>
  </conditionalFormatting>
  <conditionalFormatting sqref="M124:M150">
    <cfRule type="duplicateValues" dxfId="67" priority="222"/>
  </conditionalFormatting>
  <conditionalFormatting sqref="M184">
    <cfRule type="duplicateValues" dxfId="66" priority="221"/>
  </conditionalFormatting>
  <conditionalFormatting sqref="M309">
    <cfRule type="duplicateValues" dxfId="65" priority="220"/>
  </conditionalFormatting>
  <conditionalFormatting sqref="H4:H7">
    <cfRule type="duplicateValues" dxfId="64" priority="218"/>
    <cfRule type="duplicateValues" dxfId="63" priority="219"/>
  </conditionalFormatting>
  <conditionalFormatting sqref="B32">
    <cfRule type="cellIs" dxfId="62" priority="214" operator="lessThan">
      <formula>0</formula>
    </cfRule>
    <cfRule type="cellIs" dxfId="61" priority="215" operator="lessThan">
      <formula>0</formula>
    </cfRule>
  </conditionalFormatting>
  <conditionalFormatting sqref="M124">
    <cfRule type="duplicateValues" dxfId="60" priority="205"/>
  </conditionalFormatting>
  <conditionalFormatting sqref="M184">
    <cfRule type="duplicateValues" dxfId="59" priority="204"/>
  </conditionalFormatting>
  <conditionalFormatting sqref="M309">
    <cfRule type="duplicateValues" dxfId="58" priority="203"/>
  </conditionalFormatting>
  <conditionalFormatting sqref="AJ1:AJ17 AJ317:AJ343">
    <cfRule type="cellIs" dxfId="57" priority="195" operator="lessThan">
      <formula>0</formula>
    </cfRule>
    <cfRule type="cellIs" dxfId="56" priority="198" operator="lessThan">
      <formula>0</formula>
    </cfRule>
  </conditionalFormatting>
  <conditionalFormatting sqref="M325:M326 M322:M323 M25:M61 M4:M23 M64 M68:M174 M176:M320 M332:M1048576">
    <cfRule type="duplicateValues" dxfId="55" priority="197"/>
  </conditionalFormatting>
  <conditionalFormatting sqref="AL317:AL1048576 AJ317:AJ1048576 AJ1:AJ315 AL1:AL315 AC1:AC315 B1:B1048576">
    <cfRule type="cellIs" dxfId="54" priority="196" operator="lessThan">
      <formula>0</formula>
    </cfRule>
  </conditionalFormatting>
  <conditionalFormatting sqref="M325:M326 M322:M323 M25:M61 M4:M23 M64 M68:M174 M176:M320 M332:M1048576">
    <cfRule type="duplicateValues" dxfId="53" priority="194"/>
  </conditionalFormatting>
  <conditionalFormatting sqref="M24">
    <cfRule type="duplicateValues" dxfId="52" priority="193"/>
  </conditionalFormatting>
  <conditionalFormatting sqref="K24">
    <cfRule type="duplicateValues" dxfId="51" priority="191"/>
    <cfRule type="duplicateValues" dxfId="50" priority="192"/>
  </conditionalFormatting>
  <conditionalFormatting sqref="M24">
    <cfRule type="duplicateValues" dxfId="49" priority="190"/>
  </conditionalFormatting>
  <conditionalFormatting sqref="M24">
    <cfRule type="duplicateValues" dxfId="48" priority="189"/>
  </conditionalFormatting>
  <conditionalFormatting sqref="M24">
    <cfRule type="duplicateValues" dxfId="47" priority="188"/>
  </conditionalFormatting>
  <conditionalFormatting sqref="AJ24">
    <cfRule type="cellIs" dxfId="46" priority="186" operator="lessThan">
      <formula>0</formula>
    </cfRule>
    <cfRule type="cellIs" dxfId="45" priority="187" operator="lessThan">
      <formula>0</formula>
    </cfRule>
  </conditionalFormatting>
  <conditionalFormatting sqref="AJ25:AJ27">
    <cfRule type="cellIs" dxfId="44" priority="184" operator="lessThan">
      <formula>0</formula>
    </cfRule>
    <cfRule type="cellIs" dxfId="43" priority="185" operator="lessThan">
      <formula>0</formula>
    </cfRule>
  </conditionalFormatting>
  <conditionalFormatting sqref="M77:M95">
    <cfRule type="duplicateValues" dxfId="42" priority="594"/>
  </conditionalFormatting>
  <conditionalFormatting sqref="M55:M58">
    <cfRule type="duplicateValues" dxfId="41" priority="744"/>
  </conditionalFormatting>
  <conditionalFormatting sqref="M62:M63">
    <cfRule type="duplicateValues" dxfId="40" priority="80"/>
  </conditionalFormatting>
  <conditionalFormatting sqref="M62:M63">
    <cfRule type="duplicateValues" dxfId="39" priority="79"/>
  </conditionalFormatting>
  <conditionalFormatting sqref="M62:M63">
    <cfRule type="duplicateValues" dxfId="38" priority="78"/>
  </conditionalFormatting>
  <conditionalFormatting sqref="M62:M63">
    <cfRule type="duplicateValues" dxfId="37" priority="77"/>
  </conditionalFormatting>
  <conditionalFormatting sqref="M65:M66">
    <cfRule type="duplicateValues" dxfId="36" priority="76"/>
  </conditionalFormatting>
  <conditionalFormatting sqref="M65:M66">
    <cfRule type="duplicateValues" dxfId="35" priority="75"/>
  </conditionalFormatting>
  <conditionalFormatting sqref="M65:M66">
    <cfRule type="duplicateValues" dxfId="34" priority="74"/>
  </conditionalFormatting>
  <conditionalFormatting sqref="M65:M66">
    <cfRule type="duplicateValues" dxfId="33" priority="73"/>
  </conditionalFormatting>
  <conditionalFormatting sqref="M67">
    <cfRule type="duplicateValues" dxfId="32" priority="72"/>
  </conditionalFormatting>
  <conditionalFormatting sqref="M67">
    <cfRule type="duplicateValues" dxfId="31" priority="71"/>
  </conditionalFormatting>
  <conditionalFormatting sqref="M67">
    <cfRule type="duplicateValues" dxfId="30" priority="70"/>
  </conditionalFormatting>
  <conditionalFormatting sqref="M67">
    <cfRule type="duplicateValues" dxfId="29" priority="69"/>
  </conditionalFormatting>
  <conditionalFormatting sqref="M175">
    <cfRule type="duplicateValues" dxfId="28" priority="68"/>
  </conditionalFormatting>
  <conditionalFormatting sqref="M175">
    <cfRule type="duplicateValues" dxfId="27" priority="67"/>
  </conditionalFormatting>
  <conditionalFormatting sqref="M175">
    <cfRule type="duplicateValues" dxfId="26" priority="66"/>
  </conditionalFormatting>
  <conditionalFormatting sqref="M175">
    <cfRule type="duplicateValues" dxfId="25" priority="65"/>
  </conditionalFormatting>
  <conditionalFormatting sqref="M229:M231 M234 M237 M240 M242:M243">
    <cfRule type="duplicateValues" dxfId="24" priority="1208"/>
  </conditionalFormatting>
  <conditionalFormatting sqref="AC317:AC321 AC323:AC1048576">
    <cfRule type="cellIs" dxfId="23" priority="21" operator="lessThan">
      <formula>0</formula>
    </cfRule>
  </conditionalFormatting>
  <conditionalFormatting sqref="I341:I354">
    <cfRule type="duplicateValues" dxfId="22" priority="19"/>
    <cfRule type="duplicateValues" dxfId="21" priority="20"/>
  </conditionalFormatting>
  <conditionalFormatting sqref="C370">
    <cfRule type="cellIs" dxfId="20" priority="17" operator="lessThan">
      <formula>0</formula>
    </cfRule>
    <cfRule type="cellIs" dxfId="19" priority="18" operator="lessThan">
      <formula>0</formula>
    </cfRule>
  </conditionalFormatting>
  <conditionalFormatting sqref="C370">
    <cfRule type="cellIs" dxfId="18" priority="16" operator="lessThan">
      <formula>0</formula>
    </cfRule>
  </conditionalFormatting>
  <conditionalFormatting sqref="D370">
    <cfRule type="cellIs" dxfId="17" priority="14" operator="lessThan">
      <formula>0</formula>
    </cfRule>
    <cfRule type="cellIs" dxfId="16" priority="15" operator="lessThan">
      <formula>0</formula>
    </cfRule>
  </conditionalFormatting>
  <conditionalFormatting sqref="D370">
    <cfRule type="cellIs" dxfId="15" priority="13" operator="lessThan">
      <formula>0</formula>
    </cfRule>
  </conditionalFormatting>
  <conditionalFormatting sqref="K25:K1048576 K4:K23">
    <cfRule type="duplicateValues" dxfId="14" priority="1256"/>
    <cfRule type="duplicateValues" dxfId="13" priority="1257"/>
  </conditionalFormatting>
  <conditionalFormatting sqref="M29:M36">
    <cfRule type="duplicateValues" dxfId="12" priority="1410"/>
  </conditionalFormatting>
  <conditionalFormatting sqref="B153">
    <cfRule type="cellIs" dxfId="11" priority="11" operator="lessThan">
      <formula>0</formula>
    </cfRule>
    <cfRule type="cellIs" dxfId="10" priority="12" operator="lessThan">
      <formula>0</formula>
    </cfRule>
  </conditionalFormatting>
  <conditionalFormatting sqref="B96">
    <cfRule type="cellIs" dxfId="9" priority="9" operator="lessThan">
      <formula>0</formula>
    </cfRule>
    <cfRule type="cellIs" dxfId="8" priority="10" operator="lessThan">
      <formula>0</formula>
    </cfRule>
  </conditionalFormatting>
  <conditionalFormatting sqref="B96">
    <cfRule type="cellIs" dxfId="7" priority="7" operator="lessThan">
      <formula>0</formula>
    </cfRule>
    <cfRule type="cellIs" dxfId="6" priority="8" operator="lessThan">
      <formula>0</formula>
    </cfRule>
  </conditionalFormatting>
  <conditionalFormatting sqref="B29">
    <cfRule type="cellIs" dxfId="5" priority="5" operator="lessThan">
      <formula>0</formula>
    </cfRule>
    <cfRule type="cellIs" dxfId="4" priority="6" operator="lessThan">
      <formula>0</formula>
    </cfRule>
  </conditionalFormatting>
  <conditionalFormatting sqref="B37">
    <cfRule type="cellIs" dxfId="3" priority="3" operator="lessThan">
      <formula>0</formula>
    </cfRule>
    <cfRule type="cellIs" dxfId="2" priority="4" operator="lessThan">
      <formula>0</formula>
    </cfRule>
  </conditionalFormatting>
  <conditionalFormatting sqref="B37">
    <cfRule type="cellIs" dxfId="1" priority="1" operator="lessThan">
      <formula>0</formula>
    </cfRule>
    <cfRule type="cellIs" dxfId="0" priority="2" operator="lessThan">
      <formula>0</formula>
    </cfRule>
  </conditionalFormatting>
  <printOptions horizontalCentered="1" verticalCentered="1"/>
  <pageMargins left="0.39370078740157483" right="0.78740157480314965" top="0.27559055118110237" bottom="0.15748031496062992" header="0.31496062992125984" footer="0.31496062992125984"/>
  <pageSetup scale="35" fitToWidth="2" fitToHeight="2" orientation="landscape" r:id="rId1"/>
  <headerFooter>
    <oddFooter>&amp;LVersión 3. 23/07/2019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1024</vt:lpstr>
      <vt:lpstr>1107</vt:lpstr>
      <vt:lpstr>1110</vt:lpstr>
      <vt:lpstr>1112</vt:lpstr>
      <vt:lpstr>1114</vt:lpstr>
      <vt:lpstr>'1024'!Área_de_impresión</vt:lpstr>
      <vt:lpstr>'1107'!Área_de_impresión</vt:lpstr>
      <vt:lpstr>'1110'!Área_de_impresión</vt:lpstr>
      <vt:lpstr>'1112'!Área_de_impresión</vt:lpstr>
      <vt:lpstr>'1114'!Área_de_impresión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Arias</dc:creator>
  <cp:lastModifiedBy>Luz Patricia Quintanilla Parra</cp:lastModifiedBy>
  <cp:lastPrinted>2019-07-28T23:58:51Z</cp:lastPrinted>
  <dcterms:created xsi:type="dcterms:W3CDTF">2018-05-03T21:24:38Z</dcterms:created>
  <dcterms:modified xsi:type="dcterms:W3CDTF">2020-01-31T23:49:08Z</dcterms:modified>
</cp:coreProperties>
</file>