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defaultThemeVersion="124226"/>
  <bookViews>
    <workbookView xWindow="0" yWindow="0" windowWidth="15600" windowHeight="9240" tabRatio="855" firstSheet="1" activeTab="2"/>
  </bookViews>
  <sheets>
    <sheet name="Validac Área Obj. Estr. Proy." sheetId="8" state="hidden" r:id="rId1"/>
    <sheet name="Marco General" sheetId="4" r:id="rId2"/>
    <sheet name="Act. Estrategias" sheetId="9" r:id="rId3"/>
    <sheet name="Act. Gestión y Seguimiento" sheetId="3" r:id="rId4"/>
    <sheet name="PRG-EJC POA" sheetId="13" r:id="rId5"/>
    <sheet name="Listas" sheetId="11" state="hidden" r:id="rId6"/>
    <sheet name="Hoja1" sheetId="12" state="hidden" r:id="rId7"/>
  </sheets>
  <definedNames>
    <definedName name="_xlnm._FilterDatabase" localSheetId="2" hidden="1">'Act. Estrategias'!$B$9:$BF$105</definedName>
    <definedName name="_xlnm._FilterDatabase" localSheetId="3" hidden="1">'Act. Gestión y Seguimiento'!$B$9:$AT$29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Estrategias'!$B$1:$BF$108</definedName>
    <definedName name="_xlnm.Print_Area" localSheetId="3">'Act. Gestión y Seguimiento'!$B$1:$AT$29</definedName>
    <definedName name="_xlnm.Print_Area" localSheetId="1">'Marco General'!$A$1:$K$48</definedName>
    <definedName name="areas">Listas!$B$3:$B$8</definedName>
    <definedName name="OBJ_1">Listas!$D$42:$D$44</definedName>
    <definedName name="OBJ_2">Listas!$D$45:$D$49</definedName>
    <definedName name="OBJ_3">Listas!$D$50:$D$56</definedName>
    <definedName name="OBJ_4">Listas!$D$57:$D$62</definedName>
    <definedName name="OBJ_5">Listas!$D$63:$D$68</definedName>
    <definedName name="objetivos">Listas!$L$3:$L$8</definedName>
    <definedName name="procesos">Listas!$B$13:$B$32</definedName>
    <definedName name="proyectos">Listas!$H$3:$H$8</definedName>
    <definedName name="_xlnm.Print_Titles" localSheetId="2">'Act. Estrategias'!$12:$13</definedName>
    <definedName name="_xlnm.Print_Titles" localSheetId="3">'Act. Gestión y Seguimiento'!$11:$12</definedName>
  </definedNames>
  <calcPr calcId="125725"/>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BA25" i="9"/>
  <c r="BB25" l="1"/>
  <c r="AV15" l="1"/>
  <c r="M10" i="3" l="1"/>
  <c r="AX8" i="9" l="1"/>
  <c r="H11" i="13" s="1"/>
  <c r="AU8" i="9"/>
  <c r="H7" i="13" s="1"/>
  <c r="AQ8" i="9"/>
  <c r="H3" i="13" s="1"/>
  <c r="AN8" i="9"/>
  <c r="G11" i="13" s="1"/>
  <c r="AK8" i="9"/>
  <c r="G7" i="13" s="1"/>
  <c r="AG8" i="9"/>
  <c r="G3" i="13" s="1"/>
  <c r="AD8" i="9"/>
  <c r="F11" i="13" s="1"/>
  <c r="AA8" i="9"/>
  <c r="F7" i="13" s="1"/>
  <c r="W8" i="9"/>
  <c r="F3" i="13" s="1"/>
  <c r="T8" i="9"/>
  <c r="E11" i="13" s="1"/>
  <c r="Q8" i="9"/>
  <c r="E7" i="13" s="1"/>
  <c r="M8" i="9"/>
  <c r="E3" i="13" s="1"/>
  <c r="I13"/>
  <c r="H13"/>
  <c r="H9"/>
  <c r="G13"/>
  <c r="G9"/>
  <c r="F13"/>
  <c r="E13"/>
  <c r="H12"/>
  <c r="G12"/>
  <c r="G8"/>
  <c r="F12"/>
  <c r="AL50" i="3"/>
  <c r="AI50"/>
  <c r="AH50"/>
  <c r="H5" i="13" s="1"/>
  <c r="AE50" i="3"/>
  <c r="AB50"/>
  <c r="AA50"/>
  <c r="G5" i="13" s="1"/>
  <c r="X50" i="3"/>
  <c r="U50"/>
  <c r="F9" i="13" s="1"/>
  <c r="T50" i="3"/>
  <c r="F5" i="13" s="1"/>
  <c r="Q50" i="3"/>
  <c r="N50"/>
  <c r="E9" i="13" s="1"/>
  <c r="M50" i="3"/>
  <c r="E5" i="13" s="1"/>
  <c r="AR49" i="3"/>
  <c r="AS49" s="1"/>
  <c r="AQ49"/>
  <c r="AP49"/>
  <c r="AO49"/>
  <c r="AM49"/>
  <c r="AJ49"/>
  <c r="AF49"/>
  <c r="AC49"/>
  <c r="Y49"/>
  <c r="V49"/>
  <c r="R49"/>
  <c r="O49"/>
  <c r="AR48"/>
  <c r="AQ48"/>
  <c r="AP48"/>
  <c r="AO48"/>
  <c r="AM48"/>
  <c r="AJ48"/>
  <c r="AF48"/>
  <c r="AC48"/>
  <c r="Y48"/>
  <c r="V48"/>
  <c r="R48"/>
  <c r="O48"/>
  <c r="AR47"/>
  <c r="AS47" s="1"/>
  <c r="AQ47"/>
  <c r="AP47"/>
  <c r="AO47"/>
  <c r="AM47"/>
  <c r="AJ47"/>
  <c r="AF47"/>
  <c r="AC47"/>
  <c r="Y47"/>
  <c r="V47"/>
  <c r="R47"/>
  <c r="O47"/>
  <c r="AR46"/>
  <c r="AS46" s="1"/>
  <c r="AQ46"/>
  <c r="AP46"/>
  <c r="AO46"/>
  <c r="AM46"/>
  <c r="AJ46"/>
  <c r="AF46"/>
  <c r="AC46"/>
  <c r="Y46"/>
  <c r="V46"/>
  <c r="R46"/>
  <c r="O46"/>
  <c r="AR45"/>
  <c r="AS45" s="1"/>
  <c r="AQ45"/>
  <c r="AP45"/>
  <c r="AO45"/>
  <c r="AM45"/>
  <c r="AJ45"/>
  <c r="AF45"/>
  <c r="AC45"/>
  <c r="Y45"/>
  <c r="V45"/>
  <c r="R45"/>
  <c r="O45"/>
  <c r="AR44"/>
  <c r="AQ44"/>
  <c r="AP44"/>
  <c r="AO44"/>
  <c r="AM44"/>
  <c r="AJ44"/>
  <c r="AF44"/>
  <c r="AC44"/>
  <c r="Y44"/>
  <c r="V44"/>
  <c r="R44"/>
  <c r="O44"/>
  <c r="AR43"/>
  <c r="AS43" s="1"/>
  <c r="AQ43"/>
  <c r="AP43"/>
  <c r="AO43"/>
  <c r="AM43"/>
  <c r="AJ43"/>
  <c r="AF43"/>
  <c r="AC43"/>
  <c r="Y43"/>
  <c r="V43"/>
  <c r="R43"/>
  <c r="O43"/>
  <c r="AR42"/>
  <c r="AS42" s="1"/>
  <c r="AQ42"/>
  <c r="AP42"/>
  <c r="AO42"/>
  <c r="AM42"/>
  <c r="AJ42"/>
  <c r="AF42"/>
  <c r="AC42"/>
  <c r="Y42"/>
  <c r="V42"/>
  <c r="R42"/>
  <c r="O42"/>
  <c r="AR41"/>
  <c r="AS41" s="1"/>
  <c r="AQ41"/>
  <c r="AP41"/>
  <c r="AO41"/>
  <c r="AM41"/>
  <c r="AJ41"/>
  <c r="AF41"/>
  <c r="AC41"/>
  <c r="Y41"/>
  <c r="V41"/>
  <c r="R41"/>
  <c r="O41"/>
  <c r="AR40"/>
  <c r="AP40"/>
  <c r="AO40"/>
  <c r="AQ40" s="1"/>
  <c r="AM40"/>
  <c r="AJ40"/>
  <c r="AF40"/>
  <c r="AC40"/>
  <c r="Y40"/>
  <c r="V40"/>
  <c r="R40"/>
  <c r="O40"/>
  <c r="AR39"/>
  <c r="AP39"/>
  <c r="AO39"/>
  <c r="AM39"/>
  <c r="AJ39"/>
  <c r="AF39"/>
  <c r="AC39"/>
  <c r="Y39"/>
  <c r="V39"/>
  <c r="R39"/>
  <c r="O39"/>
  <c r="AR38"/>
  <c r="AP38"/>
  <c r="AO38"/>
  <c r="AM38"/>
  <c r="AJ38"/>
  <c r="AF38"/>
  <c r="AC38"/>
  <c r="Y38"/>
  <c r="V38"/>
  <c r="R38"/>
  <c r="O38"/>
  <c r="AR37"/>
  <c r="AP37"/>
  <c r="AO37"/>
  <c r="AQ37" s="1"/>
  <c r="AM37"/>
  <c r="AJ37"/>
  <c r="AF37"/>
  <c r="AC37"/>
  <c r="Y37"/>
  <c r="V37"/>
  <c r="R37"/>
  <c r="O37"/>
  <c r="AR36"/>
  <c r="AP36"/>
  <c r="AO36"/>
  <c r="AM36"/>
  <c r="AJ36"/>
  <c r="AF36"/>
  <c r="AC36"/>
  <c r="Y36"/>
  <c r="V36"/>
  <c r="R36"/>
  <c r="O36"/>
  <c r="AR35"/>
  <c r="AP35"/>
  <c r="AO35"/>
  <c r="AS35" s="1"/>
  <c r="AM35"/>
  <c r="AJ35"/>
  <c r="AF35"/>
  <c r="AC35"/>
  <c r="Y35"/>
  <c r="V35"/>
  <c r="R35"/>
  <c r="O35"/>
  <c r="AR34"/>
  <c r="AR50" s="1"/>
  <c r="AP34"/>
  <c r="AO34"/>
  <c r="AM34"/>
  <c r="AJ34"/>
  <c r="AF34"/>
  <c r="AC34"/>
  <c r="Y34"/>
  <c r="V34"/>
  <c r="R34"/>
  <c r="O34"/>
  <c r="AL29"/>
  <c r="AI29"/>
  <c r="H8" i="13" s="1"/>
  <c r="AH29" i="3"/>
  <c r="H4" i="13" s="1"/>
  <c r="AJ28" i="3"/>
  <c r="AJ27"/>
  <c r="AJ26"/>
  <c r="AJ25"/>
  <c r="AJ24"/>
  <c r="AJ23"/>
  <c r="AJ22"/>
  <c r="AJ21"/>
  <c r="AJ20"/>
  <c r="AJ19"/>
  <c r="AJ18"/>
  <c r="AJ17"/>
  <c r="AJ16"/>
  <c r="AJ15"/>
  <c r="AJ14"/>
  <c r="AJ13"/>
  <c r="AE29"/>
  <c r="AB29"/>
  <c r="AA29"/>
  <c r="G4" i="13" s="1"/>
  <c r="AC28" i="3"/>
  <c r="AC27"/>
  <c r="AC26"/>
  <c r="AC25"/>
  <c r="AC24"/>
  <c r="AC23"/>
  <c r="AC22"/>
  <c r="AC21"/>
  <c r="AC20"/>
  <c r="AC19"/>
  <c r="AC18"/>
  <c r="AC17"/>
  <c r="AC16"/>
  <c r="AC15"/>
  <c r="AC14"/>
  <c r="AC13"/>
  <c r="X29"/>
  <c r="U29"/>
  <c r="F8" i="13" s="1"/>
  <c r="T29" i="3"/>
  <c r="F4" i="13" s="1"/>
  <c r="V28" i="3"/>
  <c r="V27"/>
  <c r="V26"/>
  <c r="V25"/>
  <c r="V24"/>
  <c r="V23"/>
  <c r="V22"/>
  <c r="V21"/>
  <c r="V20"/>
  <c r="V19"/>
  <c r="V18"/>
  <c r="V17"/>
  <c r="V16"/>
  <c r="V15"/>
  <c r="V14"/>
  <c r="V13"/>
  <c r="Q29"/>
  <c r="E12" i="13" s="1"/>
  <c r="N29" i="3"/>
  <c r="E8" i="13" s="1"/>
  <c r="M29" i="3"/>
  <c r="E4" i="13" s="1"/>
  <c r="AS48" i="3"/>
  <c r="AS44"/>
  <c r="AS40"/>
  <c r="O18"/>
  <c r="R18"/>
  <c r="Y18"/>
  <c r="AF18"/>
  <c r="AM18"/>
  <c r="AO18"/>
  <c r="AP18"/>
  <c r="AR18"/>
  <c r="O19"/>
  <c r="R19"/>
  <c r="Y19"/>
  <c r="AF19"/>
  <c r="AM19"/>
  <c r="AO19"/>
  <c r="AP19"/>
  <c r="AR19"/>
  <c r="O20"/>
  <c r="R20"/>
  <c r="Y20"/>
  <c r="AF20"/>
  <c r="AM20"/>
  <c r="AO20"/>
  <c r="AP20"/>
  <c r="AQ20" s="1"/>
  <c r="AR20"/>
  <c r="O21"/>
  <c r="R21"/>
  <c r="Y21"/>
  <c r="AF21"/>
  <c r="AM21"/>
  <c r="AO21"/>
  <c r="AP21"/>
  <c r="AR21"/>
  <c r="O22"/>
  <c r="R22"/>
  <c r="Y22"/>
  <c r="AF22"/>
  <c r="AM22"/>
  <c r="AO22"/>
  <c r="AP22"/>
  <c r="AQ22" s="1"/>
  <c r="AR22"/>
  <c r="O23"/>
  <c r="R23"/>
  <c r="Y23"/>
  <c r="AF23"/>
  <c r="AM23"/>
  <c r="AO23"/>
  <c r="AP23"/>
  <c r="AR23"/>
  <c r="O24"/>
  <c r="R24"/>
  <c r="Y24"/>
  <c r="AF24"/>
  <c r="AM24"/>
  <c r="AO24"/>
  <c r="AP24"/>
  <c r="AQ24" s="1"/>
  <c r="AR24"/>
  <c r="S43" i="9"/>
  <c r="BD49"/>
  <c r="BB49"/>
  <c r="BA49"/>
  <c r="AY49"/>
  <c r="AV49"/>
  <c r="AO49"/>
  <c r="AL49"/>
  <c r="AE49"/>
  <c r="AB49"/>
  <c r="U49"/>
  <c r="R49"/>
  <c r="S32"/>
  <c r="S21"/>
  <c r="S10"/>
  <c r="E8"/>
  <c r="BD53"/>
  <c r="BB53"/>
  <c r="BA53"/>
  <c r="AY53"/>
  <c r="AV53"/>
  <c r="AO53"/>
  <c r="AL53"/>
  <c r="AE53"/>
  <c r="AB53"/>
  <c r="U53"/>
  <c r="R53"/>
  <c r="BD52"/>
  <c r="BB52"/>
  <c r="BA52"/>
  <c r="AY52"/>
  <c r="AV52"/>
  <c r="AO52"/>
  <c r="AL52"/>
  <c r="AE52"/>
  <c r="AB52"/>
  <c r="U52"/>
  <c r="R52"/>
  <c r="BD51"/>
  <c r="BB51"/>
  <c r="BA51"/>
  <c r="AY51"/>
  <c r="AV51"/>
  <c r="AO51"/>
  <c r="AL51"/>
  <c r="AE51"/>
  <c r="AB51"/>
  <c r="U51"/>
  <c r="R51"/>
  <c r="BD50"/>
  <c r="BB50"/>
  <c r="BA50"/>
  <c r="AY50"/>
  <c r="AV50"/>
  <c r="AO50"/>
  <c r="AL50"/>
  <c r="AE50"/>
  <c r="AB50"/>
  <c r="U50"/>
  <c r="R50"/>
  <c r="BD48"/>
  <c r="BB48"/>
  <c r="BA48"/>
  <c r="AY48"/>
  <c r="AV48"/>
  <c r="AO48"/>
  <c r="AL48"/>
  <c r="AE48"/>
  <c r="AB48"/>
  <c r="U48"/>
  <c r="R48"/>
  <c r="BD47"/>
  <c r="BB47"/>
  <c r="BA47"/>
  <c r="AY47"/>
  <c r="AV47"/>
  <c r="AO47"/>
  <c r="AL47"/>
  <c r="AE47"/>
  <c r="AB47"/>
  <c r="U47"/>
  <c r="R47"/>
  <c r="BE48" l="1"/>
  <c r="BE51"/>
  <c r="BC49"/>
  <c r="BE49"/>
  <c r="AQ39" i="3"/>
  <c r="AS39"/>
  <c r="AQ18"/>
  <c r="AQ38"/>
  <c r="AQ36"/>
  <c r="AO50"/>
  <c r="I5" i="13" s="1"/>
  <c r="AQ35" i="3"/>
  <c r="AS36"/>
  <c r="AS37"/>
  <c r="AS38"/>
  <c r="AQ34"/>
  <c r="AP50"/>
  <c r="I9" i="13" s="1"/>
  <c r="AS34" i="3"/>
  <c r="AS23"/>
  <c r="AS22"/>
  <c r="AS19"/>
  <c r="AS18"/>
  <c r="AS21"/>
  <c r="AS24"/>
  <c r="AS20"/>
  <c r="AQ23"/>
  <c r="AQ21"/>
  <c r="AQ19"/>
  <c r="BC52" i="9"/>
  <c r="BE47"/>
  <c r="BC51"/>
  <c r="BE52"/>
  <c r="BC50"/>
  <c r="BC48"/>
  <c r="BE50"/>
  <c r="BC47"/>
  <c r="BC53"/>
  <c r="BE53"/>
  <c r="BD41"/>
  <c r="BB41"/>
  <c r="BA41"/>
  <c r="BE41" s="1"/>
  <c r="AY41"/>
  <c r="AV41"/>
  <c r="AO41"/>
  <c r="AL41"/>
  <c r="AE41"/>
  <c r="AB41"/>
  <c r="U41"/>
  <c r="R41"/>
  <c r="BD40"/>
  <c r="BB40"/>
  <c r="BA40"/>
  <c r="AY40"/>
  <c r="AV40"/>
  <c r="AO40"/>
  <c r="AL40"/>
  <c r="AE40"/>
  <c r="AB40"/>
  <c r="U40"/>
  <c r="R40"/>
  <c r="BD39"/>
  <c r="BB39"/>
  <c r="BA39"/>
  <c r="AY39"/>
  <c r="AV39"/>
  <c r="AO39"/>
  <c r="AL39"/>
  <c r="AE39"/>
  <c r="AB39"/>
  <c r="U39"/>
  <c r="R39"/>
  <c r="BD38"/>
  <c r="BB38"/>
  <c r="BA38"/>
  <c r="AY38"/>
  <c r="AV38"/>
  <c r="AO38"/>
  <c r="AL38"/>
  <c r="AE38"/>
  <c r="AB38"/>
  <c r="U38"/>
  <c r="R38"/>
  <c r="BD37"/>
  <c r="BB37"/>
  <c r="BA37"/>
  <c r="AY37"/>
  <c r="AV37"/>
  <c r="AO37"/>
  <c r="AL37"/>
  <c r="AE37"/>
  <c r="AB37"/>
  <c r="U37"/>
  <c r="R37"/>
  <c r="BD36"/>
  <c r="BB36"/>
  <c r="BA36"/>
  <c r="AY36"/>
  <c r="AV36"/>
  <c r="AO36"/>
  <c r="AL36"/>
  <c r="AE36"/>
  <c r="AB36"/>
  <c r="U36"/>
  <c r="R36"/>
  <c r="BD30"/>
  <c r="BB30"/>
  <c r="BA30"/>
  <c r="AY30"/>
  <c r="AV30"/>
  <c r="AO30"/>
  <c r="AL30"/>
  <c r="AE30"/>
  <c r="AB30"/>
  <c r="U30"/>
  <c r="R30"/>
  <c r="BD29"/>
  <c r="BB29"/>
  <c r="BA29"/>
  <c r="AY29"/>
  <c r="AV29"/>
  <c r="AO29"/>
  <c r="AL29"/>
  <c r="AE29"/>
  <c r="AB29"/>
  <c r="U29"/>
  <c r="R29"/>
  <c r="BD28"/>
  <c r="BB28"/>
  <c r="BA28"/>
  <c r="BE28" s="1"/>
  <c r="AY28"/>
  <c r="AV28"/>
  <c r="AO28"/>
  <c r="AL28"/>
  <c r="AE28"/>
  <c r="AB28"/>
  <c r="U28"/>
  <c r="R28"/>
  <c r="BD27"/>
  <c r="BB27"/>
  <c r="BA27"/>
  <c r="AY27"/>
  <c r="AV27"/>
  <c r="AO27"/>
  <c r="AL27"/>
  <c r="AE27"/>
  <c r="AB27"/>
  <c r="U27"/>
  <c r="R27"/>
  <c r="BD26"/>
  <c r="BB26"/>
  <c r="BA26"/>
  <c r="AY26"/>
  <c r="AV26"/>
  <c r="AO26"/>
  <c r="AL26"/>
  <c r="AE26"/>
  <c r="AB26"/>
  <c r="U26"/>
  <c r="R26"/>
  <c r="BD25"/>
  <c r="AY25"/>
  <c r="AV25"/>
  <c r="AO25"/>
  <c r="AL25"/>
  <c r="AE25"/>
  <c r="AB25"/>
  <c r="U25"/>
  <c r="R25"/>
  <c r="AU49" i="3" l="1"/>
  <c r="AR7" s="1"/>
  <c r="BE25" i="9"/>
  <c r="BC26"/>
  <c r="BE26"/>
  <c r="BC25"/>
  <c r="BC29"/>
  <c r="BC40"/>
  <c r="BC39"/>
  <c r="BE40"/>
  <c r="BC38"/>
  <c r="BG53"/>
  <c r="BE37"/>
  <c r="BE38"/>
  <c r="BE39"/>
  <c r="BC30"/>
  <c r="BE27"/>
  <c r="BC28"/>
  <c r="BC36"/>
  <c r="BC37"/>
  <c r="BC27"/>
  <c r="BE29"/>
  <c r="BE30"/>
  <c r="BE36"/>
  <c r="BC41"/>
  <c r="BG41" l="1"/>
  <c r="BG30"/>
  <c r="O17" i="3" l="1"/>
  <c r="R17"/>
  <c r="Y17"/>
  <c r="AF17"/>
  <c r="AM17"/>
  <c r="AO17"/>
  <c r="AP17"/>
  <c r="AR17"/>
  <c r="M31"/>
  <c r="H17" i="13"/>
  <c r="H16"/>
  <c r="H15"/>
  <c r="G17"/>
  <c r="G16"/>
  <c r="G15"/>
  <c r="F17"/>
  <c r="F16"/>
  <c r="F15"/>
  <c r="E17"/>
  <c r="E16"/>
  <c r="O16" i="3"/>
  <c r="R16"/>
  <c r="Y16"/>
  <c r="AF16"/>
  <c r="AM16"/>
  <c r="AO16"/>
  <c r="AP16"/>
  <c r="AR16"/>
  <c r="O25"/>
  <c r="R25"/>
  <c r="Y25"/>
  <c r="AF25"/>
  <c r="AM25"/>
  <c r="AO25"/>
  <c r="AP25"/>
  <c r="AR25"/>
  <c r="AR28"/>
  <c r="AR27"/>
  <c r="AR26"/>
  <c r="AR15"/>
  <c r="AR14"/>
  <c r="AR13"/>
  <c r="AM13"/>
  <c r="AM28"/>
  <c r="AM27"/>
  <c r="AM26"/>
  <c r="AM15"/>
  <c r="AM14"/>
  <c r="AF28"/>
  <c r="AF27"/>
  <c r="AF26"/>
  <c r="AF15"/>
  <c r="AF14"/>
  <c r="AF13"/>
  <c r="Y28"/>
  <c r="Y27"/>
  <c r="Y26"/>
  <c r="Y15"/>
  <c r="Y14"/>
  <c r="Y13"/>
  <c r="R28"/>
  <c r="R27"/>
  <c r="R26"/>
  <c r="R15"/>
  <c r="R14"/>
  <c r="R13"/>
  <c r="O28"/>
  <c r="O27"/>
  <c r="O26"/>
  <c r="O15"/>
  <c r="O14"/>
  <c r="O13"/>
  <c r="D7"/>
  <c r="BV5"/>
  <c r="D5"/>
  <c r="D3"/>
  <c r="D2"/>
  <c r="D1"/>
  <c r="D5" i="9"/>
  <c r="AR29" i="3" l="1"/>
  <c r="I12" i="13" s="1"/>
  <c r="E15"/>
  <c r="AS16" i="3"/>
  <c r="AQ25"/>
  <c r="AS25"/>
  <c r="AQ16"/>
  <c r="AS17"/>
  <c r="AQ17"/>
  <c r="BD19" i="9"/>
  <c r="BD18"/>
  <c r="BD17"/>
  <c r="BD16"/>
  <c r="BD15"/>
  <c r="BD14"/>
  <c r="AY19"/>
  <c r="AY18"/>
  <c r="AY17"/>
  <c r="AY16"/>
  <c r="AY15"/>
  <c r="AY14"/>
  <c r="AO19"/>
  <c r="AO18"/>
  <c r="AO17"/>
  <c r="AO16"/>
  <c r="AO15"/>
  <c r="AO14"/>
  <c r="AE19"/>
  <c r="AE18"/>
  <c r="AE17"/>
  <c r="AE16"/>
  <c r="AE15"/>
  <c r="AE14"/>
  <c r="AV19"/>
  <c r="AV18"/>
  <c r="AV17"/>
  <c r="AV16"/>
  <c r="AV14"/>
  <c r="AL19"/>
  <c r="AL18"/>
  <c r="AL17"/>
  <c r="AL16"/>
  <c r="AL15"/>
  <c r="AL14"/>
  <c r="AB19"/>
  <c r="AB18"/>
  <c r="AB17"/>
  <c r="AB16"/>
  <c r="AB15"/>
  <c r="AB14"/>
  <c r="U15"/>
  <c r="U16"/>
  <c r="U17"/>
  <c r="U18"/>
  <c r="U19"/>
  <c r="R15"/>
  <c r="R16"/>
  <c r="R17"/>
  <c r="R18"/>
  <c r="R19"/>
  <c r="R14"/>
  <c r="U14"/>
  <c r="D3"/>
  <c r="D2"/>
  <c r="D1"/>
  <c r="BD8" l="1"/>
  <c r="I11" i="13" s="1"/>
  <c r="G15" i="4"/>
  <c r="G14"/>
  <c r="I17" i="13" l="1"/>
  <c r="F34" i="4"/>
  <c r="F33"/>
  <c r="F32"/>
  <c r="F25"/>
  <c r="F26"/>
  <c r="F24"/>
  <c r="F30"/>
  <c r="F29"/>
  <c r="F28"/>
  <c r="D7" i="9" l="1"/>
  <c r="AP14" i="3" l="1"/>
  <c r="AO14"/>
  <c r="AS14" s="1"/>
  <c r="BA18" i="9"/>
  <c r="BE18" s="1"/>
  <c r="BA19"/>
  <c r="BE19" s="1"/>
  <c r="G13" i="4"/>
  <c r="AP27" i="3"/>
  <c r="AO27"/>
  <c r="AS27" s="1"/>
  <c r="AP26"/>
  <c r="AO26"/>
  <c r="AS26" s="1"/>
  <c r="BB16" i="9"/>
  <c r="BA16"/>
  <c r="BE16" s="1"/>
  <c r="BB17"/>
  <c r="BA17"/>
  <c r="BE17" s="1"/>
  <c r="BB18"/>
  <c r="AP15" i="3"/>
  <c r="AO15"/>
  <c r="AS15" s="1"/>
  <c r="AP28"/>
  <c r="AO28"/>
  <c r="AS28" s="1"/>
  <c r="AP13"/>
  <c r="AO13"/>
  <c r="BB15" i="9"/>
  <c r="BA15"/>
  <c r="BE15" s="1"/>
  <c r="BB19"/>
  <c r="BB14"/>
  <c r="BA14"/>
  <c r="F21" i="4"/>
  <c r="F22"/>
  <c r="F20"/>
  <c r="BA8" i="9" l="1"/>
  <c r="I3" i="13" s="1"/>
  <c r="BB8" i="9"/>
  <c r="I7" i="13" s="1"/>
  <c r="AP29" i="3"/>
  <c r="I8" i="13" s="1"/>
  <c r="AS13" i="3"/>
  <c r="AO29"/>
  <c r="I4" i="13" s="1"/>
  <c r="BE14" i="9"/>
  <c r="BC19"/>
  <c r="AQ15" i="3"/>
  <c r="AQ13"/>
  <c r="AQ28"/>
  <c r="AQ27"/>
  <c r="BC18" i="9"/>
  <c r="BC15"/>
  <c r="BC16"/>
  <c r="AQ14" i="3"/>
  <c r="AQ26"/>
  <c r="BC14" i="9"/>
  <c r="BC17"/>
  <c r="I16" i="13" l="1"/>
  <c r="I15"/>
  <c r="AU28" i="3"/>
  <c r="AR5" s="1"/>
  <c r="BG19" i="9"/>
  <c r="BD5" s="1"/>
  <c r="I20" i="13" l="1"/>
  <c r="I19"/>
  <c r="F21"/>
  <c r="H20"/>
  <c r="F19"/>
  <c r="H19"/>
  <c r="G20"/>
  <c r="F20"/>
  <c r="E21"/>
  <c r="H21"/>
  <c r="G21"/>
  <c r="G19"/>
  <c r="E20"/>
  <c r="E19"/>
  <c r="I21"/>
  <c r="I36" i="4"/>
</calcChain>
</file>

<file path=xl/comments1.xml><?xml version="1.0" encoding="utf-8"?>
<comments xmlns="http://schemas.openxmlformats.org/spreadsheetml/2006/main">
  <authors>
    <author>idpc</author>
  </authors>
  <commentList>
    <comment ref="G20"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4"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5"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6"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28"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2"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3"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G34"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Jose Francisco Rodriguez Tellez</author>
  </authors>
  <commentList>
    <comment ref="B10"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21"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32"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43" author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55" authorId="0">
      <text>
        <r>
          <rPr>
            <b/>
            <sz val="9"/>
            <color indexed="81"/>
            <rFont val="Tahoma"/>
            <family val="2"/>
          </rPr>
          <t>Jose Francisco Rodriguez Tellez:</t>
        </r>
        <r>
          <rPr>
            <sz val="9"/>
            <color indexed="81"/>
            <rFont val="Tahoma"/>
            <family val="2"/>
          </rPr>
          <t xml:space="preserve">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<sst xmlns="http://schemas.openxmlformats.org/spreadsheetml/2006/main" count="1017" uniqueCount="369">
  <si>
    <t>VIGENCIA PLAN OPERATIVO:</t>
  </si>
  <si>
    <t>DEPENDENCIA RESPONSABLE:</t>
  </si>
  <si>
    <t>COMPONENTE</t>
  </si>
  <si>
    <t>PRIMER TRIMESTRE</t>
  </si>
  <si>
    <t>SEGUNDO TRIMESTRE</t>
  </si>
  <si>
    <t>TERCER TRIMESTRE</t>
  </si>
  <si>
    <t>CUARTO TRIMESTRE</t>
  </si>
  <si>
    <t>Ejec</t>
  </si>
  <si>
    <t>Prog</t>
  </si>
  <si>
    <t xml:space="preserve">(Describa la evidencia en cumplimiento de la meta) </t>
  </si>
  <si>
    <t>ACTIVIDAD</t>
  </si>
  <si>
    <t>RESPONSABLE</t>
  </si>
  <si>
    <t>FECHA</t>
  </si>
  <si>
    <t>INICIAL</t>
  </si>
  <si>
    <t>FINAL</t>
  </si>
  <si>
    <t>Avance Cualitativo</t>
  </si>
  <si>
    <t>EQUIPO RESPONSABLE</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</si>
  <si>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</si>
  <si>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</si>
  <si>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</si>
  <si>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</si>
  <si>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</si>
  <si>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</si>
  <si>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</si>
  <si>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</si>
  <si>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</si>
  <si>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</si>
  <si>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</si>
  <si>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</si>
  <si>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</si>
  <si>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</si>
  <si>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</si>
  <si>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</si>
  <si>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</si>
  <si>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</si>
  <si>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</si>
  <si>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</si>
  <si>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</si>
  <si>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</si>
  <si>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</si>
  <si>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</si>
  <si>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</si>
  <si>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</si>
  <si>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</si>
  <si>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</si>
  <si>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</si>
  <si>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</si>
  <si>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</si>
  <si>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</si>
  <si>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</si>
  <si>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</si>
  <si>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</si>
  <si>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</si>
  <si>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</si>
  <si>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</si>
  <si>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</si>
  <si>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</si>
  <si>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</si>
  <si>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</si>
  <si>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</si>
  <si>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</si>
  <si>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</si>
  <si>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</si>
  <si>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</si>
  <si>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</si>
  <si>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</si>
  <si>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</si>
  <si>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</si>
  <si>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</si>
  <si>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</si>
  <si>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</si>
  <si>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</si>
  <si>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</si>
  <si>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</si>
  <si>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</si>
  <si>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</si>
  <si>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</si>
  <si>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</si>
  <si>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</si>
  <si>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</si>
  <si>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</si>
  <si>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</si>
  <si>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</si>
  <si>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Proyecto de inversión asociado / Meta Plan de Desarrollo</t>
  </si>
  <si>
    <t>*Incrementar a un 30% la sostenibilidad del Sistema Integrado de Gestión, para prestar un mejor servicio en la atención a la ciudadanía</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</si>
  <si>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</si>
  <si>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</si>
  <si>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</si>
  <si>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</si>
  <si>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</si>
  <si>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</si>
  <si>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</si>
  <si>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</si>
  <si>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</si>
  <si>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</si>
  <si>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SEGUIMIENTO</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</si>
  <si>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</si>
  <si>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</si>
  <si>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</si>
  <si>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</si>
  <si>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</si>
  <si>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</si>
  <si>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</si>
  <si>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</si>
  <si>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</si>
  <si>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</si>
  <si>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</si>
  <si>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</si>
  <si>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</si>
  <si>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</si>
  <si>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</si>
  <si>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</si>
  <si>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</si>
  <si>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</si>
  <si>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</si>
  <si>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</si>
  <si>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</si>
  <si>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</si>
  <si>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</si>
  <si>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</si>
  <si>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</si>
  <si>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</si>
  <si>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</si>
  <si>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</si>
  <si>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</si>
  <si>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</si>
  <si>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</si>
  <si>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</si>
  <si>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</si>
  <si>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</si>
  <si>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</si>
  <si>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</si>
  <si>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</si>
  <si>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</si>
  <si>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</si>
  <si>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</si>
  <si>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</si>
  <si>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</si>
  <si>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_ob2</t>
  </si>
  <si>
    <t>_ob1</t>
  </si>
  <si>
    <t>_ob4</t>
  </si>
  <si>
    <t>_ob5</t>
  </si>
  <si>
    <t>_ob3</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</si>
  <si>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</si>
  <si>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</si>
  <si>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</si>
  <si>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</si>
  <si>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</si>
  <si>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</si>
  <si>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</si>
  <si>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</si>
  <si>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</si>
  <si>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Acompañar y orientar la formulación de planes institucionales</t>
  </si>
  <si>
    <t>Validar y ajustar los actos administrativos</t>
  </si>
  <si>
    <t>Realizar e implementar la metodología para la revisión por la Dirección</t>
  </si>
  <si>
    <t>Realizar el diseño e implementación de la autoevaluación institucional</t>
  </si>
  <si>
    <t>Revisar y ajustar el Plan Institucional de Archivos -PINAR</t>
  </si>
  <si>
    <t>Revisar y ajustar el Programa de Gestión Documental -PGD</t>
  </si>
  <si>
    <t>Ejecutar el Plan de Acción de Gestión Ambiental</t>
  </si>
  <si>
    <t>Realizar jornadas de capacitación del SIG y Direccionamiento Estratégico</t>
  </si>
  <si>
    <t>Elaborar el informe de gestión de la vigencia 2017</t>
  </si>
  <si>
    <t>Liderar los comités que estén bajo la responsasbilidad de la Subdirección General</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</si>
  <si>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</si>
  <si>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</si>
  <si>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</si>
  <si>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</si>
  <si>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</si>
  <si>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Realizar y presentar trimestralmente el informe de austeridad del gasto de indicadores ambientales</t>
  </si>
  <si>
    <t>Realizar el reporte al Sistema de Información del Sistema Integrado de Gestión (cuando lo solicite la Secretaría General )</t>
  </si>
  <si>
    <t>Revisar la documentación (listado maestro de documentos - Normograma)</t>
  </si>
  <si>
    <t>Asegurar la vigencia de la documentación (listado maestro de documentos - Normograma)</t>
  </si>
  <si>
    <t xml:space="preserve">Realizar monitoreos a los riesgos identificados </t>
  </si>
  <si>
    <t>Realizar la implementación de la 2da fase del sistema de correspondencia ORFEO, de acuerdo con el cronograma definido</t>
  </si>
  <si>
    <t>Formular, ejecutar y presentar el informe trimestral del Plan de Acción Interno de gestión ambiental ante la Unidad Administrativa Especial de Servicios Públicos UAESP</t>
  </si>
  <si>
    <t>Realizar seguimiento al Plan Anual de Adquisiciones y su modificaciones</t>
  </si>
  <si>
    <t>Realizar la verificación de los planes de mejoramiento de la Contraloría de Bogotá</t>
  </si>
  <si>
    <t>Realizar informes trimestrales de seguimiento al cumplimiento de metas físicas y financieras</t>
  </si>
  <si>
    <t>Realizar el reporte semestral de la gestión ambiental a la Secretaría Distrital de Ambiente</t>
  </si>
  <si>
    <t>Revisar la información de la Subdirección General que debe ser publicada según los lineamientos de la Ley de Transparencia</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</si>
  <si>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</si>
  <si>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</si>
  <si>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</si>
  <si>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</si>
  <si>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Definir lineamientos para la formulación y posterior consolidación del anteproyecto anual del presupuesto de inversión del IDPC</t>
  </si>
  <si>
    <t>Rediseñar el Mapa de Procesos de la entidad</t>
  </si>
  <si>
    <t>Realizar el reporte de información de los indicadores de productos, metas y resultados en el sistema PREDIS</t>
  </si>
  <si>
    <t>Realizar el reporte de información presupuestal y del Plan de Acción en el sistema SEGPLAN</t>
  </si>
  <si>
    <t>3. FUNCIONES DE LA DEPENDENCIA 
A. Acuerdo 02 de 2007
B. Decreto 07 de 2015
C. Manual de Funciones</t>
  </si>
  <si>
    <t>Formular planes y proyectos urbanos en ámbitos patrimoniales</t>
  </si>
  <si>
    <t>Estratégicas</t>
  </si>
  <si>
    <t>Gestión</t>
  </si>
  <si>
    <t>Seguimiento</t>
  </si>
  <si>
    <t xml:space="preserve">Tipo </t>
  </si>
  <si>
    <t>Actividad</t>
  </si>
  <si>
    <t>Oficina Asesora de Planeación</t>
  </si>
  <si>
    <t>3. FUNCIONES DE LA DEPENDENCIA 
A. Acuerdo 01 de enero de 2019</t>
  </si>
  <si>
    <t>INSTITUTO DISTRITAL DE PATRIMONIO CULTURAL</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</si>
  <si>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</si>
  <si>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</si>
  <si>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</si>
  <si>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</si>
  <si>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</si>
  <si>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</si>
  <si>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</si>
  <si>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</si>
  <si>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</si>
  <si>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</si>
  <si>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</si>
  <si>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</si>
  <si>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</si>
  <si>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Atención a la Ciudadanía</t>
  </si>
  <si>
    <t>Comunicación Estratégica</t>
  </si>
  <si>
    <t>Protección e Intervención del Patrimonio Cultural</t>
  </si>
  <si>
    <t>Divulgación y Apropiación del Patrimonio cultural</t>
  </si>
  <si>
    <t>Gestión Territorial del Patrimonio Cultural</t>
  </si>
  <si>
    <t>Gestión Contractual</t>
  </si>
  <si>
    <t>8. ESTRATEGIAS PLAN 
2016- 2020</t>
  </si>
  <si>
    <t>PROCESO DE DIRECCIONAMIENTO ESTRATEGICO</t>
  </si>
  <si>
    <t>PLAN OPERATIVO ANUAL POR DEPENDENCIAS / PROCESOS</t>
  </si>
  <si>
    <t>Fortalecimiento del Sistema Integrado de Gestión</t>
  </si>
  <si>
    <t>Dependencias</t>
  </si>
  <si>
    <t>Subdirección de Proteccion e Intervención del Patrimonio Cultural</t>
  </si>
  <si>
    <t>Subdirección de Divulgación y Apropiación del Patrimonio Cultural</t>
  </si>
  <si>
    <t>Subdirección de Gestión Territorial</t>
  </si>
  <si>
    <t>Asesoría Asesora de Planeación</t>
  </si>
  <si>
    <t>Oficina Asesora Jurídica</t>
  </si>
  <si>
    <t>Subdirección de Protección e Intervención del Patrimonio Cultural</t>
  </si>
  <si>
    <t>Meta Proyecto</t>
  </si>
  <si>
    <t>Subdirección de Gestión Territorial del Patrimonio</t>
  </si>
  <si>
    <t>Subdirectora de Protección e Intervención del Patrimonio</t>
  </si>
  <si>
    <t>*Asesorar técnicamente el 100% de las solicitudes para la protección del patrimonio cultural material del D.C - Conceptos técnicos emitidos</t>
  </si>
  <si>
    <t>Subdirectora de Gestión Territorial del Patrimonio</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</si>
  <si>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</si>
  <si>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</si>
  <si>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Jefe Oficina Asesora de Planeación
Subdirector de Gestión Corporativa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</si>
  <si>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</si>
  <si>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</si>
  <si>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</si>
  <si>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</si>
  <si>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</si>
  <si>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</si>
  <si>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</si>
  <si>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</si>
  <si>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</si>
  <si>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</si>
  <si>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</si>
  <si>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</si>
  <si>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</si>
  <si>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</si>
  <si>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</si>
  <si>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</si>
  <si>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</si>
  <si>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OBJETIVO ESTRATÉGICO (2016 - 2020)</t>
  </si>
  <si>
    <t>No.</t>
  </si>
  <si>
    <t>PROCESO ASOCIADO</t>
  </si>
  <si>
    <t>INDICADOR (Fórmula)</t>
  </si>
  <si>
    <t>FECHA EJECUCIÓN</t>
  </si>
  <si>
    <t xml:space="preserve">% PONDERADO </t>
  </si>
  <si>
    <t>Eval. OCI</t>
  </si>
  <si>
    <t>%</t>
  </si>
  <si>
    <t>Observaciones Control Interno</t>
  </si>
  <si>
    <t>Inicial</t>
  </si>
  <si>
    <t>Final</t>
  </si>
  <si>
    <t>Ene</t>
  </si>
  <si>
    <t>Feb</t>
  </si>
  <si>
    <t>Mar</t>
  </si>
  <si>
    <t>Eficacia</t>
  </si>
  <si>
    <t>Abr</t>
  </si>
  <si>
    <t>May</t>
  </si>
  <si>
    <t>Jun</t>
  </si>
  <si>
    <t>Jul</t>
  </si>
  <si>
    <t>Ago</t>
  </si>
  <si>
    <t>Sep</t>
  </si>
  <si>
    <t>Oct</t>
  </si>
  <si>
    <t>Nov</t>
  </si>
  <si>
    <t>Dic</t>
  </si>
  <si>
    <t>Eficacia OCI</t>
  </si>
  <si>
    <t>AVANCE ACTIVIDADES ESTRATÉGICAS</t>
  </si>
  <si>
    <t>EQUIPO RESPONSABLe</t>
  </si>
  <si>
    <t>UNIDAD DE MEDIDA / PRODUCTO O RESULTADO ESPERADO</t>
  </si>
  <si>
    <t>&lt;Seleccione el objetivo estratégico&gt;</t>
  </si>
  <si>
    <t>OBJ</t>
  </si>
  <si>
    <t>&lt;Seleccione la estrategía&gt;</t>
  </si>
  <si>
    <t>OBJ_1</t>
  </si>
  <si>
    <t>OBJ_2</t>
  </si>
  <si>
    <t>OBJ_3</t>
  </si>
  <si>
    <t>OBJ_4</t>
  </si>
  <si>
    <t>OBJ_5</t>
  </si>
  <si>
    <t>ESTRATEGIA (mediantes)</t>
  </si>
  <si>
    <t>VERSIONAMIENTO PLAN</t>
  </si>
  <si>
    <t>&lt;Por favor seleccione el tipo de actividad&gt;</t>
  </si>
  <si>
    <t>ESTRATÉGICAS</t>
  </si>
  <si>
    <t>GESTIÓN</t>
  </si>
  <si>
    <t xml:space="preserve">No. </t>
  </si>
  <si>
    <t>INDICADOR (Fórmula</t>
  </si>
  <si>
    <t>ACUMULADO</t>
  </si>
  <si>
    <t>NO UTILIZAR ESTA FILA</t>
  </si>
  <si>
    <t>AVANCE ACTIVIDADES DE GESTIÓN</t>
  </si>
  <si>
    <t>AVANCE ACTIVIDADES DE SEGUIMIENTO</t>
  </si>
  <si>
    <t>Eval. ACI</t>
  </si>
  <si>
    <t>PARA INSERTAR</t>
  </si>
  <si>
    <t>PROGRAMACIÓN  CONSOLIDADA ESTRATÉGICAS</t>
  </si>
  <si>
    <t>PROGRAMACIÓN  CONSOLIDADA GESTIÓN</t>
  </si>
  <si>
    <t>PROGRAMACIÓN  CONSOLIDADA SEGUIMIENTO</t>
  </si>
  <si>
    <t>EJECUCIÓN 
CONSOLIDADA ESTRATÉGICAS</t>
  </si>
  <si>
    <t>EVALUACIÓN ACI CONSOLIDADA ESTRATÉGICAS</t>
  </si>
  <si>
    <t>EVALUACIÓN ACI CONSOLIDADA GESTIÓN</t>
  </si>
  <si>
    <t>EVALUACIÓN ACI CONSOLIDADA SEGUIMIENTO</t>
  </si>
  <si>
    <t>EJECUCIÓN CONSOLIDADA GESTIÓN</t>
  </si>
  <si>
    <t>EJECUCIÓN CONSOLIDADA SEGUIMIENTO</t>
  </si>
  <si>
    <t>I TRIMESTRE</t>
  </si>
  <si>
    <t>II TRIMESTRE</t>
  </si>
  <si>
    <t>IV TRIMESTRE</t>
  </si>
  <si>
    <t>III TRIMESTRE</t>
  </si>
  <si>
    <t>PROGRAMACIÓN (#)</t>
  </si>
  <si>
    <t>EJECUCIÓN (#)</t>
  </si>
  <si>
    <t>EVALUACIÓN ACI (#)</t>
  </si>
  <si>
    <t>PROGRAMACIÓN (%)</t>
  </si>
  <si>
    <t>EJECUCIÓN (%)</t>
  </si>
  <si>
    <t>EVALUACIÓN ACI (%)</t>
  </si>
  <si>
    <t>TOTALES</t>
  </si>
  <si>
    <t>Eficacia ACI</t>
  </si>
  <si>
    <t>1. Formular objetivos y proponer a la Dirección la adopción de políticas y estrategias relacionadas con la gestión jurídica de la entidad, de acuerdo con los lineamientos institucionales.
2, Fija la posición jurídica externa e interna de la entidad, en torno a los temas de contenido jurídico.
3. Ejercer la defensa judicial, extrajudicial o administrativa de la entidad, representaándola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contratual de la entidad en el desarrollo de sus diferentes etapas, de conformidad con las politicas institucionales y la normatividad vigente, así como orientar la unidad de criterio en materia de contratación IDPC.
6. Proponer mecanismos y estrategias de gestión del daño antijurídico con el fin que sean adoptadas por el Comité de conciliación de la entidad en el marco normativo vigente.
7. Sustanciar los fallos de segunda instancia, en los proesos disciplinarios que se adelanten contra los servidores y ex servidores de la entidad, de conformidad conla normativa vigente.
8. Revisar los actos administrativos expedidos por la entidad, de conformidad con la normativa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</si>
  <si>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Formulación versión 1</t>
  </si>
  <si>
    <r>
      <t>Responsable de la Dependencia: 
GLADYS SIERRA LINARES</t>
    </r>
    <r>
      <rPr>
        <sz val="14"/>
        <rFont val="Arial"/>
        <family val="2"/>
      </rPr>
      <t xml:space="preserve"> - Oficina Asesora Jurídica</t>
    </r>
  </si>
  <si>
    <r>
      <t>Responsable consolidación del informe: 
GIOVANNA MORALES AGUIRRE</t>
    </r>
    <r>
      <rPr>
        <sz val="14"/>
        <rFont val="Arial"/>
        <family val="2"/>
      </rPr>
      <t xml:space="preserve"> - Profesional Especializado OAJ</t>
    </r>
  </si>
  <si>
    <t>Asesora Jurídica</t>
  </si>
  <si>
    <t>Profesional designado OAJ</t>
  </si>
  <si>
    <t>Revisar y actualizar la vigencia de la documentación de los procesos de Gestión Jurídica y Contractual de la Oficina Asesora Jurídia.</t>
  </si>
  <si>
    <t>Formular los indicadores de procesos</t>
  </si>
  <si>
    <t>Indicadores formulados</t>
  </si>
  <si>
    <t>Participar en las actividades propuestas por el Sistema de Gestión bajo el referente del Modelo Integrado de Planeación y Gestión -MIPG.</t>
  </si>
  <si>
    <t>Participar en las actividades propuestas en coordinación con los referentes del sistema</t>
  </si>
  <si>
    <t>Realizar cuatro (4) conversatorios con enfoque de prevención del daño antijurídico en la gestión contractual de la entidad.</t>
  </si>
  <si>
    <t>Realizar dos (2) conversatorios con enfoque de prevención del daño antijurídico orientado a la gestión jurídica de la entidad</t>
  </si>
  <si>
    <t>Formular un plan para la revisión y actualización de la vigencia de la documentación de los procesos de Gestión Jurídica y Contractual de la Oficina Asesora Jurídia.</t>
  </si>
  <si>
    <t>Plan de Trabajo  formulado para garantizar la vigencia de la documentación de la OAJ</t>
  </si>
  <si>
    <t>Documentos revisados y actualizados</t>
  </si>
  <si>
    <t>Todos los documentos que soportan el proceso OAJ</t>
  </si>
  <si>
    <t>Conversatorios realizados/ Conversatorios programados</t>
  </si>
  <si>
    <t>Liderar el Comité de Contratación</t>
  </si>
  <si>
    <t>Liderar el Comité de Conciliación</t>
  </si>
  <si>
    <t>Actas de Comité/ total de Comités realizados</t>
  </si>
  <si>
    <t>Todos los comités</t>
  </si>
  <si>
    <t>Apoyar en la elaboración del informe de rendición de cuentas anual del IDPC</t>
  </si>
  <si>
    <t>Apoyar en la elaboración del informe de gestión anual del IDPC</t>
  </si>
  <si>
    <t>Remitir la base contractual a cargo de la OAJ</t>
  </si>
  <si>
    <t>Base</t>
  </si>
  <si>
    <t>Expedientes  organizados</t>
  </si>
  <si>
    <t>Documentos remitidos por las dependencias para incorporar y organizar</t>
  </si>
  <si>
    <t>Apoyo designado OAJ</t>
  </si>
  <si>
    <t>Profesional o apoyo designado OAJ</t>
  </si>
  <si>
    <t>Realizar la incorporación y organización de expedientes contractuales según los documentos remitidos por los supervisores de cada dependencia.</t>
  </si>
  <si>
    <t>Gestión Contractual y Gestión Jurídica</t>
  </si>
  <si>
    <t>Revisar y actualizar  el mapa de riesgos de los procesos  y  los riesgos de corrupción a cargo de la Asesora Jurídica</t>
  </si>
  <si>
    <t>Matriz actualizada</t>
  </si>
  <si>
    <t>1 matriz de riesgos de corrupcción y de los procesos de gestión asociados a la OAJ.</t>
  </si>
  <si>
    <t>Total de procesos con actualizados en el sistema Siproj web/Total de procesos de la entidad con actividad procesal</t>
  </si>
  <si>
    <t>Procesos actualizados SIPROJ WEB</t>
  </si>
  <si>
    <t>Realizar la revisión y/o actualizción de la actividad procesal en el Siproj web atendiendo los lineamientos de la Secretaria Jurídica Distrital para su alimentación.</t>
  </si>
  <si>
    <t>Validar y actualizar  la información de la base de datos a cargo de la Asesora Jurídica para las vigencias 2016, 2017, 2018 y 2019.</t>
  </si>
  <si>
    <t>validación y actualización de Bases 2016 a 2019/Bases 2016 a 2019</t>
  </si>
  <si>
    <t>Bases validadas y actualizadas</t>
  </si>
  <si>
    <t>Medir y analizar los indicadores  de gestión de los procesos asociados a la Oficina Asesora Jurídica.</t>
  </si>
  <si>
    <t>Indicadores medidos y analizados/Total de indicadores asociados al proceso de gestión contractual.</t>
  </si>
  <si>
    <t xml:space="preserve">Efectuar seguimiento al cumplimiento de las acciones a cargo de la Oficina Asesora Jurídica señaladas en el Plan de Mejoramiento. </t>
  </si>
  <si>
    <t>Seguimientos realizados al cumplimiento del Plan de Mejoramiento/Total de seguimientos programados.</t>
  </si>
  <si>
    <t>Informe de seguimiento</t>
  </si>
  <si>
    <t xml:space="preserve">Hoja de vida del indicador </t>
  </si>
</sst>
</file>

<file path=xl/styles.xml><?xml version="1.0" encoding="utf-8"?>
<styleSheet xmlns="http://schemas.openxmlformats.org/spreadsheetml/2006/main">
  <numFmts count="7">
    <numFmt numFmtId="164" formatCode="_-* #,##0_-;\-* #,##0_-;_-* &quot;-&quot;_-;_-@_-"/>
    <numFmt numFmtId="165" formatCode="_-* #,##0\ _€_-;\-* #,##0\ _€_-;_-* &quot;-&quot;\ _€_-;_-@_-"/>
    <numFmt numFmtId="166" formatCode="_ * #,##0.00_ ;_ * \-#,##0.00_ ;_ * &quot;-&quot;??_ ;_ @_ "/>
    <numFmt numFmtId="167" formatCode="0.0%"/>
    <numFmt numFmtId="168" formatCode="_-* #,##0\ _€_-;\-* #,##0\ _€_-;_-* \-?\ _€_-;_-@_-"/>
    <numFmt numFmtId="169" formatCode="_-* #,##0.00\ _€_-;\-* #,##0.00\ _€_-;_-* \-?\ _€_-;_-@_-"/>
    <numFmt numFmtId="170" formatCode="0.0"/>
  </numFmts>
  <fonts count="55">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2"/>
      <name val="Arial"/>
      <family val="2"/>
    </font>
    <font>
      <b/>
      <sz val="11"/>
      <name val="Arial"/>
      <family val="2"/>
    </font>
    <font>
      <sz val="11"/>
      <name val="Arial"/>
      <family val="2"/>
    </font>
    <font>
      <b/>
      <i/>
      <sz val="11"/>
      <name val="Arial"/>
      <family val="2"/>
    </font>
    <font>
      <b/>
      <sz val="14"/>
      <name val="Arial"/>
      <family val="2"/>
    </font>
    <font>
      <b/>
      <sz val="12"/>
      <name val="Arial"/>
      <family val="2"/>
    </font>
    <font>
      <sz val="10"/>
      <color theme="1"/>
      <name val="Calibri"/>
      <family val="2"/>
      <scheme val="minor"/>
    </font>
    <font>
      <b/>
      <sz val="10"/>
      <color theme="1"/>
      <name val="Calibri"/>
      <family val="2"/>
      <scheme val="minor"/>
    </font>
    <font>
      <b/>
      <sz val="9"/>
      <name val="Arial"/>
      <family val="2"/>
    </font>
    <font>
      <u/>
      <sz val="11"/>
      <color theme="10"/>
      <name val="Calibri"/>
      <family val="2"/>
      <scheme val="minor"/>
    </font>
    <font>
      <u/>
      <sz val="11"/>
      <color theme="11"/>
      <name val="Calibri"/>
      <family val="2"/>
      <scheme val="minor"/>
    </font>
    <font>
      <b/>
      <sz val="10"/>
      <name val="Arial"/>
      <family val="2"/>
    </font>
    <font>
      <b/>
      <sz val="14"/>
      <color theme="1"/>
      <name val="Arial"/>
      <family val="2"/>
    </font>
    <font>
      <sz val="14"/>
      <name val="Arial"/>
      <family val="2"/>
    </font>
    <font>
      <b/>
      <i/>
      <sz val="10"/>
      <name val="Arial"/>
      <family val="2"/>
    </font>
    <font>
      <b/>
      <sz val="20"/>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color theme="1" tint="0.249977111117893"/>
      <name val="Century Gothic"/>
      <family val="2"/>
    </font>
    <font>
      <sz val="11"/>
      <color theme="1" tint="0.249977111117893"/>
      <name val="Century Gothic"/>
      <family val="2"/>
    </font>
    <font>
      <b/>
      <sz val="6"/>
      <color theme="0"/>
      <name val="Century Gothic"/>
      <family val="2"/>
    </font>
    <font>
      <sz val="6"/>
      <color theme="0"/>
      <name val="Century Gothic"/>
      <family val="2"/>
    </font>
    <font>
      <sz val="9"/>
      <color theme="1" tint="0.249977111117893"/>
      <name val="Century Gothic"/>
      <family val="2"/>
    </font>
    <font>
      <b/>
      <sz val="12"/>
      <color theme="1" tint="0.249977111117893"/>
      <name val="Century Gothic"/>
      <family val="2"/>
    </font>
    <font>
      <b/>
      <sz val="10"/>
      <color theme="1" tint="0.249977111117893"/>
      <name val="Century Gothic"/>
      <family val="2"/>
    </font>
    <font>
      <b/>
      <sz val="14"/>
      <color theme="1" tint="0.249977111117893"/>
      <name val="Century Gothic"/>
      <family val="2"/>
    </font>
    <font>
      <sz val="12"/>
      <color theme="1" tint="0.249977111117893"/>
      <name val="Century Gothic"/>
      <family val="2"/>
    </font>
    <font>
      <b/>
      <sz val="11"/>
      <color theme="1" tint="0.249977111117893"/>
      <name val="Century Gothic"/>
      <family val="2"/>
    </font>
    <font>
      <b/>
      <sz val="16"/>
      <color theme="1" tint="0.249977111117893"/>
      <name val="Century Gothic"/>
      <family val="2"/>
    </font>
    <font>
      <b/>
      <sz val="8"/>
      <color theme="1" tint="0.249977111117893"/>
      <name val="Century Gothic"/>
      <family val="2"/>
    </font>
    <font>
      <sz val="8"/>
      <color theme="1" tint="0.249977111117893"/>
      <name val="Century Gothic"/>
      <family val="2"/>
    </font>
    <font>
      <b/>
      <sz val="9"/>
      <color theme="1" tint="0.249977111117893"/>
      <name val="Century Gothic"/>
      <family val="2"/>
    </font>
    <font>
      <b/>
      <sz val="12"/>
      <color theme="0"/>
      <name val="Century Gothic"/>
      <family val="2"/>
    </font>
    <font>
      <b/>
      <sz val="15"/>
      <color theme="1" tint="0.249977111117893"/>
      <name val="Century Gothic"/>
      <family val="2"/>
    </font>
    <font>
      <sz val="12"/>
      <color theme="0"/>
      <name val="Century Gothic"/>
      <family val="2"/>
    </font>
    <font>
      <sz val="8"/>
      <color theme="0"/>
      <name val="Century Gothic"/>
      <family val="2"/>
    </font>
    <font>
      <sz val="9"/>
      <color theme="0"/>
      <name val="Century Gothic"/>
      <family val="2"/>
    </font>
    <font>
      <sz val="10"/>
      <color theme="1"/>
      <name val="Century Gothic"/>
      <family val="2"/>
    </font>
    <font>
      <b/>
      <sz val="10"/>
      <color theme="0"/>
      <name val="Century Gothic"/>
      <family val="2"/>
    </font>
    <font>
      <b/>
      <sz val="9"/>
      <color theme="0"/>
      <name val="Century Gothic"/>
      <family val="2"/>
    </font>
    <font>
      <b/>
      <sz val="11"/>
      <color theme="0"/>
      <name val="Century Gothic"/>
      <family val="2"/>
    </font>
    <font>
      <sz val="11"/>
      <color theme="0"/>
      <name val="Century Gothic"/>
      <family val="2"/>
    </font>
    <font>
      <b/>
      <sz val="12"/>
      <color theme="1"/>
      <name val="Century Gothic"/>
      <family val="2"/>
    </font>
    <font>
      <b/>
      <sz val="4"/>
      <color theme="0"/>
      <name val="Century Gothic"/>
      <family val="2"/>
    </font>
    <font>
      <sz val="4"/>
      <color theme="0"/>
      <name val="Century Gothic"/>
      <family val="2"/>
    </font>
    <font>
      <b/>
      <sz val="8"/>
      <color theme="0"/>
      <name val="Century Gothic"/>
      <family val="2"/>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165">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dotted">
        <color auto="1"/>
      </right>
      <top style="dotted">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dotted">
        <color auto="1"/>
      </bottom>
      <diagonal/>
    </border>
    <border>
      <left/>
      <right/>
      <top style="medium">
        <color theme="1" tint="0.24994659260841701"/>
      </top>
      <bottom style="medium">
        <color theme="1" tint="0.2499465926084170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theme="1" tint="0.24994659260841701"/>
      </left>
      <right style="dotted">
        <color auto="1"/>
      </right>
      <top style="medium">
        <color theme="1" tint="0.24994659260841701"/>
      </top>
      <bottom style="dotted">
        <color auto="1"/>
      </bottom>
      <diagonal/>
    </border>
    <border>
      <left style="dotted">
        <color auto="1"/>
      </left>
      <right style="dotted">
        <color auto="1"/>
      </right>
      <top style="medium">
        <color theme="1" tint="0.24994659260841701"/>
      </top>
      <bottom style="dotted">
        <color auto="1"/>
      </bottom>
      <diagonal/>
    </border>
    <border>
      <left style="dotted">
        <color auto="1"/>
      </left>
      <right style="medium">
        <color theme="1" tint="0.24994659260841701"/>
      </right>
      <top style="medium">
        <color theme="1" tint="0.24994659260841701"/>
      </top>
      <bottom style="dotted">
        <color auto="1"/>
      </bottom>
      <diagonal/>
    </border>
    <border>
      <left style="medium">
        <color theme="1" tint="0.24994659260841701"/>
      </left>
      <right style="dotted">
        <color auto="1"/>
      </right>
      <top style="dotted">
        <color auto="1"/>
      </top>
      <bottom style="dotted">
        <color auto="1"/>
      </bottom>
      <diagonal/>
    </border>
    <border>
      <left style="dotted">
        <color auto="1"/>
      </left>
      <right style="medium">
        <color theme="1" tint="0.24994659260841701"/>
      </right>
      <top style="dotted">
        <color auto="1"/>
      </top>
      <bottom style="dotted">
        <color auto="1"/>
      </bottom>
      <diagonal/>
    </border>
    <border>
      <left style="medium">
        <color theme="1" tint="0.24994659260841701"/>
      </left>
      <right style="dotted">
        <color auto="1"/>
      </right>
      <top style="dotted">
        <color auto="1"/>
      </top>
      <bottom style="medium">
        <color theme="1" tint="0.24994659260841701"/>
      </bottom>
      <diagonal/>
    </border>
    <border>
      <left style="dotted">
        <color auto="1"/>
      </left>
      <right style="dotted">
        <color auto="1"/>
      </right>
      <top style="dotted">
        <color auto="1"/>
      </top>
      <bottom style="medium">
        <color theme="1" tint="0.24994659260841701"/>
      </bottom>
      <diagonal/>
    </border>
    <border>
      <left style="dotted">
        <color auto="1"/>
      </left>
      <right style="medium">
        <color theme="1" tint="0.24994659260841701"/>
      </right>
      <top style="dotted">
        <color auto="1"/>
      </top>
      <bottom style="medium">
        <color theme="1" tint="0.24994659260841701"/>
      </bottom>
      <diagonal/>
    </border>
    <border>
      <left/>
      <right style="medium">
        <color auto="1"/>
      </right>
      <top/>
      <bottom style="dotted">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top style="medium">
        <color theme="1" tint="0.24994659260841701"/>
      </top>
      <bottom/>
      <diagonal/>
    </border>
    <border>
      <left/>
      <right/>
      <top/>
      <bottom style="medium">
        <color theme="1" tint="0.24994659260841701"/>
      </bottom>
      <diagonal/>
    </border>
    <border>
      <left style="medium">
        <color theme="1" tint="0.24994659260841701"/>
      </left>
      <right/>
      <top/>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style="hair">
        <color theme="1" tint="0.24994659260841701"/>
      </top>
      <bottom/>
      <diagonal/>
    </border>
    <border>
      <left style="medium">
        <color theme="1" tint="0.24994659260841701"/>
      </left>
      <right style="thin">
        <color auto="1"/>
      </right>
      <top style="medium">
        <color theme="1" tint="0.24994659260841701"/>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style="thin">
        <color auto="1"/>
      </right>
      <top style="medium">
        <color theme="1" tint="0.24994659260841701"/>
      </top>
      <bottom/>
      <diagonal/>
    </border>
    <border>
      <left style="thin">
        <color auto="1"/>
      </left>
      <right/>
      <top style="medium">
        <color theme="1" tint="0.24994659260841701"/>
      </top>
      <bottom style="thin">
        <color auto="1"/>
      </bottom>
      <diagonal/>
    </border>
    <border>
      <left/>
      <right/>
      <top style="medium">
        <color theme="1" tint="0.24994659260841701"/>
      </top>
      <bottom style="thin">
        <color auto="1"/>
      </bottom>
      <diagonal/>
    </border>
    <border>
      <left style="medium">
        <color theme="1" tint="0.24994659260841701"/>
      </left>
      <right style="thin">
        <color auto="1"/>
      </right>
      <top/>
      <bottom style="thin">
        <color auto="1"/>
      </bottom>
      <diagonal/>
    </border>
    <border>
      <left style="hair">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thin">
        <color auto="1"/>
      </top>
      <bottom style="dotted">
        <color theme="1" tint="0.24994659260841701"/>
      </bottom>
      <diagonal/>
    </border>
    <border>
      <left style="medium">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top style="thin">
        <color auto="1"/>
      </top>
      <bottom style="dotted">
        <color theme="1" tint="0.24994659260841701"/>
      </bottom>
      <diagonal/>
    </border>
    <border>
      <left style="hair">
        <color theme="1" tint="0.24994659260841701"/>
      </left>
      <right/>
      <top style="dotted">
        <color theme="1" tint="0.24994659260841701"/>
      </top>
      <bottom style="dotted">
        <color theme="1" tint="0.24994659260841701"/>
      </bottom>
      <diagonal/>
    </border>
    <border>
      <left style="hair">
        <color theme="1" tint="0.24994659260841701"/>
      </left>
      <right/>
      <top style="dotted">
        <color theme="1" tint="0.24994659260841701"/>
      </top>
      <bottom style="medium">
        <color theme="1" tint="0.24994659260841701"/>
      </bottom>
      <diagonal/>
    </border>
    <border>
      <left/>
      <right style="hair">
        <color theme="1" tint="0.24994659260841701"/>
      </right>
      <top style="thin">
        <color auto="1"/>
      </top>
      <bottom style="dotted">
        <color theme="1" tint="0.24994659260841701"/>
      </bottom>
      <diagonal/>
    </border>
    <border>
      <left/>
      <right style="hair">
        <color theme="1" tint="0.24994659260841701"/>
      </right>
      <top style="dotted">
        <color theme="1" tint="0.24994659260841701"/>
      </top>
      <bottom style="dotted">
        <color theme="1" tint="0.24994659260841701"/>
      </bottom>
      <diagonal/>
    </border>
    <border>
      <left/>
      <right style="hair">
        <color theme="1" tint="0.24994659260841701"/>
      </right>
      <top style="dotted">
        <color theme="1" tint="0.24994659260841701"/>
      </top>
      <bottom style="medium">
        <color theme="1" tint="0.24994659260841701"/>
      </bottom>
      <diagonal/>
    </border>
    <border>
      <left style="thin">
        <color theme="1" tint="0.24994659260841701"/>
      </left>
      <right/>
      <top style="medium">
        <color theme="1" tint="0.24994659260841701"/>
      </top>
      <bottom style="thin">
        <color auto="1"/>
      </bottom>
      <diagonal/>
    </border>
    <border>
      <left/>
      <right style="thin">
        <color theme="1" tint="0.24994659260841701"/>
      </right>
      <top style="medium">
        <color theme="1" tint="0.24994659260841701"/>
      </top>
      <bottom style="thin">
        <color auto="1"/>
      </bottom>
      <diagonal/>
    </border>
    <border>
      <left style="thin">
        <color theme="1" tint="0.24994659260841701"/>
      </left>
      <right style="thin">
        <color auto="1"/>
      </right>
      <top style="thin">
        <color auto="1"/>
      </top>
      <bottom style="thin">
        <color auto="1"/>
      </bottom>
      <diagonal/>
    </border>
    <border>
      <left style="thin">
        <color auto="1"/>
      </left>
      <right style="thin">
        <color theme="1" tint="0.24994659260841701"/>
      </right>
      <top style="thin">
        <color auto="1"/>
      </top>
      <bottom style="thin">
        <color auto="1"/>
      </bottom>
      <diagonal/>
    </border>
    <border>
      <left style="thin">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thin">
        <color theme="1" tint="0.24994659260841701"/>
      </right>
      <top style="thin">
        <color auto="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thin">
        <color theme="1" tint="0.24994659260841701"/>
      </right>
      <top style="dotted">
        <color theme="1" tint="0.24994659260841701"/>
      </top>
      <bottom style="medium">
        <color theme="1" tint="0.24994659260841701"/>
      </bottom>
      <diagonal/>
    </border>
    <border>
      <left/>
      <right style="medium">
        <color theme="1" tint="0.24994659260841701"/>
      </right>
      <top style="medium">
        <color theme="1" tint="0.24994659260841701"/>
      </top>
      <bottom style="thin">
        <color auto="1"/>
      </bottom>
      <diagonal/>
    </border>
    <border>
      <left/>
      <right style="medium">
        <color theme="1" tint="0.24994659260841701"/>
      </right>
      <top style="thin">
        <color auto="1"/>
      </top>
      <bottom style="thin">
        <color auto="1"/>
      </bottom>
      <diagonal/>
    </border>
    <border>
      <left/>
      <right style="medium">
        <color theme="1" tint="0.24994659260841701"/>
      </right>
      <top style="thin">
        <color auto="1"/>
      </top>
      <bottom style="dotted">
        <color theme="1" tint="0.24994659260841701"/>
      </bottom>
      <diagonal/>
    </border>
    <border>
      <left/>
      <right style="medium">
        <color theme="1" tint="0.24994659260841701"/>
      </right>
      <top style="dotted">
        <color theme="1" tint="0.24994659260841701"/>
      </top>
      <bottom style="dotted">
        <color theme="1" tint="0.24994659260841701"/>
      </bottom>
      <diagonal/>
    </border>
    <border>
      <left/>
      <right style="medium">
        <color theme="1" tint="0.24994659260841701"/>
      </right>
      <top style="dotted">
        <color theme="1" tint="0.24994659260841701"/>
      </top>
      <bottom style="medium">
        <color theme="1" tint="0.24994659260841701"/>
      </bottom>
      <diagonal/>
    </border>
    <border>
      <left style="thin">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medium">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style="thin">
        <color theme="1" tint="0.24994659260841701"/>
      </right>
      <top style="thin">
        <color auto="1"/>
      </top>
      <bottom style="thin">
        <color auto="1"/>
      </bottom>
      <diagonal/>
    </border>
    <border>
      <left style="thin">
        <color theme="1" tint="0.24994659260841701"/>
      </left>
      <right style="thin">
        <color theme="1" tint="0.24994659260841701"/>
      </right>
      <top style="thin">
        <color auto="1"/>
      </top>
      <bottom style="thin">
        <color auto="1"/>
      </bottom>
      <diagonal/>
    </border>
    <border>
      <left style="thin">
        <color theme="1" tint="0.24994659260841701"/>
      </left>
      <right style="medium">
        <color theme="1" tint="0.24994659260841701"/>
      </right>
      <top style="thin">
        <color auto="1"/>
      </top>
      <bottom style="thin">
        <color auto="1"/>
      </bottom>
      <diagonal/>
    </border>
    <border>
      <left style="medium">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medium">
        <color theme="1" tint="0.24994659260841701"/>
      </right>
      <top style="thin">
        <color auto="1"/>
      </top>
      <bottom style="medium">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4659260841701"/>
      </left>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hair">
        <color theme="1" tint="0.24994659260841701"/>
      </left>
      <right/>
      <top style="hair">
        <color theme="1" tint="0.24994659260841701"/>
      </top>
      <bottom style="medium">
        <color theme="1" tint="0.24994659260841701"/>
      </bottom>
      <diagonal/>
    </border>
    <border>
      <left/>
      <right/>
      <top style="hair">
        <color theme="1" tint="0.24994659260841701"/>
      </top>
      <bottom style="medium">
        <color theme="1" tint="0.24994659260841701"/>
      </bottom>
      <diagonal/>
    </border>
    <border>
      <left style="thin">
        <color theme="1" tint="0.24994659260841701"/>
      </left>
      <right/>
      <top/>
      <bottom/>
      <diagonal/>
    </border>
    <border>
      <left style="medium">
        <color theme="1" tint="0.24994659260841701"/>
      </left>
      <right/>
      <top style="medium">
        <color theme="1" tint="0.24994659260841701"/>
      </top>
      <bottom/>
      <diagonal/>
    </border>
    <border>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style="medium">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medium">
        <color theme="1" tint="0.24994659260841701"/>
      </right>
      <top style="dashed">
        <color theme="1" tint="0.24994659260841701"/>
      </top>
      <bottom style="medium">
        <color theme="1" tint="0.24994659260841701"/>
      </bottom>
      <diagonal/>
    </border>
    <border>
      <left/>
      <right style="medium">
        <color theme="1" tint="0.24994659260841701"/>
      </right>
      <top style="hair">
        <color theme="1" tint="0.24994659260841701"/>
      </top>
      <bottom style="medium">
        <color theme="1" tint="0.24994659260841701"/>
      </bottom>
      <diagonal/>
    </border>
    <border>
      <left style="medium">
        <color auto="1"/>
      </left>
      <right style="thin">
        <color auto="1"/>
      </right>
      <top/>
      <bottom style="thin">
        <color auto="1"/>
      </bottom>
      <diagonal/>
    </border>
    <border>
      <left style="thin">
        <color theme="1" tint="0.24994659260841701"/>
      </left>
      <right/>
      <top style="thin">
        <color auto="1"/>
      </top>
      <bottom style="thin">
        <color auto="1"/>
      </bottom>
      <diagonal/>
    </border>
    <border>
      <left style="medium">
        <color auto="1"/>
      </left>
      <right style="thin">
        <color auto="1"/>
      </right>
      <top/>
      <bottom/>
      <diagonal/>
    </border>
    <border>
      <left style="medium">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medium">
        <color theme="1" tint="0.24994659260841701"/>
      </right>
      <top style="medium">
        <color auto="1"/>
      </top>
      <bottom style="medium">
        <color theme="1" tint="0.24994659260841701"/>
      </bottom>
      <diagonal/>
    </border>
    <border>
      <left style="medium">
        <color auto="1"/>
      </left>
      <right style="hair">
        <color theme="1" tint="0.24994659260841701"/>
      </right>
      <top style="thin">
        <color auto="1"/>
      </top>
      <bottom style="dotted">
        <color theme="1" tint="0.24994659260841701"/>
      </bottom>
      <diagonal/>
    </border>
    <border>
      <left style="medium">
        <color auto="1"/>
      </left>
      <right style="hair">
        <color theme="1" tint="0.24994659260841701"/>
      </right>
      <top style="dotted">
        <color theme="1" tint="0.24994659260841701"/>
      </top>
      <bottom style="dotted">
        <color theme="1" tint="0.24994659260841701"/>
      </bottom>
      <diagonal/>
    </border>
    <border>
      <left style="medium">
        <color auto="1"/>
      </left>
      <right style="hair">
        <color theme="1" tint="0.24994659260841701"/>
      </right>
      <top style="dotted">
        <color theme="1" tint="0.24994659260841701"/>
      </top>
      <bottom style="medium">
        <color theme="1" tint="0.24994659260841701"/>
      </bottom>
      <diagonal/>
    </border>
    <border>
      <left/>
      <right style="medium">
        <color auto="1"/>
      </right>
      <top style="dotted">
        <color theme="1" tint="0.24994659260841701"/>
      </top>
      <bottom style="dotted">
        <color theme="1" tint="0.24994659260841701"/>
      </bottom>
      <diagonal/>
    </border>
    <border>
      <left/>
      <right style="medium">
        <color auto="1"/>
      </right>
      <top style="dotted">
        <color theme="1" tint="0.24994659260841701"/>
      </top>
      <bottom style="medium">
        <color theme="1" tint="0.24994659260841701"/>
      </bottom>
      <diagonal/>
    </border>
    <border>
      <left/>
      <right style="thin">
        <color theme="1" tint="0.24994659260841701"/>
      </right>
      <top/>
      <bottom style="thin">
        <color auto="1"/>
      </bottom>
      <diagonal/>
    </border>
    <border>
      <left/>
      <right style="thin">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thin">
        <color auto="1"/>
      </top>
      <bottom style="thin">
        <color auto="1"/>
      </bottom>
      <diagonal/>
    </border>
    <border>
      <left style="hair">
        <color theme="1" tint="0.24994659260841701"/>
      </left>
      <right style="thin">
        <color theme="1" tint="0.24994659260841701"/>
      </right>
      <top style="thin">
        <color auto="1"/>
      </top>
      <bottom style="thin">
        <color auto="1"/>
      </bottom>
      <diagonal/>
    </border>
    <border>
      <left/>
      <right style="thin">
        <color theme="1" tint="0.24994659260841701"/>
      </right>
      <top style="thin">
        <color auto="1"/>
      </top>
      <bottom style="thin">
        <color auto="1"/>
      </bottom>
      <diagonal/>
    </border>
    <border>
      <left/>
      <right style="hair">
        <color theme="1" tint="0.24994659260841701"/>
      </right>
      <top style="thin">
        <color auto="1"/>
      </top>
      <bottom style="thin">
        <color auto="1"/>
      </bottom>
      <diagonal/>
    </border>
    <border>
      <left/>
      <right style="thin">
        <color theme="1" tint="0.24994659260841701"/>
      </right>
      <top style="dotted">
        <color theme="1" tint="0.24994659260841701"/>
      </top>
      <bottom style="dotted">
        <color theme="1" tint="0.24994659260841701"/>
      </bottom>
      <diagonal/>
    </border>
    <border>
      <left style="thin">
        <color theme="1" tint="0.24994659260841701"/>
      </left>
      <right style="medium">
        <color auto="1"/>
      </right>
      <top style="medium">
        <color theme="1" tint="0.24994659260841701"/>
      </top>
      <bottom style="thin">
        <color auto="1"/>
      </bottom>
      <diagonal/>
    </border>
  </borders>
  <cellStyleXfs count="59809">
    <xf numFmtId="0" fontId="0" fillId="0" borderId="0"/>
    <xf numFmtId="165" fontId="4" fillId="0" borderId="0" applyFont="0" applyFill="0" applyBorder="0" applyAlignment="0" applyProtection="0"/>
    <xf numFmtId="166"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4" fontId="54" fillId="0" borderId="0" applyFont="0" applyFill="0" applyBorder="0" applyAlignment="0" applyProtection="0"/>
  </cellStyleXfs>
  <cellXfs count="591">
    <xf numFmtId="0" fontId="0" fillId="0" borderId="0" xfId="0"/>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0" borderId="33" xfId="0" applyFont="1" applyBorder="1" applyAlignment="1">
      <alignment vertical="center" wrapText="1"/>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1" fillId="0" borderId="1" xfId="0" applyFont="1" applyBorder="1" applyAlignment="1">
      <alignment horizontal="center"/>
    </xf>
    <xf numFmtId="0" fontId="6" fillId="2" borderId="0" xfId="0" applyFont="1" applyFill="1" applyBorder="1" applyAlignment="1">
      <alignment vertical="center"/>
    </xf>
    <xf numFmtId="0" fontId="7" fillId="0" borderId="33" xfId="0" applyFont="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14"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Alignment="1">
      <alignment vertical="center"/>
    </xf>
    <xf numFmtId="0" fontId="1" fillId="0" borderId="0" xfId="0" applyFont="1"/>
    <xf numFmtId="0" fontId="19" fillId="2" borderId="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2" fillId="0" borderId="0" xfId="0" applyFont="1"/>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4" xfId="0" applyFont="1" applyBorder="1" applyAlignment="1">
      <alignment horizontal="left" vertical="center" wrapText="1"/>
    </xf>
    <xf numFmtId="0" fontId="22" fillId="0" borderId="37" xfId="0" applyFont="1" applyBorder="1" applyAlignment="1">
      <alignment horizontal="left" vertical="center" wrapText="1"/>
    </xf>
    <xf numFmtId="0" fontId="22" fillId="0" borderId="37" xfId="0" applyFont="1" applyBorder="1" applyAlignment="1">
      <alignment horizontal="center" vertical="center" wrapText="1"/>
    </xf>
    <xf numFmtId="0" fontId="25" fillId="0" borderId="1" xfId="0" applyFont="1" applyBorder="1" applyAlignment="1">
      <alignment vertical="center" wrapText="1"/>
    </xf>
    <xf numFmtId="0" fontId="22" fillId="0" borderId="9" xfId="0" applyFont="1" applyBorder="1" applyAlignment="1">
      <alignment vertical="center" wrapText="1"/>
    </xf>
    <xf numFmtId="0" fontId="22" fillId="0" borderId="0" xfId="0" applyFont="1" applyAlignment="1">
      <alignment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2" fillId="0" borderId="0" xfId="0" applyFont="1" applyAlignment="1"/>
    <xf numFmtId="0" fontId="16" fillId="0" borderId="10" xfId="0" applyFont="1" applyBorder="1" applyAlignment="1">
      <alignment horizontal="center"/>
    </xf>
    <xf numFmtId="0" fontId="22" fillId="0" borderId="1" xfId="0" applyFont="1" applyBorder="1" applyAlignment="1">
      <alignment vertical="center"/>
    </xf>
    <xf numFmtId="0" fontId="22" fillId="5" borderId="1" xfId="0" applyFont="1" applyFill="1" applyBorder="1" applyAlignment="1">
      <alignment vertical="center"/>
    </xf>
    <xf numFmtId="0" fontId="16" fillId="0" borderId="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22" fillId="0" borderId="11" xfId="0" applyFont="1" applyBorder="1" applyAlignment="1">
      <alignment vertical="center" wrapText="1"/>
    </xf>
    <xf numFmtId="0" fontId="22" fillId="5" borderId="12" xfId="0" applyFont="1" applyFill="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5" fillId="0" borderId="0" xfId="0" applyFont="1" applyBorder="1" applyAlignment="1">
      <alignment horizontal="center" vertical="center"/>
    </xf>
    <xf numFmtId="0" fontId="6" fillId="2" borderId="3" xfId="0" applyFont="1" applyFill="1" applyBorder="1" applyAlignment="1">
      <alignment vertical="center"/>
    </xf>
    <xf numFmtId="0" fontId="6" fillId="2"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3" fillId="2" borderId="0" xfId="0" applyFont="1" applyFill="1" applyBorder="1" applyAlignment="1" applyProtection="1">
      <alignment vertical="center" wrapText="1"/>
      <protection locked="0"/>
    </xf>
    <xf numFmtId="0" fontId="7" fillId="0" borderId="50" xfId="0" applyFont="1" applyBorder="1" applyAlignment="1">
      <alignment vertical="center" wrapText="1"/>
    </xf>
    <xf numFmtId="0" fontId="6" fillId="3"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7" fillId="0" borderId="56" xfId="0" applyFont="1" applyBorder="1" applyAlignment="1">
      <alignment vertical="center" wrapText="1"/>
    </xf>
    <xf numFmtId="0" fontId="6" fillId="3" borderId="61" xfId="0" applyFont="1" applyFill="1" applyBorder="1" applyAlignment="1">
      <alignment horizontal="center" vertical="center" wrapText="1"/>
    </xf>
    <xf numFmtId="0" fontId="7" fillId="0" borderId="61" xfId="0" applyFont="1" applyBorder="1" applyAlignment="1">
      <alignment vertical="center" wrapText="1"/>
    </xf>
    <xf numFmtId="0" fontId="7" fillId="0" borderId="50" xfId="0" applyFont="1" applyBorder="1" applyAlignment="1" applyProtection="1">
      <alignment horizontal="left" vertical="center" wrapText="1"/>
      <protection locked="0"/>
    </xf>
    <xf numFmtId="0" fontId="6" fillId="3" borderId="50"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2" borderId="48" xfId="0" applyFont="1" applyFill="1" applyBorder="1" applyAlignment="1">
      <alignment horizontal="left" vertical="center"/>
    </xf>
    <xf numFmtId="0" fontId="6" fillId="2" borderId="48" xfId="0" applyFont="1" applyFill="1" applyBorder="1" applyAlignment="1">
      <alignment vertical="center"/>
    </xf>
    <xf numFmtId="0" fontId="7" fillId="0" borderId="50"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3" xfId="0" applyFont="1" applyBorder="1" applyAlignment="1" applyProtection="1">
      <alignment horizontal="left" vertical="center" wrapText="1"/>
      <protection locked="0"/>
    </xf>
    <xf numFmtId="0" fontId="6" fillId="0" borderId="48" xfId="0" applyFont="1" applyBorder="1" applyAlignment="1">
      <alignment vertical="center"/>
    </xf>
    <xf numFmtId="0" fontId="6" fillId="2" borderId="67" xfId="0" applyFont="1" applyFill="1" applyBorder="1" applyAlignment="1" applyProtection="1">
      <alignment horizontal="center" vertical="center" wrapText="1"/>
      <protection locked="0"/>
    </xf>
    <xf numFmtId="0" fontId="6" fillId="3" borderId="67" xfId="0" applyFont="1" applyFill="1" applyBorder="1" applyAlignment="1">
      <alignment horizontal="center" vertical="center" wrapText="1"/>
    </xf>
    <xf numFmtId="0" fontId="16" fillId="2" borderId="48" xfId="0" applyFont="1" applyFill="1" applyBorder="1" applyAlignment="1">
      <alignment horizontal="left" vertical="center"/>
    </xf>
    <xf numFmtId="0" fontId="16" fillId="2" borderId="69" xfId="0" applyFont="1" applyFill="1" applyBorder="1" applyAlignment="1">
      <alignment horizontal="left" vertical="center"/>
    </xf>
    <xf numFmtId="0" fontId="16" fillId="2" borderId="69" xfId="0" applyFont="1" applyFill="1" applyBorder="1" applyAlignment="1">
      <alignment horizontal="center" vertical="center"/>
    </xf>
    <xf numFmtId="0" fontId="10" fillId="2" borderId="69" xfId="0" applyFont="1" applyFill="1" applyBorder="1" applyAlignment="1">
      <alignment vertical="center"/>
    </xf>
    <xf numFmtId="0" fontId="16" fillId="2" borderId="70" xfId="0" applyFont="1" applyFill="1" applyBorder="1" applyAlignment="1">
      <alignment horizontal="left" vertical="center"/>
    </xf>
    <xf numFmtId="0" fontId="16" fillId="2" borderId="70" xfId="0" applyFont="1" applyFill="1" applyBorder="1" applyAlignment="1">
      <alignment horizontal="center" vertical="center"/>
    </xf>
    <xf numFmtId="0" fontId="10" fillId="2" borderId="70" xfId="0" applyFont="1" applyFill="1" applyBorder="1" applyAlignment="1">
      <alignment vertical="center"/>
    </xf>
    <xf numFmtId="0" fontId="5" fillId="2" borderId="71" xfId="0" applyFont="1" applyFill="1" applyBorder="1" applyAlignment="1">
      <alignment horizontal="center" vertical="center"/>
    </xf>
    <xf numFmtId="167" fontId="30" fillId="0" borderId="88" xfId="6" applyNumberFormat="1" applyFont="1" applyFill="1" applyBorder="1" applyAlignment="1" applyProtection="1">
      <alignment vertical="center" wrapText="1"/>
    </xf>
    <xf numFmtId="170" fontId="30" fillId="0" borderId="103" xfId="0" applyNumberFormat="1" applyFont="1" applyFill="1" applyBorder="1" applyAlignment="1" applyProtection="1">
      <alignment vertical="center" wrapText="1"/>
    </xf>
    <xf numFmtId="167" fontId="30" fillId="0" borderId="104" xfId="6" applyNumberFormat="1" applyFont="1" applyFill="1" applyBorder="1" applyAlignment="1" applyProtection="1">
      <alignment vertical="center" wrapText="1"/>
    </xf>
    <xf numFmtId="0" fontId="12" fillId="0" borderId="1" xfId="0" applyFont="1" applyBorder="1" applyAlignment="1"/>
    <xf numFmtId="0" fontId="12" fillId="0" borderId="1" xfId="0" applyFont="1" applyBorder="1" applyAlignment="1">
      <alignment horizont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26" fillId="0" borderId="138" xfId="0" applyFont="1" applyBorder="1" applyAlignment="1" applyProtection="1">
      <alignment vertical="center" wrapText="1"/>
      <protection locked="0"/>
    </xf>
    <xf numFmtId="0" fontId="26" fillId="0" borderId="141" xfId="0" applyFont="1" applyBorder="1" applyAlignment="1" applyProtection="1">
      <alignment vertical="center" wrapText="1"/>
      <protection locked="0"/>
    </xf>
    <xf numFmtId="0" fontId="26" fillId="0" borderId="144" xfId="0" applyFont="1" applyBorder="1" applyAlignment="1" applyProtection="1">
      <alignment vertical="center" wrapText="1"/>
      <protection locked="0"/>
    </xf>
    <xf numFmtId="0" fontId="32" fillId="8" borderId="135"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35" fillId="0" borderId="0" xfId="0" applyFont="1" applyAlignment="1" applyProtection="1">
      <alignment horizontal="center"/>
      <protection locked="0"/>
    </xf>
    <xf numFmtId="0" fontId="26" fillId="0" borderId="0" xfId="0" applyFont="1" applyProtection="1">
      <protection locked="0"/>
    </xf>
    <xf numFmtId="0" fontId="27" fillId="0" borderId="0" xfId="0" applyFont="1" applyProtection="1">
      <protection locked="0"/>
    </xf>
    <xf numFmtId="167" fontId="30" fillId="0" borderId="132" xfId="6" applyNumberFormat="1" applyFont="1" applyFill="1" applyBorder="1" applyAlignment="1" applyProtection="1">
      <alignment vertical="center" wrapText="1"/>
    </xf>
    <xf numFmtId="0" fontId="34" fillId="0" borderId="0" xfId="0" applyFont="1" applyAlignment="1" applyProtection="1">
      <alignment vertical="center"/>
      <protection locked="0"/>
    </xf>
    <xf numFmtId="0" fontId="32" fillId="4" borderId="1" xfId="0" applyFont="1" applyFill="1" applyBorder="1" applyAlignment="1" applyProtection="1">
      <alignment horizontal="center" vertical="center" wrapText="1"/>
      <protection locked="0"/>
    </xf>
    <xf numFmtId="168" fontId="32" fillId="4" borderId="97" xfId="0" applyNumberFormat="1" applyFont="1" applyFill="1" applyBorder="1" applyAlignment="1" applyProtection="1">
      <alignment horizontal="center" vertical="center" wrapText="1"/>
      <protection locked="0"/>
    </xf>
    <xf numFmtId="168" fontId="32" fillId="4" borderId="98" xfId="0" applyNumberFormat="1"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9" fontId="30" fillId="0" borderId="83" xfId="4" applyFont="1" applyFill="1" applyBorder="1" applyAlignment="1" applyProtection="1">
      <alignment horizontal="center" vertical="center" wrapText="1"/>
      <protection locked="0"/>
    </xf>
    <xf numFmtId="167" fontId="30" fillId="0" borderId="100" xfId="4" applyNumberFormat="1" applyFont="1" applyFill="1" applyBorder="1" applyAlignment="1" applyProtection="1">
      <alignment horizontal="center" vertical="center" wrapText="1"/>
      <protection locked="0"/>
    </xf>
    <xf numFmtId="169" fontId="30" fillId="0" borderId="107" xfId="0" applyNumberFormat="1" applyFont="1" applyFill="1" applyBorder="1" applyAlignment="1" applyProtection="1">
      <alignment horizontal="center" vertical="center" wrapText="1"/>
      <protection locked="0"/>
    </xf>
    <xf numFmtId="0" fontId="30" fillId="0" borderId="101" xfId="0" applyNumberFormat="1" applyFont="1" applyFill="1" applyBorder="1" applyAlignment="1" applyProtection="1">
      <alignment horizontal="center" vertical="center" wrapText="1"/>
      <protection locked="0"/>
    </xf>
    <xf numFmtId="0" fontId="30" fillId="0" borderId="84" xfId="0" applyNumberFormat="1" applyFont="1" applyFill="1" applyBorder="1" applyAlignment="1" applyProtection="1">
      <alignment horizontal="center" vertical="center" wrapText="1"/>
      <protection locked="0"/>
    </xf>
    <xf numFmtId="167" fontId="30" fillId="0" borderId="102" xfId="4" applyNumberFormat="1" applyFont="1" applyFill="1" applyBorder="1" applyAlignment="1" applyProtection="1">
      <alignment horizontal="center" vertical="center" wrapText="1"/>
      <protection locked="0"/>
    </xf>
    <xf numFmtId="169" fontId="30" fillId="0" borderId="108" xfId="0" applyNumberFormat="1" applyFont="1" applyFill="1" applyBorder="1" applyAlignment="1" applyProtection="1">
      <alignment horizontal="center" vertical="center" wrapText="1"/>
      <protection locked="0"/>
    </xf>
    <xf numFmtId="0" fontId="26" fillId="0" borderId="0" xfId="0" applyFont="1" applyAlignment="1" applyProtection="1">
      <alignment vertical="center"/>
      <protection locked="0"/>
    </xf>
    <xf numFmtId="0" fontId="32" fillId="0" borderId="70"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169" fontId="32" fillId="4" borderId="105" xfId="0" applyNumberFormat="1" applyFont="1" applyFill="1" applyBorder="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97" xfId="0" applyFont="1" applyFill="1" applyBorder="1" applyAlignment="1" applyProtection="1">
      <alignment horizontal="center" vertical="center" wrapText="1"/>
      <protection locked="0"/>
    </xf>
    <xf numFmtId="0" fontId="32" fillId="4" borderId="98" xfId="0" applyFont="1" applyFill="1" applyBorder="1" applyAlignment="1" applyProtection="1">
      <alignment horizontal="center" vertical="center" wrapText="1"/>
      <protection locked="0"/>
    </xf>
    <xf numFmtId="0" fontId="32" fillId="4" borderId="15" xfId="0" applyFont="1" applyFill="1" applyBorder="1" applyAlignment="1" applyProtection="1">
      <alignment horizontal="center" vertical="center" wrapText="1"/>
      <protection locked="0"/>
    </xf>
    <xf numFmtId="168" fontId="32" fillId="4" borderId="1" xfId="0" applyNumberFormat="1" applyFont="1" applyFill="1" applyBorder="1" applyAlignment="1" applyProtection="1">
      <alignment horizontal="center" vertical="center" wrapText="1"/>
      <protection locked="0"/>
    </xf>
    <xf numFmtId="169" fontId="32" fillId="4" borderId="106" xfId="0" applyNumberFormat="1" applyFont="1" applyFill="1" applyBorder="1" applyAlignment="1" applyProtection="1">
      <alignment horizontal="center" vertical="center" wrapText="1"/>
      <protection locked="0"/>
    </xf>
    <xf numFmtId="0" fontId="30" fillId="0" borderId="85" xfId="0" applyFont="1" applyFill="1" applyBorder="1" applyAlignment="1" applyProtection="1">
      <alignment horizontal="center" vertical="center" wrapText="1"/>
      <protection locked="0"/>
    </xf>
    <xf numFmtId="0" fontId="30" fillId="0" borderId="83" xfId="0" applyFont="1" applyFill="1" applyBorder="1" applyAlignment="1" applyProtection="1">
      <alignment horizontal="center" vertical="center" wrapText="1"/>
      <protection locked="0"/>
    </xf>
    <xf numFmtId="10" fontId="30" fillId="0" borderId="83" xfId="4" applyNumberFormat="1" applyFont="1" applyFill="1" applyBorder="1" applyAlignment="1" applyProtection="1">
      <alignment horizontal="center" vertical="center" wrapText="1"/>
      <protection locked="0"/>
    </xf>
    <xf numFmtId="14" fontId="30" fillId="0" borderId="83" xfId="0" applyNumberFormat="1" applyFont="1" applyFill="1" applyBorder="1" applyAlignment="1" applyProtection="1">
      <alignment horizontal="center" vertical="center"/>
      <protection locked="0"/>
    </xf>
    <xf numFmtId="14" fontId="30" fillId="0" borderId="89" xfId="0" applyNumberFormat="1"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wrapText="1"/>
      <protection locked="0"/>
    </xf>
    <xf numFmtId="0" fontId="30" fillId="7" borderId="99" xfId="0" applyFont="1" applyFill="1" applyBorder="1" applyAlignment="1" applyProtection="1">
      <alignment horizontal="center" vertical="center" wrapText="1"/>
      <protection locked="0"/>
    </xf>
    <xf numFmtId="0" fontId="30" fillId="7" borderId="100" xfId="0" applyFont="1" applyFill="1" applyBorder="1" applyAlignment="1" applyProtection="1">
      <alignment horizontal="center" vertical="center" wrapText="1"/>
      <protection locked="0"/>
    </xf>
    <xf numFmtId="9" fontId="30" fillId="0" borderId="89" xfId="4" applyFont="1" applyFill="1" applyBorder="1" applyAlignment="1" applyProtection="1">
      <alignment horizontal="center" vertical="center" wrapText="1"/>
      <protection locked="0"/>
    </xf>
    <xf numFmtId="0" fontId="30" fillId="0" borderId="100" xfId="0" applyFont="1" applyFill="1" applyBorder="1" applyAlignment="1" applyProtection="1">
      <alignment horizontal="center" vertical="center" wrapText="1"/>
      <protection locked="0"/>
    </xf>
    <xf numFmtId="0" fontId="30" fillId="7" borderId="92" xfId="0" applyFont="1" applyFill="1" applyBorder="1" applyAlignment="1" applyProtection="1">
      <alignment horizontal="center" vertical="center" wrapText="1"/>
      <protection locked="0"/>
    </xf>
    <xf numFmtId="0" fontId="30" fillId="7" borderId="89"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protection locked="0"/>
    </xf>
    <xf numFmtId="0" fontId="30" fillId="0" borderId="86" xfId="0" applyFont="1" applyFill="1" applyBorder="1" applyAlignment="1" applyProtection="1">
      <alignment vertical="center" wrapText="1"/>
      <protection locked="0"/>
    </xf>
    <xf numFmtId="0" fontId="30" fillId="0" borderId="84" xfId="0" applyFont="1" applyFill="1" applyBorder="1" applyAlignment="1" applyProtection="1">
      <alignment horizontal="left" vertical="center" wrapText="1"/>
      <protection locked="0"/>
    </xf>
    <xf numFmtId="10" fontId="30" fillId="0" borderId="84" xfId="4" applyNumberFormat="1" applyFont="1" applyFill="1" applyBorder="1" applyAlignment="1" applyProtection="1">
      <alignment horizontal="center" vertical="center" wrapText="1"/>
      <protection locked="0"/>
    </xf>
    <xf numFmtId="0" fontId="30" fillId="0" borderId="84" xfId="0" applyFont="1" applyFill="1" applyBorder="1" applyAlignment="1" applyProtection="1">
      <alignment horizontal="center" vertical="center" wrapText="1"/>
      <protection locked="0"/>
    </xf>
    <xf numFmtId="14" fontId="30" fillId="0" borderId="84" xfId="0" applyNumberFormat="1" applyFont="1" applyFill="1" applyBorder="1" applyAlignment="1" applyProtection="1">
      <alignment horizontal="center" vertical="center"/>
      <protection locked="0"/>
    </xf>
    <xf numFmtId="14" fontId="30" fillId="0" borderId="90" xfId="0" applyNumberFormat="1" applyFont="1" applyFill="1" applyBorder="1" applyAlignment="1" applyProtection="1">
      <alignment horizontal="center" vertical="center"/>
      <protection locked="0"/>
    </xf>
    <xf numFmtId="2" fontId="30" fillId="0" borderId="90" xfId="0" applyNumberFormat="1" applyFont="1" applyFill="1" applyBorder="1" applyAlignment="1" applyProtection="1">
      <alignment vertical="center" wrapText="1"/>
      <protection locked="0"/>
    </xf>
    <xf numFmtId="2" fontId="30" fillId="7" borderId="101" xfId="0" applyNumberFormat="1" applyFont="1" applyFill="1" applyBorder="1" applyAlignment="1" applyProtection="1">
      <alignment vertical="center" wrapText="1"/>
      <protection locked="0"/>
    </xf>
    <xf numFmtId="2" fontId="30" fillId="7" borderId="102" xfId="0" applyNumberFormat="1" applyFont="1" applyFill="1" applyBorder="1" applyAlignment="1" applyProtection="1">
      <alignment vertical="center" wrapText="1"/>
      <protection locked="0"/>
    </xf>
    <xf numFmtId="0" fontId="30" fillId="0" borderId="101" xfId="4" applyNumberFormat="1" applyFont="1" applyFill="1" applyBorder="1" applyAlignment="1" applyProtection="1">
      <alignment horizontal="center" vertical="center" wrapText="1"/>
      <protection locked="0"/>
    </xf>
    <xf numFmtId="0" fontId="30" fillId="0" borderId="84" xfId="4" applyNumberFormat="1" applyFont="1" applyFill="1" applyBorder="1" applyAlignment="1" applyProtection="1">
      <alignment horizontal="center" vertical="center" wrapText="1"/>
      <protection locked="0"/>
    </xf>
    <xf numFmtId="9" fontId="30" fillId="0" borderId="90" xfId="4" applyFont="1" applyFill="1" applyBorder="1" applyAlignment="1" applyProtection="1">
      <alignment horizontal="left" vertical="center" wrapText="1"/>
      <protection locked="0"/>
    </xf>
    <xf numFmtId="0" fontId="30" fillId="0" borderId="102" xfId="0" applyNumberFormat="1" applyFont="1" applyFill="1" applyBorder="1" applyAlignment="1" applyProtection="1">
      <alignment horizontal="center" vertical="center" wrapText="1"/>
      <protection locked="0"/>
    </xf>
    <xf numFmtId="2" fontId="30" fillId="7" borderId="93" xfId="0" applyNumberFormat="1" applyFont="1" applyFill="1" applyBorder="1" applyAlignment="1" applyProtection="1">
      <alignment vertical="center" wrapText="1"/>
      <protection locked="0"/>
    </xf>
    <xf numFmtId="2" fontId="30" fillId="7" borderId="90" xfId="0" applyNumberFormat="1" applyFont="1" applyFill="1" applyBorder="1" applyAlignment="1" applyProtection="1">
      <alignment vertical="center" wrapText="1"/>
      <protection locked="0"/>
    </xf>
    <xf numFmtId="0" fontId="30" fillId="0" borderId="0" xfId="0" applyFont="1" applyFill="1" applyAlignment="1" applyProtection="1">
      <alignment vertical="center"/>
      <protection locked="0"/>
    </xf>
    <xf numFmtId="9" fontId="30" fillId="0" borderId="84" xfId="4" applyFont="1" applyFill="1" applyBorder="1" applyAlignment="1" applyProtection="1">
      <alignment horizontal="center" vertical="center" wrapText="1"/>
      <protection locked="0"/>
    </xf>
    <xf numFmtId="0" fontId="30" fillId="0" borderId="90" xfId="0" applyFont="1" applyFill="1" applyBorder="1" applyAlignment="1" applyProtection="1">
      <alignment horizontal="left" vertical="center" wrapText="1"/>
      <protection locked="0"/>
    </xf>
    <xf numFmtId="0" fontId="30" fillId="7" borderId="101" xfId="0" applyFont="1" applyFill="1" applyBorder="1" applyAlignment="1" applyProtection="1">
      <alignment horizontal="left" vertical="center" wrapText="1"/>
      <protection locked="0"/>
    </xf>
    <xf numFmtId="0" fontId="30" fillId="7" borderId="102"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center" vertical="center" wrapText="1"/>
      <protection locked="0"/>
    </xf>
    <xf numFmtId="0" fontId="30" fillId="7" borderId="93" xfId="0" applyFont="1" applyFill="1" applyBorder="1" applyAlignment="1" applyProtection="1">
      <alignment horizontal="left" vertical="center" wrapText="1"/>
      <protection locked="0"/>
    </xf>
    <xf numFmtId="0" fontId="30" fillId="7" borderId="90" xfId="0" applyFont="1" applyFill="1" applyBorder="1" applyAlignment="1" applyProtection="1">
      <alignment horizontal="left" vertical="center" wrapText="1"/>
      <protection locked="0"/>
    </xf>
    <xf numFmtId="14" fontId="30" fillId="0" borderId="90" xfId="0" applyNumberFormat="1" applyFont="1" applyFill="1" applyBorder="1" applyAlignment="1" applyProtection="1">
      <alignment horizontal="center" vertical="center" wrapText="1"/>
      <protection locked="0"/>
    </xf>
    <xf numFmtId="0" fontId="30" fillId="0" borderId="90" xfId="0" applyNumberFormat="1" applyFont="1" applyFill="1" applyBorder="1" applyAlignment="1" applyProtection="1">
      <alignment horizontal="left" vertical="center" wrapText="1"/>
      <protection locked="0"/>
    </xf>
    <xf numFmtId="0" fontId="30" fillId="7" borderId="101" xfId="0" applyNumberFormat="1" applyFont="1" applyFill="1" applyBorder="1" applyAlignment="1" applyProtection="1">
      <alignment horizontal="left" vertical="center" wrapText="1"/>
      <protection locked="0"/>
    </xf>
    <xf numFmtId="0" fontId="30" fillId="7" borderId="102" xfId="0" applyNumberFormat="1" applyFont="1" applyFill="1" applyBorder="1" applyAlignment="1" applyProtection="1">
      <alignment horizontal="left" vertical="center" wrapText="1"/>
      <protection locked="0"/>
    </xf>
    <xf numFmtId="0" fontId="30" fillId="7" borderId="93" xfId="0" applyNumberFormat="1" applyFont="1" applyFill="1" applyBorder="1" applyAlignment="1" applyProtection="1">
      <alignment horizontal="left" vertical="center" wrapText="1"/>
      <protection locked="0"/>
    </xf>
    <xf numFmtId="0" fontId="30" fillId="7" borderId="90" xfId="0" applyNumberFormat="1" applyFont="1" applyFill="1" applyBorder="1" applyAlignment="1" applyProtection="1">
      <alignment horizontal="left" vertical="center" wrapText="1"/>
      <protection locked="0"/>
    </xf>
    <xf numFmtId="0" fontId="27" fillId="0" borderId="6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69" fontId="35" fillId="0" borderId="0" xfId="0" applyNumberFormat="1" applyFont="1" applyBorder="1" applyAlignment="1" applyProtection="1">
      <alignment vertical="center"/>
      <protection locked="0"/>
    </xf>
    <xf numFmtId="0" fontId="38"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169" fontId="31" fillId="0" borderId="0" xfId="0" applyNumberFormat="1" applyFont="1" applyBorder="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7" fillId="2" borderId="0" xfId="0" applyFont="1" applyFill="1" applyAlignment="1" applyProtection="1">
      <alignment horizontal="center" vertical="center"/>
      <protection locked="0"/>
    </xf>
    <xf numFmtId="169" fontId="31" fillId="2" borderId="0" xfId="0" applyNumberFormat="1" applyFont="1" applyFill="1" applyAlignment="1" applyProtection="1">
      <alignment vertical="center"/>
      <protection locked="0"/>
    </xf>
    <xf numFmtId="0" fontId="38" fillId="2" borderId="0" xfId="0" applyFont="1" applyFill="1" applyAlignment="1" applyProtection="1">
      <alignment vertical="center"/>
      <protection locked="0"/>
    </xf>
    <xf numFmtId="0" fontId="34"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169" fontId="31" fillId="0" borderId="0" xfId="0" applyNumberFormat="1" applyFont="1" applyAlignment="1" applyProtection="1">
      <alignment vertical="center"/>
      <protection locked="0"/>
    </xf>
    <xf numFmtId="0" fontId="30" fillId="0" borderId="152" xfId="0" applyFont="1" applyFill="1" applyBorder="1" applyAlignment="1" applyProtection="1">
      <alignment vertical="center" wrapText="1"/>
      <protection locked="0"/>
    </xf>
    <xf numFmtId="0" fontId="30" fillId="0" borderId="83" xfId="0" applyFont="1" applyFill="1" applyBorder="1" applyAlignment="1" applyProtection="1">
      <alignment vertical="center" wrapText="1"/>
      <protection locked="0"/>
    </xf>
    <xf numFmtId="0" fontId="30" fillId="0" borderId="89" xfId="0" applyFont="1" applyFill="1" applyBorder="1" applyAlignment="1" applyProtection="1">
      <alignment horizontal="left" vertical="center" wrapText="1"/>
      <protection locked="0"/>
    </xf>
    <xf numFmtId="0" fontId="30" fillId="0" borderId="153" xfId="0" applyFont="1" applyFill="1" applyBorder="1" applyAlignment="1" applyProtection="1">
      <alignment vertical="center" wrapText="1"/>
      <protection locked="0"/>
    </xf>
    <xf numFmtId="0" fontId="30" fillId="0" borderId="84" xfId="0" applyFont="1" applyFill="1" applyBorder="1" applyAlignment="1" applyProtection="1">
      <alignment vertical="center" wrapText="1"/>
      <protection locked="0"/>
    </xf>
    <xf numFmtId="0" fontId="30" fillId="0" borderId="0" xfId="0" applyFont="1" applyFill="1" applyProtection="1">
      <protection locked="0"/>
    </xf>
    <xf numFmtId="167" fontId="30" fillId="0" borderId="84" xfId="4" applyNumberFormat="1" applyFont="1" applyFill="1" applyBorder="1" applyAlignment="1" applyProtection="1">
      <alignment horizontal="center" vertical="center" wrapText="1"/>
      <protection locked="0"/>
    </xf>
    <xf numFmtId="168" fontId="30" fillId="0" borderId="155" xfId="0" applyNumberFormat="1" applyFont="1" applyFill="1" applyBorder="1" applyAlignment="1" applyProtection="1">
      <alignment horizontal="center" vertical="center" wrapText="1"/>
      <protection locked="0"/>
    </xf>
    <xf numFmtId="167" fontId="30" fillId="2" borderId="84" xfId="4" applyNumberFormat="1" applyFont="1" applyFill="1" applyBorder="1" applyAlignment="1" applyProtection="1">
      <alignment horizontal="center" vertical="center" wrapText="1"/>
      <protection locked="0"/>
    </xf>
    <xf numFmtId="167" fontId="30" fillId="2" borderId="102" xfId="4" applyNumberFormat="1" applyFont="1" applyFill="1" applyBorder="1" applyAlignment="1" applyProtection="1">
      <alignment horizontal="center" vertical="center" wrapText="1"/>
      <protection locked="0"/>
    </xf>
    <xf numFmtId="168" fontId="30" fillId="2" borderId="155" xfId="0" applyNumberFormat="1" applyFont="1" applyFill="1" applyBorder="1" applyAlignment="1" applyProtection="1">
      <alignment horizontal="center" vertical="center" wrapText="1"/>
      <protection locked="0"/>
    </xf>
    <xf numFmtId="0" fontId="30" fillId="2" borderId="0" xfId="0" applyFont="1" applyFill="1" applyProtection="1">
      <protection locked="0"/>
    </xf>
    <xf numFmtId="0" fontId="30" fillId="0" borderId="92"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left" vertical="center" wrapText="1"/>
      <protection locked="0"/>
    </xf>
    <xf numFmtId="0" fontId="30" fillId="0" borderId="92" xfId="0" applyFont="1" applyFill="1" applyBorder="1" applyAlignment="1" applyProtection="1">
      <alignment horizontal="left" vertical="center" wrapText="1"/>
      <protection locked="0"/>
    </xf>
    <xf numFmtId="0" fontId="32" fillId="0" borderId="0" xfId="0" applyFont="1" applyAlignment="1" applyProtection="1">
      <alignment horizontal="right" vertical="center" wrapText="1"/>
    </xf>
    <xf numFmtId="0" fontId="30" fillId="0" borderId="99" xfId="4" applyNumberFormat="1" applyFont="1" applyFill="1" applyBorder="1" applyAlignment="1" applyProtection="1">
      <alignment horizontal="center" vertical="center" wrapText="1"/>
      <protection locked="0"/>
    </xf>
    <xf numFmtId="0" fontId="30" fillId="0" borderId="83" xfId="4" applyNumberFormat="1" applyFont="1" applyFill="1" applyBorder="1" applyAlignment="1" applyProtection="1">
      <alignment horizontal="center" vertical="center" wrapText="1"/>
      <protection locked="0"/>
    </xf>
    <xf numFmtId="0" fontId="30" fillId="0" borderId="83" xfId="0" applyNumberFormat="1" applyFont="1" applyFill="1" applyBorder="1" applyAlignment="1" applyProtection="1">
      <alignment horizontal="center" vertical="center" wrapText="1"/>
      <protection locked="0"/>
    </xf>
    <xf numFmtId="0" fontId="30" fillId="7" borderId="10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horizontal="center" vertical="center" wrapText="1"/>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32" fillId="4" borderId="159" xfId="0" applyFont="1" applyFill="1" applyBorder="1" applyAlignment="1" applyProtection="1">
      <alignment horizontal="center" vertical="center" wrapText="1"/>
      <protection locked="0"/>
    </xf>
    <xf numFmtId="0" fontId="43" fillId="0" borderId="0" xfId="0" applyFont="1" applyAlignment="1" applyProtection="1">
      <alignment vertical="center"/>
      <protection locked="0"/>
    </xf>
    <xf numFmtId="0" fontId="34" fillId="0" borderId="0" xfId="0" applyFont="1" applyAlignment="1" applyProtection="1">
      <alignment vertical="center"/>
    </xf>
    <xf numFmtId="0" fontId="35" fillId="2" borderId="0"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169" fontId="35" fillId="2" borderId="0" xfId="0" applyNumberFormat="1" applyFont="1" applyFill="1" applyBorder="1" applyAlignment="1" applyProtection="1">
      <alignment vertical="center" wrapText="1"/>
    </xf>
    <xf numFmtId="0" fontId="34" fillId="2" borderId="0" xfId="0" applyFont="1" applyFill="1" applyBorder="1" applyAlignment="1" applyProtection="1">
      <alignment vertical="center"/>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168" fontId="28" fillId="0" borderId="0" xfId="0" applyNumberFormat="1" applyFont="1" applyFill="1" applyBorder="1" applyAlignment="1" applyProtection="1">
      <alignment horizontal="center" vertical="center" wrapText="1"/>
    </xf>
    <xf numFmtId="169" fontId="28"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44" fillId="0" borderId="0" xfId="0" applyFont="1" applyBorder="1" applyAlignment="1" applyProtection="1">
      <alignment horizontal="left" vertical="center"/>
    </xf>
    <xf numFmtId="0" fontId="32" fillId="0" borderId="0" xfId="0" applyFont="1" applyAlignment="1" applyProtection="1">
      <alignment vertical="center"/>
    </xf>
    <xf numFmtId="0" fontId="32" fillId="0" borderId="0" xfId="0" applyFont="1" applyAlignment="1" applyProtection="1">
      <alignment horizontal="center" vertical="center"/>
    </xf>
    <xf numFmtId="0" fontId="30" fillId="0" borderId="87" xfId="0" applyFont="1" applyFill="1" applyBorder="1" applyAlignment="1" applyProtection="1">
      <alignment vertical="center" wrapText="1"/>
    </xf>
    <xf numFmtId="0" fontId="30" fillId="0" borderId="94" xfId="0" applyFont="1" applyFill="1" applyBorder="1" applyAlignment="1" applyProtection="1">
      <alignment horizontal="left" vertical="center" wrapText="1"/>
    </xf>
    <xf numFmtId="10" fontId="30" fillId="0" borderId="88" xfId="4" applyNumberFormat="1" applyFont="1" applyFill="1" applyBorder="1" applyAlignment="1" applyProtection="1">
      <alignment horizontal="center" vertical="center" wrapText="1"/>
    </xf>
    <xf numFmtId="0" fontId="30" fillId="0" borderId="88" xfId="0" applyFont="1" applyFill="1" applyBorder="1" applyAlignment="1" applyProtection="1">
      <alignment horizontal="left" vertical="center" wrapText="1"/>
    </xf>
    <xf numFmtId="0" fontId="30" fillId="0" borderId="88" xfId="0" applyFont="1" applyFill="1" applyBorder="1" applyAlignment="1" applyProtection="1">
      <alignment horizontal="center" vertical="center" wrapText="1"/>
    </xf>
    <xf numFmtId="14" fontId="30" fillId="0" borderId="88" xfId="0" applyNumberFormat="1" applyFont="1" applyFill="1" applyBorder="1" applyAlignment="1" applyProtection="1">
      <alignment horizontal="center" vertical="center"/>
    </xf>
    <xf numFmtId="14" fontId="30" fillId="0" borderId="91" xfId="0" applyNumberFormat="1" applyFont="1" applyFill="1" applyBorder="1" applyAlignment="1" applyProtection="1">
      <alignment horizontal="center" vertical="center"/>
    </xf>
    <xf numFmtId="0" fontId="30" fillId="0" borderId="103" xfId="4" applyNumberFormat="1" applyFont="1" applyFill="1" applyBorder="1" applyAlignment="1" applyProtection="1">
      <alignment horizontal="center" vertical="center" wrapText="1"/>
    </xf>
    <xf numFmtId="0" fontId="30" fillId="0" borderId="88" xfId="4" applyNumberFormat="1" applyFont="1" applyFill="1" applyBorder="1" applyAlignment="1" applyProtection="1">
      <alignment horizontal="center" vertical="center" wrapText="1"/>
    </xf>
    <xf numFmtId="0" fontId="30" fillId="0" borderId="88" xfId="0" applyNumberFormat="1" applyFont="1" applyFill="1" applyBorder="1" applyAlignment="1" applyProtection="1">
      <alignment horizontal="center" vertical="center" wrapText="1"/>
    </xf>
    <xf numFmtId="2" fontId="30" fillId="0" borderId="91" xfId="0" applyNumberFormat="1" applyFont="1" applyFill="1" applyBorder="1" applyAlignment="1" applyProtection="1">
      <alignment vertical="center" wrapText="1"/>
    </xf>
    <xf numFmtId="0" fontId="30" fillId="7" borderId="103" xfId="0" applyNumberFormat="1" applyFont="1" applyFill="1" applyBorder="1" applyAlignment="1" applyProtection="1">
      <alignment horizontal="center" vertical="center" wrapText="1"/>
    </xf>
    <xf numFmtId="2" fontId="30" fillId="7" borderId="104" xfId="0" applyNumberFormat="1" applyFont="1" applyFill="1" applyBorder="1" applyAlignment="1" applyProtection="1">
      <alignment vertical="center" wrapText="1"/>
    </xf>
    <xf numFmtId="2" fontId="30" fillId="7" borderId="103" xfId="0" applyNumberFormat="1" applyFont="1" applyFill="1" applyBorder="1" applyAlignment="1" applyProtection="1">
      <alignment vertical="center" wrapText="1"/>
    </xf>
    <xf numFmtId="0" fontId="30" fillId="0" borderId="91" xfId="0" applyFont="1" applyFill="1" applyBorder="1" applyAlignment="1" applyProtection="1">
      <alignment horizontal="left" vertical="center" wrapText="1"/>
    </xf>
    <xf numFmtId="0" fontId="30" fillId="0" borderId="104" xfId="0" applyFont="1" applyFill="1" applyBorder="1" applyAlignment="1" applyProtection="1">
      <alignment horizontal="center" vertical="center" wrapText="1"/>
    </xf>
    <xf numFmtId="2" fontId="30" fillId="7" borderId="94" xfId="0" applyNumberFormat="1" applyFont="1" applyFill="1" applyBorder="1" applyAlignment="1" applyProtection="1">
      <alignment vertical="center" wrapText="1"/>
    </xf>
    <xf numFmtId="2" fontId="30" fillId="7" borderId="91" xfId="0" applyNumberFormat="1" applyFont="1" applyFill="1" applyBorder="1" applyAlignment="1" applyProtection="1">
      <alignment vertical="center" wrapText="1"/>
    </xf>
    <xf numFmtId="0" fontId="30" fillId="0" borderId="103" xfId="0" applyNumberFormat="1" applyFont="1" applyFill="1" applyBorder="1" applyAlignment="1" applyProtection="1">
      <alignment horizontal="center" vertical="center" wrapText="1"/>
    </xf>
    <xf numFmtId="0" fontId="30" fillId="2" borderId="88" xfId="0" applyNumberFormat="1" applyFont="1" applyFill="1" applyBorder="1" applyAlignment="1" applyProtection="1">
      <alignment horizontal="center" vertical="center" wrapText="1"/>
    </xf>
    <xf numFmtId="167" fontId="30" fillId="2" borderId="104" xfId="4" applyNumberFormat="1" applyFont="1" applyFill="1" applyBorder="1" applyAlignment="1" applyProtection="1">
      <alignment horizontal="center" vertical="center" wrapText="1"/>
    </xf>
    <xf numFmtId="169" fontId="30" fillId="2" borderId="109" xfId="0" applyNumberFormat="1" applyFont="1" applyFill="1" applyBorder="1" applyAlignment="1" applyProtection="1">
      <alignment horizontal="center" vertical="center" wrapText="1"/>
    </xf>
    <xf numFmtId="0" fontId="30" fillId="2" borderId="0" xfId="0" applyFont="1" applyFill="1" applyAlignment="1" applyProtection="1">
      <alignment vertical="center"/>
    </xf>
    <xf numFmtId="0" fontId="40" fillId="0" borderId="0" xfId="0" applyFont="1" applyAlignment="1" applyProtection="1">
      <alignment vertical="center"/>
    </xf>
    <xf numFmtId="0" fontId="34" fillId="9" borderId="0" xfId="0" applyFont="1" applyFill="1" applyAlignment="1" applyProtection="1">
      <alignment vertical="center"/>
      <protection locked="0"/>
    </xf>
    <xf numFmtId="0" fontId="44" fillId="0" borderId="0" xfId="0" applyFont="1" applyFill="1" applyBorder="1" applyAlignment="1" applyProtection="1">
      <alignment horizontal="left" vertical="center"/>
    </xf>
    <xf numFmtId="0" fontId="30" fillId="2" borderId="84" xfId="4" applyNumberFormat="1" applyFont="1" applyFill="1" applyBorder="1" applyAlignment="1" applyProtection="1">
      <alignment horizontal="center" vertical="center" wrapText="1"/>
      <protection locked="0"/>
    </xf>
    <xf numFmtId="0" fontId="30" fillId="0" borderId="99" xfId="0" applyNumberFormat="1" applyFont="1" applyFill="1" applyBorder="1" applyAlignment="1" applyProtection="1">
      <alignment horizontal="center" vertical="center" wrapText="1"/>
      <protection locked="0"/>
    </xf>
    <xf numFmtId="0" fontId="30" fillId="0" borderId="90" xfId="0" applyFont="1" applyFill="1" applyBorder="1" applyAlignment="1" applyProtection="1">
      <alignment vertical="center" wrapText="1"/>
      <protection locked="0"/>
    </xf>
    <xf numFmtId="14" fontId="30" fillId="0" borderId="99" xfId="0" applyNumberFormat="1" applyFont="1" applyFill="1" applyBorder="1" applyAlignment="1" applyProtection="1">
      <alignment horizontal="center" vertical="center"/>
      <protection locked="0"/>
    </xf>
    <xf numFmtId="14" fontId="30" fillId="0" borderId="100" xfId="0" applyNumberFormat="1" applyFont="1" applyFill="1" applyBorder="1" applyAlignment="1" applyProtection="1">
      <alignment horizontal="center" vertical="center"/>
      <protection locked="0"/>
    </xf>
    <xf numFmtId="14" fontId="30" fillId="0" borderId="101" xfId="0" applyNumberFormat="1" applyFont="1" applyFill="1" applyBorder="1" applyAlignment="1" applyProtection="1">
      <alignment horizontal="center" vertical="center"/>
      <protection locked="0"/>
    </xf>
    <xf numFmtId="14" fontId="30" fillId="0" borderId="102" xfId="0" applyNumberFormat="1" applyFont="1" applyFill="1" applyBorder="1" applyAlignment="1" applyProtection="1">
      <alignment horizontal="center" vertical="center"/>
      <protection locked="0"/>
    </xf>
    <xf numFmtId="0" fontId="32" fillId="0" borderId="0" xfId="0" applyFont="1" applyAlignment="1" applyProtection="1">
      <alignment horizontal="right" vertical="center"/>
    </xf>
    <xf numFmtId="0" fontId="30" fillId="7" borderId="101" xfId="0" applyNumberFormat="1" applyFont="1" applyFill="1" applyBorder="1" applyAlignment="1" applyProtection="1">
      <alignment vertical="center" wrapText="1"/>
      <protection locked="0"/>
    </xf>
    <xf numFmtId="0" fontId="26" fillId="0" borderId="0" xfId="0" applyFont="1" applyAlignment="1" applyProtection="1">
      <alignment horizontal="right" vertical="center"/>
    </xf>
    <xf numFmtId="0" fontId="26" fillId="0" borderId="0" xfId="0" applyFont="1" applyAlignment="1" applyProtection="1">
      <alignment horizontal="right" vertical="center" wrapText="1"/>
    </xf>
    <xf numFmtId="0" fontId="45" fillId="0" borderId="0" xfId="0" applyFont="1" applyAlignment="1">
      <alignment vertical="center"/>
    </xf>
    <xf numFmtId="0" fontId="35" fillId="0" borderId="0" xfId="0" applyFont="1" applyFill="1" applyBorder="1" applyAlignment="1" applyProtection="1">
      <alignment horizontal="center" vertical="center" wrapText="1"/>
      <protection locked="0"/>
    </xf>
    <xf numFmtId="167" fontId="30" fillId="0" borderId="83" xfId="6" applyNumberFormat="1" applyFont="1" applyFill="1" applyBorder="1" applyAlignment="1" applyProtection="1">
      <alignment vertical="center" wrapText="1"/>
      <protection locked="0"/>
    </xf>
    <xf numFmtId="170" fontId="30" fillId="0" borderId="99" xfId="0" applyNumberFormat="1" applyFont="1" applyFill="1" applyBorder="1" applyAlignment="1" applyProtection="1">
      <alignment vertical="center" wrapText="1"/>
      <protection locked="0"/>
    </xf>
    <xf numFmtId="167" fontId="30" fillId="0" borderId="100" xfId="6" applyNumberFormat="1" applyFont="1" applyFill="1" applyBorder="1" applyAlignment="1" applyProtection="1">
      <alignment vertical="center" wrapText="1"/>
      <protection locked="0"/>
    </xf>
    <xf numFmtId="167" fontId="30" fillId="0" borderId="84" xfId="6" applyNumberFormat="1" applyFont="1" applyFill="1" applyBorder="1" applyAlignment="1" applyProtection="1">
      <alignment vertical="center" wrapText="1"/>
      <protection locked="0"/>
    </xf>
    <xf numFmtId="170" fontId="30" fillId="0" borderId="101" xfId="0" applyNumberFormat="1" applyFont="1" applyFill="1" applyBorder="1" applyAlignment="1" applyProtection="1">
      <alignment vertical="center" wrapText="1"/>
      <protection locked="0"/>
    </xf>
    <xf numFmtId="167" fontId="30" fillId="0" borderId="102" xfId="6" applyNumberFormat="1" applyFont="1" applyFill="1" applyBorder="1" applyAlignment="1" applyProtection="1">
      <alignment vertical="center" wrapText="1"/>
      <protection locked="0"/>
    </xf>
    <xf numFmtId="0" fontId="31" fillId="0" borderId="0" xfId="0" applyFont="1" applyAlignment="1" applyProtection="1">
      <alignment horizontal="right" vertical="center"/>
      <protection locked="0"/>
    </xf>
    <xf numFmtId="0" fontId="40" fillId="2" borderId="0" xfId="0" applyFont="1" applyFill="1" applyBorder="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center" vertical="center"/>
    </xf>
    <xf numFmtId="0" fontId="47" fillId="0" borderId="0" xfId="0" applyFont="1" applyFill="1" applyAlignment="1" applyProtection="1">
      <alignment horizontal="center"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0" fillId="0" borderId="0" xfId="0" applyFont="1" applyBorder="1" applyAlignment="1" applyProtection="1">
      <alignment vertical="center"/>
    </xf>
    <xf numFmtId="0" fontId="40" fillId="0" borderId="0" xfId="0" applyFont="1" applyFill="1" applyAlignment="1" applyProtection="1">
      <alignment vertical="center"/>
    </xf>
    <xf numFmtId="0" fontId="40" fillId="0" borderId="0" xfId="0" applyFont="1" applyFill="1" applyAlignment="1" applyProtection="1">
      <alignment vertical="center"/>
      <protection locked="0"/>
    </xf>
    <xf numFmtId="0" fontId="49"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wrapText="1"/>
    </xf>
    <xf numFmtId="168" fontId="48" fillId="0" borderId="0" xfId="0" applyNumberFormat="1" applyFont="1" applyFill="1" applyBorder="1" applyAlignment="1" applyProtection="1">
      <alignment horizontal="center" vertical="center" wrapText="1"/>
    </xf>
    <xf numFmtId="169" fontId="40" fillId="0" borderId="0" xfId="0" applyNumberFormat="1" applyFont="1" applyFill="1" applyBorder="1" applyAlignment="1" applyProtection="1">
      <alignment horizontal="center" vertical="center" wrapText="1"/>
    </xf>
    <xf numFmtId="0" fontId="46" fillId="0" borderId="0" xfId="0" applyFont="1" applyFill="1" applyBorder="1" applyProtection="1"/>
    <xf numFmtId="0" fontId="49" fillId="0" borderId="0" xfId="0" applyFont="1" applyFill="1" applyBorder="1" applyProtection="1"/>
    <xf numFmtId="0" fontId="49" fillId="0" borderId="0" xfId="0" applyFont="1" applyAlignment="1" applyProtection="1">
      <alignment horizontal="center" vertical="center"/>
    </xf>
    <xf numFmtId="0" fontId="48" fillId="0" borderId="0" xfId="0" applyFont="1" applyAlignment="1" applyProtection="1">
      <alignment horizontal="center"/>
    </xf>
    <xf numFmtId="0" fontId="46" fillId="0" borderId="0" xfId="0" applyFont="1" applyFill="1" applyProtection="1"/>
    <xf numFmtId="0" fontId="49" fillId="0" borderId="0" xfId="0" applyFont="1" applyProtection="1"/>
    <xf numFmtId="0" fontId="48" fillId="0" borderId="0" xfId="0" applyFont="1" applyFill="1" applyProtection="1"/>
    <xf numFmtId="0" fontId="47" fillId="0" borderId="0" xfId="0" applyFont="1" applyFill="1" applyProtection="1"/>
    <xf numFmtId="0" fontId="27" fillId="0" borderId="0" xfId="0" applyFont="1" applyFill="1" applyBorder="1" applyProtection="1">
      <protection locked="0"/>
    </xf>
    <xf numFmtId="0" fontId="31" fillId="4" borderId="15"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2" fillId="4" borderId="164" xfId="0" applyFont="1" applyFill="1" applyBorder="1" applyAlignment="1" applyProtection="1">
      <alignment horizontal="center" vertical="center" wrapText="1"/>
      <protection locked="0"/>
    </xf>
    <xf numFmtId="0" fontId="32" fillId="4" borderId="162" xfId="0" applyFont="1" applyFill="1" applyBorder="1" applyAlignment="1" applyProtection="1">
      <alignment horizontal="center" vertical="center" wrapText="1"/>
      <protection locked="0"/>
    </xf>
    <xf numFmtId="0" fontId="32" fillId="4" borderId="160" xfId="0" applyFont="1" applyFill="1" applyBorder="1" applyAlignment="1" applyProtection="1">
      <alignment horizontal="center" vertical="center" wrapText="1"/>
      <protection locked="0"/>
    </xf>
    <xf numFmtId="168" fontId="32" fillId="4" borderId="2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vertical="center" wrapText="1"/>
      <protection locked="0"/>
    </xf>
    <xf numFmtId="0" fontId="30" fillId="7" borderId="100" xfId="0" applyFont="1" applyFill="1" applyBorder="1" applyAlignment="1" applyProtection="1">
      <alignment vertical="center" wrapText="1"/>
      <protection locked="0"/>
    </xf>
    <xf numFmtId="0" fontId="30" fillId="7" borderId="89" xfId="0" applyFont="1" applyFill="1" applyBorder="1" applyAlignment="1" applyProtection="1">
      <alignment vertical="center" wrapText="1"/>
      <protection locked="0"/>
    </xf>
    <xf numFmtId="0" fontId="30" fillId="0" borderId="0" xfId="0" applyFont="1" applyProtection="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protection locked="0"/>
    </xf>
    <xf numFmtId="168" fontId="35" fillId="0" borderId="0" xfId="0" applyNumberFormat="1" applyFont="1" applyFill="1" applyBorder="1" applyAlignment="1" applyProtection="1">
      <alignment horizontal="center" vertical="center" wrapText="1"/>
      <protection locked="0"/>
    </xf>
    <xf numFmtId="169" fontId="31" fillId="0" borderId="0" xfId="0" applyNumberFormat="1" applyFont="1" applyFill="1" applyBorder="1" applyAlignment="1" applyProtection="1">
      <alignment horizontal="center" vertical="center" wrapText="1"/>
      <protection locked="0"/>
    </xf>
    <xf numFmtId="0" fontId="30" fillId="0" borderId="154" xfId="0" applyFont="1" applyFill="1" applyBorder="1" applyAlignment="1" applyProtection="1">
      <alignment vertical="center" wrapText="1"/>
    </xf>
    <xf numFmtId="9" fontId="30" fillId="0" borderId="88" xfId="4" applyFont="1" applyFill="1" applyBorder="1" applyAlignment="1" applyProtection="1">
      <alignment horizontal="center" vertical="center" wrapText="1"/>
    </xf>
    <xf numFmtId="0" fontId="30" fillId="0" borderId="88" xfId="0" applyFont="1" applyFill="1" applyBorder="1" applyAlignment="1" applyProtection="1">
      <alignment vertical="center" wrapText="1"/>
    </xf>
    <xf numFmtId="0" fontId="30" fillId="0" borderId="91" xfId="0" applyFont="1" applyFill="1" applyBorder="1" applyAlignment="1" applyProtection="1">
      <alignment vertical="center" wrapText="1"/>
    </xf>
    <xf numFmtId="14" fontId="30" fillId="0" borderId="103" xfId="0" applyNumberFormat="1" applyFont="1" applyFill="1" applyBorder="1" applyAlignment="1" applyProtection="1">
      <alignment horizontal="center" vertical="center"/>
    </xf>
    <xf numFmtId="14" fontId="30" fillId="0" borderId="104" xfId="0" applyNumberFormat="1" applyFont="1" applyFill="1" applyBorder="1" applyAlignment="1" applyProtection="1">
      <alignment horizontal="center" vertical="center"/>
    </xf>
    <xf numFmtId="0" fontId="30" fillId="7" borderId="103" xfId="0" applyNumberFormat="1" applyFont="1" applyFill="1" applyBorder="1" applyAlignment="1" applyProtection="1">
      <alignment horizontal="left" vertical="center" wrapText="1"/>
    </xf>
    <xf numFmtId="0" fontId="30" fillId="7" borderId="104" xfId="0" applyFont="1" applyFill="1" applyBorder="1" applyAlignment="1" applyProtection="1">
      <alignment horizontal="left" vertical="center" wrapText="1"/>
    </xf>
    <xf numFmtId="0" fontId="30" fillId="7" borderId="91" xfId="0" applyFont="1" applyFill="1" applyBorder="1" applyAlignment="1" applyProtection="1">
      <alignment horizontal="left" vertical="center" wrapText="1"/>
    </xf>
    <xf numFmtId="167" fontId="30" fillId="0" borderId="88" xfId="4" applyNumberFormat="1" applyFont="1" applyFill="1" applyBorder="1" applyAlignment="1" applyProtection="1">
      <alignment horizontal="center" vertical="center" wrapText="1"/>
    </xf>
    <xf numFmtId="167" fontId="30" fillId="0" borderId="104" xfId="4" applyNumberFormat="1" applyFont="1" applyFill="1" applyBorder="1" applyAlignment="1" applyProtection="1">
      <alignment horizontal="center" vertical="center" wrapText="1"/>
    </xf>
    <xf numFmtId="0" fontId="30" fillId="0" borderId="156" xfId="0" applyNumberFormat="1" applyFont="1" applyFill="1" applyBorder="1" applyAlignment="1" applyProtection="1">
      <alignment horizontal="center" vertical="center" wrapText="1"/>
    </xf>
    <xf numFmtId="0" fontId="30" fillId="0" borderId="0" xfId="0" applyFont="1" applyFill="1" applyProtection="1"/>
    <xf numFmtId="0" fontId="32" fillId="4" borderId="95" xfId="0" applyFont="1" applyFill="1" applyBorder="1" applyAlignment="1" applyProtection="1">
      <alignment vertical="center" wrapText="1"/>
      <protection locked="0"/>
    </xf>
    <xf numFmtId="0" fontId="32" fillId="4" borderId="81" xfId="0" applyFont="1" applyFill="1" applyBorder="1" applyAlignment="1" applyProtection="1">
      <alignment vertical="center" wrapText="1"/>
      <protection locked="0"/>
    </xf>
    <xf numFmtId="0" fontId="32" fillId="4" borderId="96" xfId="0" applyFont="1" applyFill="1" applyBorder="1" applyAlignment="1" applyProtection="1">
      <alignment vertical="center" wrapText="1"/>
      <protection locked="0"/>
    </xf>
    <xf numFmtId="9" fontId="50" fillId="0" borderId="0" xfId="4" applyFont="1" applyAlignment="1">
      <alignment vertical="center"/>
    </xf>
    <xf numFmtId="0" fontId="51" fillId="0" borderId="0" xfId="0" applyFont="1" applyFill="1" applyAlignment="1" applyProtection="1">
      <alignment horizontal="center"/>
    </xf>
    <xf numFmtId="0" fontId="48"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center" vertical="center" wrapText="1"/>
    </xf>
    <xf numFmtId="169" fontId="48" fillId="2" borderId="0" xfId="0" applyNumberFormat="1" applyFont="1" applyFill="1" applyBorder="1" applyAlignment="1" applyProtection="1">
      <alignment vertical="center" wrapText="1"/>
    </xf>
    <xf numFmtId="0" fontId="40" fillId="2" borderId="0" xfId="0" applyFont="1" applyFill="1" applyAlignment="1" applyProtection="1">
      <alignment vertical="center"/>
      <protection locked="0"/>
    </xf>
    <xf numFmtId="0" fontId="40" fillId="2" borderId="0" xfId="0" applyFont="1" applyFill="1" applyBorder="1" applyAlignment="1" applyProtection="1">
      <alignment vertical="center"/>
      <protection locked="0"/>
    </xf>
    <xf numFmtId="0" fontId="30" fillId="0" borderId="84"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center" vertical="center" wrapText="1"/>
      <protection locked="0"/>
    </xf>
    <xf numFmtId="167" fontId="30" fillId="0" borderId="132" xfId="6" applyNumberFormat="1" applyFont="1" applyFill="1" applyBorder="1" applyAlignment="1" applyProtection="1">
      <alignment vertical="center" wrapText="1"/>
      <protection locked="0"/>
    </xf>
    <xf numFmtId="0" fontId="34" fillId="0" borderId="0" xfId="0" applyFont="1" applyProtection="1"/>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0" xfId="0" applyFont="1" applyFill="1" applyBorder="1" applyProtection="1"/>
    <xf numFmtId="0" fontId="31" fillId="0" borderId="0" xfId="0" applyFont="1" applyAlignment="1" applyProtection="1">
      <alignment vertical="center"/>
    </xf>
    <xf numFmtId="0" fontId="31" fillId="2" borderId="0" xfId="0" applyFont="1" applyFill="1" applyBorder="1" applyAlignment="1" applyProtection="1">
      <alignment vertical="center"/>
    </xf>
    <xf numFmtId="0" fontId="51" fillId="0" borderId="40" xfId="0" applyFont="1" applyFill="1" applyBorder="1" applyAlignment="1" applyProtection="1">
      <alignment horizontal="center" vertical="center" wrapText="1"/>
    </xf>
    <xf numFmtId="0" fontId="51" fillId="0" borderId="40" xfId="0" applyFont="1" applyFill="1" applyBorder="1" applyAlignment="1" applyProtection="1">
      <alignment horizontal="center" vertical="center"/>
    </xf>
    <xf numFmtId="0" fontId="51" fillId="0" borderId="0" xfId="0" applyFont="1" applyFill="1" applyBorder="1" applyAlignment="1" applyProtection="1">
      <alignment horizontal="center" vertical="center" wrapText="1"/>
    </xf>
    <xf numFmtId="168" fontId="51" fillId="0" borderId="0" xfId="0" applyNumberFormat="1" applyFont="1" applyFill="1" applyBorder="1" applyAlignment="1" applyProtection="1">
      <alignment horizontal="center" vertical="center" wrapText="1"/>
    </xf>
    <xf numFmtId="0" fontId="52" fillId="0" borderId="0" xfId="0" applyFont="1" applyFill="1" applyAlignment="1" applyProtection="1">
      <alignment horizontal="center"/>
    </xf>
    <xf numFmtId="167" fontId="30" fillId="0" borderId="71" xfId="6" applyNumberFormat="1" applyFont="1" applyFill="1" applyBorder="1" applyAlignment="1" applyProtection="1">
      <alignment vertical="center" wrapText="1"/>
    </xf>
    <xf numFmtId="0" fontId="27" fillId="0" borderId="0" xfId="0" applyFont="1" applyBorder="1" applyAlignment="1" applyProtection="1">
      <alignment horizontal="center"/>
    </xf>
    <xf numFmtId="0" fontId="27" fillId="0" borderId="0" xfId="0" applyFont="1" applyProtection="1"/>
    <xf numFmtId="0" fontId="30" fillId="0" borderId="84" xfId="0" applyFont="1" applyFill="1" applyBorder="1" applyAlignment="1" applyProtection="1">
      <alignment horizontal="left" vertical="center" wrapText="1"/>
      <protection locked="0"/>
    </xf>
    <xf numFmtId="0" fontId="30" fillId="0" borderId="86"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locked="0"/>
    </xf>
    <xf numFmtId="0" fontId="30" fillId="0" borderId="83" xfId="59808" applyNumberFormat="1" applyFont="1" applyFill="1" applyBorder="1" applyAlignment="1" applyProtection="1">
      <alignment horizontal="center" vertical="center" wrapText="1"/>
      <protection locked="0"/>
    </xf>
    <xf numFmtId="0" fontId="30" fillId="0" borderId="84" xfId="59808" applyNumberFormat="1" applyFont="1" applyFill="1" applyBorder="1" applyAlignment="1" applyProtection="1">
      <alignment horizontal="center" vertical="center" wrapText="1"/>
      <protection locked="0"/>
    </xf>
    <xf numFmtId="0" fontId="22" fillId="0" borderId="4" xfId="0" applyFont="1" applyBorder="1" applyAlignment="1">
      <alignment horizontal="left" vertical="center" wrapText="1"/>
    </xf>
    <xf numFmtId="0" fontId="22" fillId="0" borderId="17"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0" xfId="0" applyFont="1" applyBorder="1" applyAlignment="1">
      <alignment horizontal="left" vertical="center"/>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20" xfId="0" applyFont="1" applyBorder="1" applyAlignment="1">
      <alignment horizontal="left" vertical="center" wrapText="1"/>
    </xf>
    <xf numFmtId="0" fontId="22" fillId="0" borderId="4"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3" fillId="0" borderId="4" xfId="0" applyFont="1" applyBorder="1" applyAlignment="1">
      <alignment horizontal="left" vertical="center" wrapText="1"/>
    </xf>
    <xf numFmtId="0" fontId="9" fillId="2" borderId="0"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left" vertical="center" wrapText="1"/>
      <protection locked="0"/>
    </xf>
    <xf numFmtId="0" fontId="7" fillId="3" borderId="33" xfId="0" applyFont="1" applyFill="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6" fillId="3" borderId="5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61" xfId="0" applyFont="1" applyFill="1" applyBorder="1" applyAlignment="1">
      <alignment horizontal="center" vertical="center" wrapText="1"/>
    </xf>
    <xf numFmtId="10" fontId="20" fillId="0" borderId="56" xfId="4" applyNumberFormat="1" applyFont="1" applyBorder="1" applyAlignment="1" applyProtection="1">
      <alignment horizontal="center" vertical="center" wrapText="1"/>
      <protection locked="0"/>
    </xf>
    <xf numFmtId="10" fontId="20" fillId="0" borderId="57" xfId="4" applyNumberFormat="1" applyFont="1" applyBorder="1" applyAlignment="1" applyProtection="1">
      <alignment horizontal="center" vertical="center" wrapText="1"/>
      <protection locked="0"/>
    </xf>
    <xf numFmtId="10" fontId="20" fillId="0" borderId="33" xfId="4" applyNumberFormat="1" applyFont="1" applyBorder="1" applyAlignment="1" applyProtection="1">
      <alignment horizontal="center" vertical="center" wrapText="1"/>
      <protection locked="0"/>
    </xf>
    <xf numFmtId="10" fontId="20" fillId="0" borderId="59" xfId="4" applyNumberFormat="1" applyFont="1" applyBorder="1" applyAlignment="1" applyProtection="1">
      <alignment horizontal="center" vertical="center" wrapText="1"/>
      <protection locked="0"/>
    </xf>
    <xf numFmtId="10" fontId="20" fillId="0" borderId="61" xfId="4" applyNumberFormat="1" applyFont="1" applyBorder="1" applyAlignment="1" applyProtection="1">
      <alignment horizontal="center" vertical="center" wrapText="1"/>
      <protection locked="0"/>
    </xf>
    <xf numFmtId="10" fontId="20" fillId="0" borderId="62" xfId="4" applyNumberFormat="1" applyFont="1" applyBorder="1" applyAlignment="1" applyProtection="1">
      <alignment horizontal="center" vertical="center" wrapText="1"/>
      <protection locked="0"/>
    </xf>
    <xf numFmtId="0" fontId="7" fillId="3" borderId="49" xfId="0" applyFont="1" applyFill="1" applyBorder="1" applyAlignment="1" applyProtection="1">
      <alignment horizontal="left" vertical="center" wrapText="1"/>
      <protection locked="0"/>
    </xf>
    <xf numFmtId="0" fontId="7" fillId="3" borderId="50"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5" fillId="0" borderId="5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32" fillId="8" borderId="133" xfId="0" applyFont="1" applyFill="1" applyBorder="1" applyAlignment="1" applyProtection="1">
      <alignment horizontal="center" vertical="center" wrapText="1"/>
    </xf>
    <xf numFmtId="0" fontId="32" fillId="8" borderId="69" xfId="0" applyFont="1" applyFill="1" applyBorder="1" applyAlignment="1" applyProtection="1">
      <alignment horizontal="center" vertical="center" wrapText="1"/>
    </xf>
    <xf numFmtId="0" fontId="32" fillId="8" borderId="134" xfId="0" applyFont="1" applyFill="1" applyBorder="1" applyAlignment="1" applyProtection="1">
      <alignment horizontal="center" vertical="center" wrapText="1"/>
    </xf>
    <xf numFmtId="0" fontId="26" fillId="0" borderId="136" xfId="0" applyFont="1" applyBorder="1" applyAlignment="1" applyProtection="1">
      <alignment horizontal="left" vertical="center" wrapText="1"/>
    </xf>
    <xf numFmtId="0" fontId="26" fillId="0" borderId="137" xfId="0" applyFont="1" applyBorder="1" applyAlignment="1" applyProtection="1">
      <alignment horizontal="left" vertical="center" wrapText="1"/>
    </xf>
    <xf numFmtId="0" fontId="26" fillId="0" borderId="139" xfId="0" applyFont="1" applyBorder="1" applyAlignment="1" applyProtection="1">
      <alignment horizontal="center" vertical="center" wrapText="1"/>
    </xf>
    <xf numFmtId="0" fontId="26" fillId="0" borderId="140" xfId="0" applyFont="1" applyBorder="1" applyAlignment="1" applyProtection="1">
      <alignment horizontal="center" vertical="center" wrapText="1"/>
    </xf>
    <xf numFmtId="0" fontId="26" fillId="0" borderId="142" xfId="0" applyFont="1" applyBorder="1" applyAlignment="1" applyProtection="1">
      <alignment horizontal="center" vertical="center" wrapText="1"/>
    </xf>
    <xf numFmtId="0" fontId="26" fillId="0" borderId="143" xfId="0" applyFont="1" applyBorder="1" applyAlignment="1" applyProtection="1">
      <alignment horizontal="center" vertical="center" wrapText="1"/>
    </xf>
    <xf numFmtId="0" fontId="7" fillId="3" borderId="46"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63" xfId="0" applyFont="1" applyFill="1" applyBorder="1" applyAlignment="1">
      <alignment horizontal="center" vertical="center"/>
    </xf>
    <xf numFmtId="0" fontId="7" fillId="0" borderId="53"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6" fillId="3" borderId="4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64" xfId="0" applyFont="1" applyBorder="1" applyAlignment="1">
      <alignment horizontal="center" vertical="center"/>
    </xf>
    <xf numFmtId="0" fontId="1" fillId="0" borderId="11" xfId="0" applyFont="1" applyBorder="1" applyAlignment="1">
      <alignment horizontal="center" vertical="center"/>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0" fillId="0" borderId="84"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left" vertical="center" wrapText="1"/>
      <protection locked="0"/>
    </xf>
    <xf numFmtId="0" fontId="39" fillId="0" borderId="88" xfId="0" applyFont="1" applyFill="1" applyBorder="1" applyAlignment="1" applyProtection="1">
      <alignment horizontal="left" vertical="center" wrapText="1"/>
    </xf>
    <xf numFmtId="0" fontId="39" fillId="0" borderId="104" xfId="0" applyFont="1" applyFill="1" applyBorder="1" applyAlignment="1" applyProtection="1">
      <alignment horizontal="left" vertical="center" wrapText="1"/>
    </xf>
    <xf numFmtId="0" fontId="30" fillId="0" borderId="83" xfId="0" applyFont="1" applyFill="1" applyBorder="1" applyAlignment="1" applyProtection="1">
      <alignment horizontal="left" vertical="center" wrapText="1"/>
      <protection locked="0"/>
    </xf>
    <xf numFmtId="0" fontId="30" fillId="0" borderId="100" xfId="0" applyFont="1" applyFill="1" applyBorder="1" applyAlignment="1" applyProtection="1">
      <alignment horizontal="left" vertical="center" wrapText="1"/>
      <protection locked="0"/>
    </xf>
    <xf numFmtId="0" fontId="32" fillId="4" borderId="78" xfId="0" applyFont="1" applyFill="1" applyBorder="1" applyAlignment="1" applyProtection="1">
      <alignment horizontal="center" vertical="center" wrapText="1"/>
      <protection locked="0"/>
    </xf>
    <xf numFmtId="0" fontId="32" fillId="4" borderId="32" xfId="0" applyFont="1" applyFill="1" applyBorder="1" applyAlignment="1" applyProtection="1">
      <alignment horizontal="center" vertical="center" wrapText="1"/>
      <protection locked="0"/>
    </xf>
    <xf numFmtId="0" fontId="32" fillId="4" borderId="79" xfId="0" applyFont="1" applyFill="1" applyBorder="1" applyAlignment="1" applyProtection="1">
      <alignment horizontal="center" vertical="center" wrapText="1"/>
      <protection locked="0"/>
    </xf>
    <xf numFmtId="0" fontId="32" fillId="4" borderId="13" xfId="0" applyFont="1" applyFill="1" applyBorder="1" applyAlignment="1" applyProtection="1">
      <alignment horizontal="center" vertical="center" wrapText="1"/>
      <protection locked="0"/>
    </xf>
    <xf numFmtId="0" fontId="32" fillId="3" borderId="72" xfId="0" applyFont="1" applyFill="1" applyBorder="1" applyAlignment="1" applyProtection="1">
      <alignment horizontal="right" vertical="center" wrapText="1"/>
      <protection locked="0"/>
    </xf>
    <xf numFmtId="0" fontId="32" fillId="3" borderId="73" xfId="0" applyFont="1" applyFill="1" applyBorder="1" applyAlignment="1" applyProtection="1">
      <alignment horizontal="right" vertical="center" wrapText="1"/>
      <protection locked="0"/>
    </xf>
    <xf numFmtId="0" fontId="26" fillId="0" borderId="127" xfId="0" applyFont="1" applyBorder="1" applyAlignment="1" applyProtection="1">
      <alignment horizontal="left" vertical="center" wrapText="1"/>
      <protection locked="0"/>
    </xf>
    <xf numFmtId="0" fontId="26" fillId="0" borderId="128" xfId="0" applyFont="1" applyBorder="1" applyAlignment="1" applyProtection="1">
      <alignment horizontal="left" vertical="center" wrapText="1"/>
      <protection locked="0"/>
    </xf>
    <xf numFmtId="0" fontId="26" fillId="0" borderId="129" xfId="0" applyFont="1" applyBorder="1" applyAlignment="1" applyProtection="1">
      <alignment horizontal="left" vertical="center" wrapText="1"/>
      <protection locked="0"/>
    </xf>
    <xf numFmtId="0" fontId="32" fillId="3" borderId="74" xfId="0" applyFont="1" applyFill="1" applyBorder="1" applyAlignment="1" applyProtection="1">
      <alignment horizontal="right" vertical="center" wrapText="1"/>
      <protection locked="0"/>
    </xf>
    <xf numFmtId="0" fontId="32" fillId="3" borderId="75" xfId="0" applyFont="1" applyFill="1" applyBorder="1" applyAlignment="1" applyProtection="1">
      <alignment horizontal="right" vertical="center" wrapText="1"/>
      <protection locked="0"/>
    </xf>
    <xf numFmtId="0" fontId="26" fillId="0" borderId="130" xfId="0" applyFont="1" applyBorder="1" applyAlignment="1" applyProtection="1">
      <alignment horizontal="left" vertical="center" wrapText="1"/>
      <protection locked="0"/>
    </xf>
    <xf numFmtId="0" fontId="26" fillId="0" borderId="131" xfId="0" applyFont="1" applyBorder="1" applyAlignment="1" applyProtection="1">
      <alignment horizontal="left" vertical="center" wrapText="1"/>
      <protection locked="0"/>
    </xf>
    <xf numFmtId="0" fontId="26" fillId="0" borderId="145" xfId="0" applyFont="1" applyBorder="1" applyAlignment="1" applyProtection="1">
      <alignment horizontal="left" vertical="center" wrapText="1"/>
      <protection locked="0"/>
    </xf>
    <xf numFmtId="0" fontId="32" fillId="4" borderId="80" xfId="0" applyFont="1" applyFill="1" applyBorder="1" applyAlignment="1" applyProtection="1">
      <alignment horizontal="center" vertical="center"/>
      <protection locked="0"/>
    </xf>
    <xf numFmtId="0" fontId="32" fillId="4" borderId="81" xfId="0" applyFont="1" applyFill="1" applyBorder="1" applyAlignment="1" applyProtection="1">
      <alignment horizontal="center" vertical="center"/>
      <protection locked="0"/>
    </xf>
    <xf numFmtId="0" fontId="32" fillId="4" borderId="76" xfId="0" applyFont="1" applyFill="1" applyBorder="1" applyAlignment="1" applyProtection="1">
      <alignment horizontal="center" vertical="center"/>
      <protection locked="0"/>
    </xf>
    <xf numFmtId="0" fontId="32" fillId="4" borderId="82" xfId="0" applyFont="1" applyFill="1" applyBorder="1" applyAlignment="1" applyProtection="1">
      <alignment horizontal="center" vertical="center"/>
      <protection locked="0"/>
    </xf>
    <xf numFmtId="0" fontId="32" fillId="4" borderId="77" xfId="0" applyFont="1" applyFill="1" applyBorder="1" applyAlignment="1" applyProtection="1">
      <alignment horizontal="center" vertical="center" wrapText="1"/>
      <protection locked="0"/>
    </xf>
    <xf numFmtId="0" fontId="32" fillId="4" borderId="134" xfId="0" applyFont="1" applyFill="1" applyBorder="1" applyAlignment="1" applyProtection="1">
      <alignment horizontal="center" vertical="center" wrapText="1"/>
      <protection locked="0"/>
    </xf>
    <xf numFmtId="0" fontId="32" fillId="4" borderId="31" xfId="0" applyFont="1" applyFill="1" applyBorder="1" applyAlignment="1" applyProtection="1">
      <alignment horizontal="center" vertical="center" wrapText="1"/>
      <protection locked="0"/>
    </xf>
    <xf numFmtId="0" fontId="32" fillId="4" borderId="157" xfId="0" applyFont="1" applyFill="1" applyBorder="1" applyAlignment="1" applyProtection="1">
      <alignment horizontal="center" vertical="center" wrapText="1"/>
      <protection locked="0"/>
    </xf>
    <xf numFmtId="0" fontId="30" fillId="0" borderId="83" xfId="0" applyFont="1" applyFill="1" applyBorder="1" applyAlignment="1" applyProtection="1">
      <alignment horizontal="center" vertical="center" wrapText="1"/>
      <protection locked="0"/>
    </xf>
    <xf numFmtId="0" fontId="30" fillId="0" borderId="100" xfId="0" applyFont="1" applyFill="1" applyBorder="1" applyAlignment="1" applyProtection="1">
      <alignment horizontal="center" vertical="center" wrapText="1"/>
      <protection locked="0"/>
    </xf>
    <xf numFmtId="0" fontId="30" fillId="0" borderId="84" xfId="0" applyFont="1" applyFill="1" applyBorder="1" applyAlignment="1" applyProtection="1">
      <alignment horizontal="center" vertical="center" wrapText="1"/>
      <protection locked="0"/>
    </xf>
    <xf numFmtId="0" fontId="30" fillId="0" borderId="102" xfId="0" applyFont="1" applyFill="1" applyBorder="1" applyAlignment="1" applyProtection="1">
      <alignment horizontal="center" vertical="center" wrapText="1"/>
      <protection locked="0"/>
    </xf>
    <xf numFmtId="0" fontId="26" fillId="0" borderId="113" xfId="0" applyFont="1" applyBorder="1" applyAlignment="1" applyProtection="1">
      <alignment horizontal="center" vertical="center"/>
    </xf>
    <xf numFmtId="0" fontId="26" fillId="0" borderId="114" xfId="0" applyFont="1" applyBorder="1" applyAlignment="1" applyProtection="1">
      <alignment horizontal="center" vertical="center"/>
    </xf>
    <xf numFmtId="0" fontId="26" fillId="0" borderId="116" xfId="0" applyFont="1" applyBorder="1" applyAlignment="1" applyProtection="1">
      <alignment horizontal="center" vertical="center"/>
    </xf>
    <xf numFmtId="0" fontId="26" fillId="0" borderId="117" xfId="0" applyFont="1" applyBorder="1" applyAlignment="1" applyProtection="1">
      <alignment horizontal="center" vertical="center"/>
    </xf>
    <xf numFmtId="0" fontId="26" fillId="0" borderId="119" xfId="0" applyFont="1" applyBorder="1" applyAlignment="1" applyProtection="1">
      <alignment horizontal="center" vertical="center"/>
    </xf>
    <xf numFmtId="0" fontId="26" fillId="0" borderId="110" xfId="0" applyFont="1" applyBorder="1" applyAlignment="1" applyProtection="1">
      <alignment horizontal="center" vertical="center"/>
    </xf>
    <xf numFmtId="0" fontId="32" fillId="3" borderId="111" xfId="0" applyFont="1" applyFill="1" applyBorder="1" applyAlignment="1" applyProtection="1">
      <alignment horizontal="center" vertical="center" wrapText="1"/>
    </xf>
    <xf numFmtId="0" fontId="32" fillId="3" borderId="112"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1" fillId="2" borderId="114" xfId="0" applyFont="1" applyFill="1" applyBorder="1" applyAlignment="1" applyProtection="1">
      <alignment horizontal="center" vertical="center"/>
    </xf>
    <xf numFmtId="0" fontId="31" fillId="2" borderId="115" xfId="0" applyFont="1" applyFill="1" applyBorder="1" applyAlignment="1" applyProtection="1">
      <alignment horizontal="center" vertical="center"/>
    </xf>
    <xf numFmtId="0" fontId="31" fillId="2" borderId="117" xfId="0" applyFont="1" applyFill="1" applyBorder="1" applyAlignment="1" applyProtection="1">
      <alignment horizontal="center" vertical="center"/>
    </xf>
    <xf numFmtId="0" fontId="31" fillId="2" borderId="118" xfId="0" applyFont="1" applyFill="1" applyBorder="1" applyAlignment="1" applyProtection="1">
      <alignment horizontal="center" vertical="center"/>
    </xf>
    <xf numFmtId="0" fontId="36" fillId="2" borderId="110" xfId="0" applyFont="1" applyFill="1" applyBorder="1" applyAlignment="1" applyProtection="1">
      <alignment horizontal="center" vertical="center"/>
    </xf>
    <xf numFmtId="0" fontId="36" fillId="2" borderId="120" xfId="0" applyFont="1" applyFill="1" applyBorder="1" applyAlignment="1" applyProtection="1">
      <alignment horizontal="center" vertical="center"/>
    </xf>
    <xf numFmtId="0" fontId="33" fillId="0" borderId="111" xfId="0" applyNumberFormat="1" applyFont="1" applyFill="1" applyBorder="1" applyAlignment="1" applyProtection="1">
      <alignment horizontal="center" vertical="center" wrapText="1"/>
    </xf>
    <xf numFmtId="0" fontId="33" fillId="0" borderId="112" xfId="0" applyNumberFormat="1" applyFont="1" applyFill="1" applyBorder="1" applyAlignment="1" applyProtection="1">
      <alignment horizontal="center" vertical="center" wrapText="1"/>
    </xf>
    <xf numFmtId="0" fontId="33" fillId="0" borderId="111" xfId="0" applyFont="1" applyBorder="1" applyAlignment="1" applyProtection="1">
      <alignment horizontal="center" vertical="center" wrapText="1"/>
    </xf>
    <xf numFmtId="0" fontId="33" fillId="0" borderId="112" xfId="0" applyFont="1" applyBorder="1" applyAlignment="1" applyProtection="1">
      <alignment horizontal="center" vertical="center" wrapText="1"/>
    </xf>
    <xf numFmtId="0" fontId="41" fillId="0" borderId="121" xfId="0" applyFont="1" applyBorder="1" applyAlignment="1" applyProtection="1">
      <alignment horizontal="center" vertical="center"/>
    </xf>
    <xf numFmtId="0" fontId="41" fillId="0" borderId="122" xfId="0" applyFont="1" applyBorder="1" applyAlignment="1" applyProtection="1">
      <alignment horizontal="center" vertical="center"/>
    </xf>
    <xf numFmtId="0" fontId="41" fillId="0" borderId="123" xfId="0" applyFont="1" applyBorder="1" applyAlignment="1" applyProtection="1">
      <alignment horizontal="center" vertical="center"/>
    </xf>
    <xf numFmtId="0" fontId="41" fillId="0" borderId="124" xfId="0" applyFont="1" applyBorder="1" applyAlignment="1" applyProtection="1">
      <alignment horizontal="center" vertical="center"/>
    </xf>
    <xf numFmtId="0" fontId="41" fillId="0" borderId="125" xfId="0" applyFont="1" applyBorder="1" applyAlignment="1" applyProtection="1">
      <alignment horizontal="center" vertical="center"/>
    </xf>
    <xf numFmtId="0" fontId="41" fillId="0" borderId="126" xfId="0" applyFont="1" applyBorder="1" applyAlignment="1" applyProtection="1">
      <alignment horizontal="center" vertical="center"/>
    </xf>
    <xf numFmtId="0" fontId="31" fillId="3" borderId="111" xfId="0" applyFont="1" applyFill="1" applyBorder="1" applyAlignment="1" applyProtection="1">
      <alignment horizontal="center" vertical="center" wrapText="1"/>
    </xf>
    <xf numFmtId="0" fontId="31" fillId="3" borderId="112" xfId="0" applyFont="1" applyFill="1" applyBorder="1" applyAlignment="1" applyProtection="1">
      <alignment horizontal="center" vertical="center" wrapText="1"/>
    </xf>
    <xf numFmtId="0" fontId="30" fillId="0" borderId="90" xfId="0" applyFont="1" applyFill="1" applyBorder="1" applyAlignment="1" applyProtection="1">
      <alignment horizontal="left" vertical="center" wrapText="1"/>
      <protection locked="0"/>
    </xf>
    <xf numFmtId="0" fontId="30" fillId="0" borderId="163" xfId="0" applyFont="1" applyFill="1" applyBorder="1" applyAlignment="1" applyProtection="1">
      <alignment horizontal="left" vertical="center" wrapText="1"/>
      <protection locked="0"/>
    </xf>
    <xf numFmtId="0" fontId="39" fillId="0" borderId="91" xfId="0" applyFont="1" applyFill="1" applyBorder="1" applyAlignment="1" applyProtection="1">
      <alignment horizontal="left" vertical="center" wrapText="1"/>
    </xf>
    <xf numFmtId="0" fontId="39" fillId="0" borderId="158" xfId="0" applyFont="1" applyFill="1" applyBorder="1" applyAlignment="1" applyProtection="1">
      <alignment horizontal="left" vertical="center" wrapText="1"/>
    </xf>
    <xf numFmtId="0" fontId="31" fillId="4" borderId="147"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161" xfId="0" applyFont="1" applyFill="1" applyBorder="1" applyAlignment="1" applyProtection="1">
      <alignment horizontal="center" vertical="center" wrapText="1"/>
      <protection locked="0"/>
    </xf>
    <xf numFmtId="0" fontId="31" fillId="4" borderId="97"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31" fillId="4" borderId="98" xfId="0" applyFont="1" applyFill="1" applyBorder="1" applyAlignment="1" applyProtection="1">
      <alignment horizontal="center" vertical="center" wrapText="1"/>
      <protection locked="0"/>
    </xf>
    <xf numFmtId="0" fontId="32" fillId="4" borderId="95" xfId="0"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0" fontId="32" fillId="4" borderId="96" xfId="0" applyFont="1" applyFill="1" applyBorder="1" applyAlignment="1" applyProtection="1">
      <alignment horizontal="center" vertical="center" wrapText="1"/>
      <protection locked="0"/>
    </xf>
    <xf numFmtId="0" fontId="32" fillId="4" borderId="148" xfId="0" applyFont="1" applyFill="1" applyBorder="1" applyAlignment="1" applyProtection="1">
      <alignment horizontal="center" vertical="center" wrapText="1"/>
      <protection locked="0"/>
    </xf>
    <xf numFmtId="0" fontId="32" fillId="4" borderId="146" xfId="0" applyFont="1" applyFill="1" applyBorder="1" applyAlignment="1" applyProtection="1">
      <alignment horizontal="center" vertical="center" wrapText="1"/>
      <protection locked="0"/>
    </xf>
    <xf numFmtId="0" fontId="32" fillId="4" borderId="29" xfId="0" applyFont="1" applyFill="1" applyBorder="1" applyAlignment="1" applyProtection="1">
      <alignment horizontal="center" vertical="center" wrapText="1"/>
      <protection locked="0"/>
    </xf>
    <xf numFmtId="0" fontId="32" fillId="4" borderId="30" xfId="0" applyFont="1" applyFill="1" applyBorder="1" applyAlignment="1" applyProtection="1">
      <alignment horizontal="center" vertical="center" wrapText="1"/>
      <protection locked="0"/>
    </xf>
    <xf numFmtId="0" fontId="35" fillId="3" borderId="149" xfId="0" applyFont="1" applyFill="1" applyBorder="1" applyAlignment="1" applyProtection="1">
      <alignment horizontal="center" vertical="center" wrapText="1"/>
    </xf>
    <xf numFmtId="0" fontId="35" fillId="3" borderId="150" xfId="0" applyFont="1" applyFill="1" applyBorder="1" applyAlignment="1" applyProtection="1">
      <alignment horizontal="center" vertical="center" wrapText="1"/>
    </xf>
    <xf numFmtId="0" fontId="31" fillId="0" borderId="150" xfId="0" applyFont="1" applyBorder="1" applyAlignment="1" applyProtection="1">
      <alignment horizontal="left" vertical="center" wrapText="1"/>
    </xf>
    <xf numFmtId="0" fontId="31" fillId="0" borderId="151" xfId="0" applyFont="1" applyBorder="1" applyAlignment="1" applyProtection="1">
      <alignment horizontal="left" vertical="center" wrapText="1"/>
    </xf>
    <xf numFmtId="0" fontId="33" fillId="2" borderId="38" xfId="0" applyFont="1" applyFill="1" applyBorder="1" applyAlignment="1" applyProtection="1">
      <alignment horizontal="center" vertical="center"/>
    </xf>
    <xf numFmtId="0" fontId="33" fillId="2" borderId="34" xfId="0" applyFont="1" applyFill="1" applyBorder="1" applyAlignment="1" applyProtection="1">
      <alignment horizontal="center" vertical="center"/>
    </xf>
    <xf numFmtId="0" fontId="33" fillId="2" borderId="35"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41"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33" fillId="2" borderId="42" xfId="0" applyFont="1" applyFill="1" applyBorder="1" applyAlignment="1" applyProtection="1">
      <alignment horizontal="center" vertical="center"/>
    </xf>
    <xf numFmtId="0" fontId="26" fillId="0" borderId="5" xfId="0" applyFont="1" applyBorder="1" applyAlignment="1" applyProtection="1">
      <alignment horizontal="center"/>
    </xf>
    <xf numFmtId="0" fontId="26" fillId="0" borderId="7" xfId="0" applyFont="1" applyBorder="1" applyAlignment="1" applyProtection="1">
      <alignment horizontal="center"/>
    </xf>
    <xf numFmtId="0" fontId="26" fillId="0" borderId="18" xfId="0" applyFont="1" applyBorder="1" applyAlignment="1" applyProtection="1">
      <alignment horizontal="center"/>
    </xf>
    <xf numFmtId="0" fontId="26" fillId="0" borderId="1" xfId="0" applyFont="1" applyBorder="1" applyAlignment="1" applyProtection="1">
      <alignment horizontal="center"/>
    </xf>
    <xf numFmtId="0" fontId="26" fillId="0" borderId="19" xfId="0" applyFont="1" applyBorder="1" applyAlignment="1" applyProtection="1">
      <alignment horizontal="center"/>
    </xf>
    <xf numFmtId="0" fontId="26" fillId="0" borderId="9" xfId="0" applyFont="1" applyBorder="1" applyAlignment="1" applyProtection="1">
      <alignment horizontal="center"/>
    </xf>
    <xf numFmtId="0" fontId="51" fillId="0" borderId="40" xfId="0" applyFont="1" applyFill="1" applyBorder="1" applyAlignment="1" applyProtection="1">
      <alignment horizontal="center" vertical="center" wrapText="1"/>
    </xf>
    <xf numFmtId="0" fontId="31" fillId="4" borderId="162" xfId="0" applyFont="1" applyFill="1" applyBorder="1" applyAlignment="1" applyProtection="1">
      <alignment horizontal="center" vertical="center" wrapText="1"/>
      <protection locked="0"/>
    </xf>
    <xf numFmtId="0" fontId="31" fillId="4" borderId="159" xfId="0" applyFont="1" applyFill="1" applyBorder="1" applyAlignment="1" applyProtection="1">
      <alignment horizontal="center" vertical="center" wrapText="1"/>
      <protection locked="0"/>
    </xf>
    <xf numFmtId="0" fontId="31" fillId="4" borderId="160" xfId="0" applyFont="1" applyFill="1" applyBorder="1" applyAlignment="1" applyProtection="1">
      <alignment horizontal="center" vertical="center" wrapText="1"/>
      <protection locked="0"/>
    </xf>
    <xf numFmtId="0" fontId="31" fillId="0" borderId="150" xfId="0" applyFont="1" applyBorder="1" applyAlignment="1" applyProtection="1">
      <alignment horizontal="left" vertical="center" wrapText="1"/>
      <protection locked="0"/>
    </xf>
    <xf numFmtId="0" fontId="31" fillId="0" borderId="151" xfId="0" applyFont="1" applyBorder="1" applyAlignment="1" applyProtection="1">
      <alignment horizontal="left" vertical="center" wrapText="1"/>
      <protection locked="0"/>
    </xf>
    <xf numFmtId="0" fontId="35" fillId="3" borderId="149" xfId="0" applyFont="1" applyFill="1" applyBorder="1" applyAlignment="1" applyProtection="1">
      <alignment horizontal="center" vertical="center" wrapText="1"/>
      <protection locked="0"/>
    </xf>
    <xf numFmtId="0" fontId="35" fillId="3" borderId="150" xfId="0" applyFont="1" applyFill="1" applyBorder="1" applyAlignment="1" applyProtection="1">
      <alignment horizontal="center" vertical="center" wrapText="1"/>
      <protection locked="0"/>
    </xf>
    <xf numFmtId="0" fontId="16" fillId="0" borderId="10" xfId="0" applyFont="1" applyBorder="1" applyAlignment="1">
      <alignment horizontal="center"/>
    </xf>
    <xf numFmtId="0" fontId="16" fillId="0" borderId="16" xfId="0" applyFont="1" applyBorder="1" applyAlignment="1">
      <alignment horizontal="center"/>
    </xf>
    <xf numFmtId="0" fontId="16" fillId="0" borderId="15" xfId="0" applyFont="1" applyBorder="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5980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xfId="59808" builtinId="6"/>
    <cellStyle name="Millares [0] 2" xfId="1"/>
    <cellStyle name="Millares [0] 2 2" xfId="7"/>
    <cellStyle name="Millares 2" xfId="2"/>
    <cellStyle name="Normal" xfId="0" builtinId="0"/>
    <cellStyle name="Normal 2" xfId="3"/>
    <cellStyle name="Porcentaje 2" xfId="6"/>
    <cellStyle name="Porcentual" xfId="4" builtinId="5"/>
    <cellStyle name="Porcentual 3" xfId="5"/>
  </cellStyles>
  <dxfs count="28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0</xdr:colOff>
      <xdr:row>35</xdr:row>
      <xdr:rowOff>0</xdr:rowOff>
    </xdr:from>
    <xdr:ext cx="1392116" cy="688731"/>
    <mc:AlternateContent xmlns:mc="http://schemas.openxmlformats.org/markup-compatibility/2006">
      <mc:Choice xmlns="" xmlns:a14="http://schemas.microsoft.com/office/drawing/2010/main" Requires="a14">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3</xdr:col>
      <xdr:colOff>54497</xdr:colOff>
      <xdr:row>36</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3</xdr:col>
      <xdr:colOff>1652599</xdr:colOff>
      <xdr:row>35</xdr:row>
      <xdr:rowOff>96371</xdr:rowOff>
    </xdr:from>
    <xdr:ext cx="1312058" cy="649942"/>
    <mc:AlternateContent xmlns:mc="http://schemas.openxmlformats.org/markup-compatibility/2006">
      <mc:Choice xmlns="" xmlns:a14="http://schemas.microsoft.com/office/drawing/2010/main"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oneCellAnchor>
    <xdr:from>
      <xdr:col>1</xdr:col>
      <xdr:colOff>131885</xdr:colOff>
      <xdr:row>0</xdr:row>
      <xdr:rowOff>58615</xdr:rowOff>
    </xdr:from>
    <xdr:ext cx="1131428" cy="900000"/>
    <xdr:pic>
      <xdr:nvPicPr>
        <xdr:cNvPr id="6" name="image1.jpg" descr="IDPCBYN"/>
        <xdr:cNvPicPr preferRelativeResize="0">
          <a:picLocks noChangeAspect="1"/>
        </xdr:cNvPicPr>
      </xdr:nvPicPr>
      <xdr:blipFill>
        <a:blip xmlns:r="http://schemas.openxmlformats.org/officeDocument/2006/relationships" r:embed="rId1" cstate="print"/>
        <a:stretch>
          <a:fillRect/>
        </a:stretch>
      </xdr:blipFill>
      <xdr:spPr>
        <a:xfrm>
          <a:off x="131885" y="58615"/>
          <a:ext cx="1131428" cy="90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285749</xdr:colOff>
      <xdr:row>0</xdr:row>
      <xdr:rowOff>68036</xdr:rowOff>
    </xdr:from>
    <xdr:to>
      <xdr:col>2</xdr:col>
      <xdr:colOff>693963</xdr:colOff>
      <xdr:row>2</xdr:row>
      <xdr:rowOff>327932</xdr:rowOff>
    </xdr:to>
    <xdr:pic>
      <xdr:nvPicPr>
        <xdr:cNvPr id="4"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 xmlns:a14="http://schemas.microsoft.com/office/drawing/2010/main" val="0"/>
            </a:ext>
          </a:extLst>
        </a:blip>
        <a:srcRect/>
        <a:stretch>
          <a:fillRect/>
        </a:stretch>
      </xdr:blipFill>
      <xdr:spPr bwMode="auto">
        <a:xfrm>
          <a:off x="489856" y="68036"/>
          <a:ext cx="1129393"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199006</xdr:colOff>
      <xdr:row>0</xdr:row>
      <xdr:rowOff>114300</xdr:rowOff>
    </xdr:from>
    <xdr:to>
      <xdr:col>2</xdr:col>
      <xdr:colOff>741931</xdr:colOff>
      <xdr:row>2</xdr:row>
      <xdr:rowOff>238125</xdr:rowOff>
    </xdr:to>
    <xdr:pic>
      <xdr:nvPicPr>
        <xdr:cNvPr id="3"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 xmlns:a14="http://schemas.microsoft.com/office/drawing/2010/main" val="0"/>
            </a:ext>
          </a:extLst>
        </a:blip>
        <a:srcRect/>
        <a:stretch>
          <a:fillRect/>
        </a:stretch>
      </xdr:blipFill>
      <xdr:spPr bwMode="auto">
        <a:xfrm>
          <a:off x="508569" y="114300"/>
          <a:ext cx="971550"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60"/>
  <sheetViews>
    <sheetView zoomScale="70" zoomScaleNormal="70" zoomScalePageLayoutView="85" workbookViewId="0">
      <pane ySplit="1" topLeftCell="A20" activePane="bottomLeft" state="frozen"/>
      <selection pane="bottomLeft" activeCell="E8" sqref="E8"/>
    </sheetView>
  </sheetViews>
  <sheetFormatPr baseColWidth="10" defaultColWidth="11.42578125" defaultRowHeight="12.75"/>
  <cols>
    <col min="1" max="1" width="25.140625" style="41" customWidth="1"/>
    <col min="2" max="2" width="125" style="31" customWidth="1"/>
    <col min="3" max="3" width="44" style="31" customWidth="1"/>
    <col min="4" max="4" width="32" style="31" customWidth="1"/>
    <col min="5" max="5" width="89.28515625" style="31" customWidth="1"/>
    <col min="6" max="6" width="81.42578125" style="31" customWidth="1"/>
    <col min="7" max="7" width="39.42578125" style="31" customWidth="1"/>
    <col min="8" max="16384" width="11.42578125" style="31"/>
  </cols>
  <sheetData>
    <row r="1" spans="1:7" ht="63.75">
      <c r="A1" s="27" t="s">
        <v>38</v>
      </c>
      <c r="B1" s="28" t="s">
        <v>187</v>
      </c>
      <c r="C1" s="29" t="s">
        <v>39</v>
      </c>
      <c r="D1" s="29" t="s">
        <v>85</v>
      </c>
      <c r="E1" s="29" t="s">
        <v>87</v>
      </c>
      <c r="F1" s="29" t="s">
        <v>83</v>
      </c>
      <c r="G1" s="30" t="s">
        <v>227</v>
      </c>
    </row>
    <row r="2" spans="1:7" ht="40.5" customHeight="1">
      <c r="A2" s="375" t="s">
        <v>228</v>
      </c>
      <c r="B2" s="380" t="s">
        <v>236</v>
      </c>
      <c r="C2" s="377" t="s">
        <v>46</v>
      </c>
      <c r="D2" s="380" t="s">
        <v>90</v>
      </c>
      <c r="E2" s="32" t="s">
        <v>64</v>
      </c>
      <c r="F2" s="387" t="s">
        <v>237</v>
      </c>
      <c r="G2" s="373" t="s">
        <v>84</v>
      </c>
    </row>
    <row r="3" spans="1:7" ht="20.25" customHeight="1">
      <c r="A3" s="375"/>
      <c r="B3" s="383"/>
      <c r="C3" s="377"/>
      <c r="D3" s="385"/>
      <c r="E3" s="32" t="s">
        <v>47</v>
      </c>
      <c r="F3" s="377"/>
      <c r="G3" s="373"/>
    </row>
    <row r="4" spans="1:7" ht="20.25" customHeight="1">
      <c r="A4" s="375"/>
      <c r="B4" s="383"/>
      <c r="C4" s="377"/>
      <c r="D4" s="385"/>
      <c r="E4" s="32" t="s">
        <v>48</v>
      </c>
      <c r="F4" s="377"/>
      <c r="G4" s="373"/>
    </row>
    <row r="5" spans="1:7" ht="20.25" customHeight="1">
      <c r="A5" s="375"/>
      <c r="B5" s="383"/>
      <c r="C5" s="377"/>
      <c r="D5" s="386"/>
      <c r="E5" s="32" t="s">
        <v>63</v>
      </c>
      <c r="F5" s="377"/>
      <c r="G5" s="373"/>
    </row>
    <row r="6" spans="1:7" ht="63" customHeight="1">
      <c r="A6" s="375"/>
      <c r="B6" s="383"/>
      <c r="C6" s="33" t="s">
        <v>40</v>
      </c>
      <c r="D6" s="34" t="s">
        <v>229</v>
      </c>
      <c r="E6" s="32" t="s">
        <v>41</v>
      </c>
      <c r="F6" s="35" t="s">
        <v>238</v>
      </c>
      <c r="G6" s="36" t="s">
        <v>230</v>
      </c>
    </row>
    <row r="7" spans="1:7" ht="37.5" customHeight="1">
      <c r="A7" s="375"/>
      <c r="B7" s="383"/>
      <c r="C7" s="377" t="s">
        <v>65</v>
      </c>
      <c r="D7" s="380" t="s">
        <v>231</v>
      </c>
      <c r="E7" s="32" t="s">
        <v>66</v>
      </c>
      <c r="F7" s="389" t="s">
        <v>239</v>
      </c>
      <c r="G7" s="373" t="s">
        <v>232</v>
      </c>
    </row>
    <row r="8" spans="1:7" ht="37.5" customHeight="1">
      <c r="A8" s="375"/>
      <c r="B8" s="383"/>
      <c r="C8" s="377"/>
      <c r="D8" s="385"/>
      <c r="E8" s="32" t="s">
        <v>67</v>
      </c>
      <c r="F8" s="377"/>
      <c r="G8" s="373"/>
    </row>
    <row r="9" spans="1:7" ht="37.5" customHeight="1">
      <c r="A9" s="375"/>
      <c r="B9" s="383"/>
      <c r="C9" s="377"/>
      <c r="D9" s="385"/>
      <c r="E9" s="32" t="s">
        <v>68</v>
      </c>
      <c r="F9" s="377"/>
      <c r="G9" s="373"/>
    </row>
    <row r="10" spans="1:7" ht="37.5" customHeight="1">
      <c r="A10" s="375"/>
      <c r="B10" s="383"/>
      <c r="C10" s="377"/>
      <c r="D10" s="385"/>
      <c r="E10" s="32" t="s">
        <v>69</v>
      </c>
      <c r="F10" s="377"/>
      <c r="G10" s="373"/>
    </row>
    <row r="11" spans="1:7" ht="37.5" customHeight="1">
      <c r="A11" s="375"/>
      <c r="B11" s="383"/>
      <c r="C11" s="377"/>
      <c r="D11" s="385"/>
      <c r="E11" s="32" t="s">
        <v>70</v>
      </c>
      <c r="F11" s="377"/>
      <c r="G11" s="373"/>
    </row>
    <row r="12" spans="1:7" ht="37.5" customHeight="1">
      <c r="A12" s="375"/>
      <c r="B12" s="383"/>
      <c r="C12" s="377"/>
      <c r="D12" s="385"/>
      <c r="E12" s="32" t="s">
        <v>71</v>
      </c>
      <c r="F12" s="377"/>
      <c r="G12" s="373"/>
    </row>
    <row r="13" spans="1:7" ht="37.5" customHeight="1">
      <c r="A13" s="375"/>
      <c r="B13" s="383"/>
      <c r="C13" s="377"/>
      <c r="D13" s="386"/>
      <c r="E13" s="32" t="s">
        <v>72</v>
      </c>
      <c r="F13" s="377"/>
      <c r="G13" s="373"/>
    </row>
    <row r="14" spans="1:7" ht="57.75" customHeight="1">
      <c r="A14" s="375"/>
      <c r="B14" s="383"/>
      <c r="C14" s="380" t="s">
        <v>53</v>
      </c>
      <c r="D14" s="380" t="s">
        <v>88</v>
      </c>
      <c r="E14" s="32" t="s">
        <v>55</v>
      </c>
      <c r="F14" s="380" t="s">
        <v>240</v>
      </c>
      <c r="G14" s="390"/>
    </row>
    <row r="15" spans="1:7" ht="57.75" customHeight="1">
      <c r="A15" s="375"/>
      <c r="B15" s="383"/>
      <c r="C15" s="386"/>
      <c r="D15" s="386"/>
      <c r="E15" s="32" t="s">
        <v>233</v>
      </c>
      <c r="F15" s="386"/>
      <c r="G15" s="391"/>
    </row>
    <row r="16" spans="1:7" ht="20.25" customHeight="1">
      <c r="A16" s="375"/>
      <c r="B16" s="383"/>
      <c r="C16" s="380" t="s">
        <v>46</v>
      </c>
      <c r="D16" s="380" t="s">
        <v>234</v>
      </c>
      <c r="E16" s="32" t="s">
        <v>47</v>
      </c>
      <c r="F16" s="380" t="s">
        <v>241</v>
      </c>
      <c r="G16" s="37" t="s">
        <v>84</v>
      </c>
    </row>
    <row r="17" spans="1:7" ht="19.5" customHeight="1">
      <c r="A17" s="375"/>
      <c r="B17" s="383"/>
      <c r="C17" s="386"/>
      <c r="D17" s="386"/>
      <c r="E17" s="32" t="s">
        <v>48</v>
      </c>
      <c r="F17" s="386"/>
      <c r="G17" s="38"/>
    </row>
    <row r="18" spans="1:7" ht="30.75" customHeight="1">
      <c r="A18" s="375"/>
      <c r="B18" s="383"/>
      <c r="C18" s="377" t="s">
        <v>65</v>
      </c>
      <c r="D18" s="380" t="s">
        <v>89</v>
      </c>
      <c r="E18" s="32" t="s">
        <v>66</v>
      </c>
      <c r="F18" s="389" t="s">
        <v>239</v>
      </c>
      <c r="G18" s="373" t="s">
        <v>235</v>
      </c>
    </row>
    <row r="19" spans="1:7" ht="33" customHeight="1">
      <c r="A19" s="375"/>
      <c r="B19" s="383"/>
      <c r="C19" s="377"/>
      <c r="D19" s="385"/>
      <c r="E19" s="32" t="s">
        <v>67</v>
      </c>
      <c r="F19" s="377"/>
      <c r="G19" s="373"/>
    </row>
    <row r="20" spans="1:7" ht="30" customHeight="1">
      <c r="A20" s="375"/>
      <c r="B20" s="383"/>
      <c r="C20" s="377"/>
      <c r="D20" s="385"/>
      <c r="E20" s="32" t="s">
        <v>68</v>
      </c>
      <c r="F20" s="377"/>
      <c r="G20" s="373"/>
    </row>
    <row r="21" spans="1:7" ht="36" customHeight="1">
      <c r="A21" s="375"/>
      <c r="B21" s="383"/>
      <c r="C21" s="377"/>
      <c r="D21" s="385"/>
      <c r="E21" s="32" t="s">
        <v>69</v>
      </c>
      <c r="F21" s="377"/>
      <c r="G21" s="373"/>
    </row>
    <row r="22" spans="1:7" ht="38.25" customHeight="1">
      <c r="A22" s="375"/>
      <c r="B22" s="383"/>
      <c r="C22" s="377"/>
      <c r="D22" s="385"/>
      <c r="E22" s="32" t="s">
        <v>70</v>
      </c>
      <c r="F22" s="377"/>
      <c r="G22" s="373"/>
    </row>
    <row r="23" spans="1:7" ht="30.75" customHeight="1">
      <c r="A23" s="375"/>
      <c r="B23" s="383"/>
      <c r="C23" s="377"/>
      <c r="D23" s="385"/>
      <c r="E23" s="32" t="s">
        <v>71</v>
      </c>
      <c r="F23" s="377"/>
      <c r="G23" s="373"/>
    </row>
    <row r="24" spans="1:7" ht="30.75" customHeight="1">
      <c r="A24" s="375"/>
      <c r="B24" s="384"/>
      <c r="C24" s="377"/>
      <c r="D24" s="386"/>
      <c r="E24" s="32" t="s">
        <v>72</v>
      </c>
      <c r="F24" s="377"/>
      <c r="G24" s="373"/>
    </row>
    <row r="25" spans="1:7" ht="53.25" customHeight="1">
      <c r="A25" s="375" t="s">
        <v>226</v>
      </c>
      <c r="B25" s="380" t="s">
        <v>242</v>
      </c>
      <c r="C25" s="377" t="s">
        <v>40</v>
      </c>
      <c r="D25" s="380" t="s">
        <v>86</v>
      </c>
      <c r="E25" s="32" t="s">
        <v>41</v>
      </c>
      <c r="F25" s="389" t="s">
        <v>243</v>
      </c>
      <c r="G25" s="373" t="s">
        <v>92</v>
      </c>
    </row>
    <row r="26" spans="1:7" ht="69.75" customHeight="1">
      <c r="A26" s="375"/>
      <c r="B26" s="385"/>
      <c r="C26" s="377"/>
      <c r="D26" s="385"/>
      <c r="E26" s="32" t="s">
        <v>42</v>
      </c>
      <c r="F26" s="377"/>
      <c r="G26" s="373"/>
    </row>
    <row r="27" spans="1:7" ht="53.25" customHeight="1">
      <c r="A27" s="375"/>
      <c r="B27" s="385"/>
      <c r="C27" s="377"/>
      <c r="D27" s="385"/>
      <c r="E27" s="32" t="s">
        <v>43</v>
      </c>
      <c r="F27" s="377"/>
      <c r="G27" s="373"/>
    </row>
    <row r="28" spans="1:7" ht="53.25" customHeight="1">
      <c r="A28" s="375"/>
      <c r="B28" s="385"/>
      <c r="C28" s="377"/>
      <c r="D28" s="385"/>
      <c r="E28" s="32" t="s">
        <v>44</v>
      </c>
      <c r="F28" s="377"/>
      <c r="G28" s="373"/>
    </row>
    <row r="29" spans="1:7" ht="53.25" customHeight="1">
      <c r="A29" s="375"/>
      <c r="B29" s="385"/>
      <c r="C29" s="377"/>
      <c r="D29" s="386"/>
      <c r="E29" s="32" t="s">
        <v>45</v>
      </c>
      <c r="F29" s="377"/>
      <c r="G29" s="373"/>
    </row>
    <row r="30" spans="1:7" ht="53.25" customHeight="1">
      <c r="A30" s="375"/>
      <c r="B30" s="385"/>
      <c r="C30" s="377" t="s">
        <v>46</v>
      </c>
      <c r="D30" s="380" t="s">
        <v>90</v>
      </c>
      <c r="E30" s="32" t="s">
        <v>47</v>
      </c>
      <c r="F30" s="377"/>
      <c r="G30" s="373"/>
    </row>
    <row r="31" spans="1:7" ht="53.25" customHeight="1">
      <c r="A31" s="375"/>
      <c r="B31" s="386"/>
      <c r="C31" s="377"/>
      <c r="D31" s="386"/>
      <c r="E31" s="32" t="s">
        <v>48</v>
      </c>
      <c r="F31" s="377"/>
      <c r="G31" s="373"/>
    </row>
    <row r="32" spans="1:7" ht="39.75" customHeight="1">
      <c r="A32" s="375" t="s">
        <v>222</v>
      </c>
      <c r="B32" s="380" t="s">
        <v>244</v>
      </c>
      <c r="C32" s="377" t="s">
        <v>49</v>
      </c>
      <c r="D32" s="380" t="s">
        <v>88</v>
      </c>
      <c r="E32" s="32" t="s">
        <v>50</v>
      </c>
      <c r="F32" s="389" t="s">
        <v>245</v>
      </c>
      <c r="G32" s="392" t="s">
        <v>246</v>
      </c>
    </row>
    <row r="33" spans="1:7" ht="39.75" customHeight="1">
      <c r="A33" s="375"/>
      <c r="B33" s="385"/>
      <c r="C33" s="377"/>
      <c r="D33" s="385"/>
      <c r="E33" s="32" t="s">
        <v>51</v>
      </c>
      <c r="F33" s="377"/>
      <c r="G33" s="373"/>
    </row>
    <row r="34" spans="1:7" ht="39.75" customHeight="1">
      <c r="A34" s="375"/>
      <c r="B34" s="385"/>
      <c r="C34" s="377"/>
      <c r="D34" s="386"/>
      <c r="E34" s="32" t="s">
        <v>52</v>
      </c>
      <c r="F34" s="377"/>
      <c r="G34" s="373"/>
    </row>
    <row r="35" spans="1:7" ht="39.75" customHeight="1">
      <c r="A35" s="375"/>
      <c r="B35" s="385"/>
      <c r="C35" s="377" t="s">
        <v>53</v>
      </c>
      <c r="D35" s="380" t="s">
        <v>88</v>
      </c>
      <c r="E35" s="32" t="s">
        <v>54</v>
      </c>
      <c r="F35" s="377"/>
      <c r="G35" s="373"/>
    </row>
    <row r="36" spans="1:7" ht="39.75" customHeight="1">
      <c r="A36" s="375"/>
      <c r="B36" s="385"/>
      <c r="C36" s="377"/>
      <c r="D36" s="385"/>
      <c r="E36" s="32" t="s">
        <v>55</v>
      </c>
      <c r="F36" s="377"/>
      <c r="G36" s="373"/>
    </row>
    <row r="37" spans="1:7" ht="39.75" customHeight="1">
      <c r="A37" s="375"/>
      <c r="B37" s="385"/>
      <c r="C37" s="377"/>
      <c r="D37" s="385"/>
      <c r="E37" s="32" t="s">
        <v>56</v>
      </c>
      <c r="F37" s="377"/>
      <c r="G37" s="373"/>
    </row>
    <row r="38" spans="1:7" ht="39.75" customHeight="1">
      <c r="A38" s="375"/>
      <c r="B38" s="385"/>
      <c r="C38" s="377"/>
      <c r="D38" s="385"/>
      <c r="E38" s="32" t="s">
        <v>57</v>
      </c>
      <c r="F38" s="377"/>
      <c r="G38" s="373"/>
    </row>
    <row r="39" spans="1:7" ht="39.75" customHeight="1">
      <c r="A39" s="375"/>
      <c r="B39" s="385"/>
      <c r="C39" s="377"/>
      <c r="D39" s="385"/>
      <c r="E39" s="32" t="s">
        <v>58</v>
      </c>
      <c r="F39" s="377"/>
      <c r="G39" s="373"/>
    </row>
    <row r="40" spans="1:7" ht="39.75" customHeight="1">
      <c r="A40" s="375"/>
      <c r="B40" s="385"/>
      <c r="C40" s="377"/>
      <c r="D40" s="386"/>
      <c r="E40" s="32" t="s">
        <v>59</v>
      </c>
      <c r="F40" s="377"/>
      <c r="G40" s="373"/>
    </row>
    <row r="41" spans="1:7" ht="39.75" customHeight="1">
      <c r="A41" s="375"/>
      <c r="B41" s="385"/>
      <c r="C41" s="377" t="s">
        <v>46</v>
      </c>
      <c r="D41" s="380" t="s">
        <v>90</v>
      </c>
      <c r="E41" s="39" t="s">
        <v>47</v>
      </c>
      <c r="F41" s="377"/>
      <c r="G41" s="373"/>
    </row>
    <row r="42" spans="1:7" ht="39.75" customHeight="1">
      <c r="A42" s="375"/>
      <c r="B42" s="386"/>
      <c r="C42" s="377"/>
      <c r="D42" s="386"/>
      <c r="E42" s="39" t="s">
        <v>48</v>
      </c>
      <c r="F42" s="377"/>
      <c r="G42" s="373"/>
    </row>
    <row r="43" spans="1:7" ht="53.25" customHeight="1">
      <c r="A43" s="375" t="s">
        <v>60</v>
      </c>
      <c r="B43" s="380" t="s">
        <v>247</v>
      </c>
      <c r="C43" s="377" t="s">
        <v>46</v>
      </c>
      <c r="D43" s="380" t="s">
        <v>91</v>
      </c>
      <c r="E43" s="32" t="s">
        <v>61</v>
      </c>
      <c r="F43" s="377" t="s">
        <v>248</v>
      </c>
      <c r="G43" s="373" t="s">
        <v>84</v>
      </c>
    </row>
    <row r="44" spans="1:7" ht="53.25" customHeight="1">
      <c r="A44" s="375"/>
      <c r="B44" s="385"/>
      <c r="C44" s="377"/>
      <c r="D44" s="385"/>
      <c r="E44" s="32" t="s">
        <v>62</v>
      </c>
      <c r="F44" s="388"/>
      <c r="G44" s="382"/>
    </row>
    <row r="45" spans="1:7" ht="53.25" customHeight="1">
      <c r="A45" s="375"/>
      <c r="B45" s="385"/>
      <c r="C45" s="377"/>
      <c r="D45" s="385"/>
      <c r="E45" s="32" t="s">
        <v>47</v>
      </c>
      <c r="F45" s="388"/>
      <c r="G45" s="382"/>
    </row>
    <row r="46" spans="1:7" ht="53.25" customHeight="1">
      <c r="A46" s="375"/>
      <c r="B46" s="385"/>
      <c r="C46" s="377"/>
      <c r="D46" s="385"/>
      <c r="E46" s="32" t="s">
        <v>48</v>
      </c>
      <c r="F46" s="388"/>
      <c r="G46" s="382"/>
    </row>
    <row r="47" spans="1:7" ht="53.25" customHeight="1">
      <c r="A47" s="375"/>
      <c r="B47" s="386"/>
      <c r="C47" s="377"/>
      <c r="D47" s="386"/>
      <c r="E47" s="32" t="s">
        <v>63</v>
      </c>
      <c r="F47" s="388"/>
      <c r="G47" s="382"/>
    </row>
    <row r="48" spans="1:7" ht="40.5" customHeight="1">
      <c r="A48" s="375" t="s">
        <v>194</v>
      </c>
      <c r="B48" s="380" t="s">
        <v>249</v>
      </c>
      <c r="C48" s="377" t="s">
        <v>46</v>
      </c>
      <c r="D48" s="380" t="s">
        <v>90</v>
      </c>
      <c r="E48" s="32" t="s">
        <v>64</v>
      </c>
      <c r="F48" s="387" t="s">
        <v>237</v>
      </c>
      <c r="G48" s="373" t="s">
        <v>84</v>
      </c>
    </row>
    <row r="49" spans="1:7" ht="20.25" customHeight="1">
      <c r="A49" s="375"/>
      <c r="B49" s="383"/>
      <c r="C49" s="377"/>
      <c r="D49" s="385"/>
      <c r="E49" s="32" t="s">
        <v>47</v>
      </c>
      <c r="F49" s="377"/>
      <c r="G49" s="373"/>
    </row>
    <row r="50" spans="1:7" ht="20.25" customHeight="1">
      <c r="A50" s="375"/>
      <c r="B50" s="383"/>
      <c r="C50" s="377"/>
      <c r="D50" s="385"/>
      <c r="E50" s="32" t="s">
        <v>48</v>
      </c>
      <c r="F50" s="377"/>
      <c r="G50" s="373"/>
    </row>
    <row r="51" spans="1:7" ht="20.25" customHeight="1">
      <c r="A51" s="375"/>
      <c r="B51" s="383"/>
      <c r="C51" s="377"/>
      <c r="D51" s="386"/>
      <c r="E51" s="32" t="s">
        <v>63</v>
      </c>
      <c r="F51" s="377"/>
      <c r="G51" s="373"/>
    </row>
    <row r="52" spans="1:7" ht="33" customHeight="1">
      <c r="A52" s="375"/>
      <c r="B52" s="383"/>
      <c r="C52" s="377" t="s">
        <v>65</v>
      </c>
      <c r="D52" s="380" t="s">
        <v>89</v>
      </c>
      <c r="E52" s="32"/>
      <c r="F52" s="377"/>
      <c r="G52" s="373"/>
    </row>
    <row r="53" spans="1:7" ht="33" customHeight="1">
      <c r="A53" s="375"/>
      <c r="B53" s="383"/>
      <c r="C53" s="377"/>
      <c r="D53" s="385"/>
      <c r="E53" s="32"/>
      <c r="F53" s="377"/>
      <c r="G53" s="373"/>
    </row>
    <row r="54" spans="1:7" ht="33" customHeight="1">
      <c r="A54" s="375"/>
      <c r="B54" s="383"/>
      <c r="C54" s="377"/>
      <c r="D54" s="385"/>
      <c r="E54" s="32"/>
      <c r="F54" s="377"/>
      <c r="G54" s="373"/>
    </row>
    <row r="55" spans="1:7" ht="28.5" customHeight="1">
      <c r="A55" s="375"/>
      <c r="B55" s="383"/>
      <c r="C55" s="377"/>
      <c r="D55" s="385"/>
      <c r="E55" s="32"/>
      <c r="F55" s="377"/>
      <c r="G55" s="373"/>
    </row>
    <row r="56" spans="1:7" ht="28.5" customHeight="1">
      <c r="A56" s="375"/>
      <c r="B56" s="383"/>
      <c r="C56" s="377"/>
      <c r="D56" s="385"/>
      <c r="E56" s="32"/>
      <c r="F56" s="377"/>
      <c r="G56" s="373"/>
    </row>
    <row r="57" spans="1:7" ht="30.75" customHeight="1">
      <c r="A57" s="375"/>
      <c r="B57" s="383"/>
      <c r="C57" s="377"/>
      <c r="D57" s="385"/>
      <c r="E57" s="32" t="s">
        <v>71</v>
      </c>
      <c r="F57" s="377"/>
      <c r="G57" s="373"/>
    </row>
    <row r="58" spans="1:7" ht="30.75" customHeight="1">
      <c r="A58" s="375"/>
      <c r="B58" s="384"/>
      <c r="C58" s="377"/>
      <c r="D58" s="386"/>
      <c r="E58" s="32"/>
      <c r="F58" s="377"/>
      <c r="G58" s="373"/>
    </row>
    <row r="59" spans="1:7" ht="53.25" customHeight="1">
      <c r="A59" s="375" t="s">
        <v>73</v>
      </c>
      <c r="B59" s="377" t="s">
        <v>250</v>
      </c>
      <c r="C59" s="377" t="s">
        <v>46</v>
      </c>
      <c r="D59" s="380" t="s">
        <v>90</v>
      </c>
      <c r="E59" s="32" t="s">
        <v>47</v>
      </c>
      <c r="F59" s="377" t="s">
        <v>251</v>
      </c>
      <c r="G59" s="373" t="s">
        <v>84</v>
      </c>
    </row>
    <row r="60" spans="1:7" ht="112.5" customHeight="1" thickBot="1">
      <c r="A60" s="376"/>
      <c r="B60" s="378"/>
      <c r="C60" s="379"/>
      <c r="D60" s="381"/>
      <c r="E60" s="40" t="s">
        <v>48</v>
      </c>
      <c r="F60" s="379"/>
      <c r="G60" s="374"/>
    </row>
  </sheetData>
  <autoFilter ref="A1:F37"/>
  <mergeCells count="61">
    <mergeCell ref="G32:G42"/>
    <mergeCell ref="A32:A42"/>
    <mergeCell ref="B32:B42"/>
    <mergeCell ref="C32:C34"/>
    <mergeCell ref="D32:D34"/>
    <mergeCell ref="F32:F42"/>
    <mergeCell ref="C35:C40"/>
    <mergeCell ref="D35:D40"/>
    <mergeCell ref="C41:C42"/>
    <mergeCell ref="D41:D42"/>
    <mergeCell ref="D2:D5"/>
    <mergeCell ref="F2:F5"/>
    <mergeCell ref="G2:G5"/>
    <mergeCell ref="C7:C13"/>
    <mergeCell ref="D7:D13"/>
    <mergeCell ref="F7:F13"/>
    <mergeCell ref="G7:G13"/>
    <mergeCell ref="C2:C5"/>
    <mergeCell ref="F14:F15"/>
    <mergeCell ref="G14:G15"/>
    <mergeCell ref="C16:C17"/>
    <mergeCell ref="D16:D17"/>
    <mergeCell ref="F16:F17"/>
    <mergeCell ref="C18:C24"/>
    <mergeCell ref="D18:D24"/>
    <mergeCell ref="F18:F24"/>
    <mergeCell ref="G18:G24"/>
    <mergeCell ref="A25:A31"/>
    <mergeCell ref="B25:B31"/>
    <mergeCell ref="C25:C29"/>
    <mergeCell ref="D25:D29"/>
    <mergeCell ref="F25:F31"/>
    <mergeCell ref="G25:G31"/>
    <mergeCell ref="C30:C31"/>
    <mergeCell ref="D30:D31"/>
    <mergeCell ref="A2:A24"/>
    <mergeCell ref="B2:B24"/>
    <mergeCell ref="C14:C15"/>
    <mergeCell ref="D14:D15"/>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59:G60"/>
    <mergeCell ref="A59:A60"/>
    <mergeCell ref="B59:B60"/>
    <mergeCell ref="C59:C60"/>
    <mergeCell ref="D59:D60"/>
    <mergeCell ref="F59:F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47"/>
  <sheetViews>
    <sheetView view="pageBreakPreview" zoomScale="80" zoomScaleNormal="80" zoomScaleSheetLayoutView="80" zoomScalePageLayoutView="80" workbookViewId="0">
      <selection activeCell="F8" sqref="F8:J8"/>
    </sheetView>
  </sheetViews>
  <sheetFormatPr baseColWidth="10" defaultColWidth="10.85546875" defaultRowHeight="15" outlineLevelRow="1"/>
  <cols>
    <col min="1" max="1" width="3.140625" style="17" customWidth="1"/>
    <col min="2" max="2" width="6.42578125" style="20" customWidth="1"/>
    <col min="3" max="3" width="15.85546875" style="20" customWidth="1"/>
    <col min="4" max="4" width="44.28515625" style="21" customWidth="1"/>
    <col min="5" max="5" width="25.140625" style="20" customWidth="1"/>
    <col min="6" max="6" width="6.7109375" style="20" hidden="1" customWidth="1"/>
    <col min="7" max="7" width="35.5703125" style="20" customWidth="1"/>
    <col min="8" max="8" width="23.5703125" style="23" customWidth="1"/>
    <col min="9" max="9" width="16.85546875" style="23" customWidth="1"/>
    <col min="10" max="10" width="17" style="23" customWidth="1"/>
    <col min="11" max="11" width="4" style="17" customWidth="1"/>
    <col min="12" max="16384" width="10.85546875" style="17"/>
  </cols>
  <sheetData>
    <row r="1" spans="2:11" ht="26.25" customHeight="1">
      <c r="B1" s="456"/>
      <c r="C1" s="457"/>
      <c r="D1" s="464" t="s">
        <v>196</v>
      </c>
      <c r="E1" s="465"/>
      <c r="F1" s="465"/>
      <c r="G1" s="465"/>
      <c r="H1" s="465"/>
      <c r="I1" s="465"/>
      <c r="J1" s="466"/>
      <c r="K1" s="16"/>
    </row>
    <row r="2" spans="2:11" ht="26.25" customHeight="1">
      <c r="B2" s="458"/>
      <c r="C2" s="459"/>
      <c r="D2" s="467" t="s">
        <v>217</v>
      </c>
      <c r="E2" s="468"/>
      <c r="F2" s="468"/>
      <c r="G2" s="468"/>
      <c r="H2" s="468"/>
      <c r="I2" s="468"/>
      <c r="J2" s="469"/>
      <c r="K2" s="16"/>
    </row>
    <row r="3" spans="2:11" ht="26.25" customHeight="1" thickBot="1">
      <c r="B3" s="460"/>
      <c r="C3" s="461"/>
      <c r="D3" s="470" t="s">
        <v>218</v>
      </c>
      <c r="E3" s="471"/>
      <c r="F3" s="471"/>
      <c r="G3" s="471"/>
      <c r="H3" s="471"/>
      <c r="I3" s="471"/>
      <c r="J3" s="472"/>
      <c r="K3" s="16"/>
    </row>
    <row r="4" spans="2:11" ht="9" customHeight="1">
      <c r="B4" s="82"/>
      <c r="C4" s="82"/>
      <c r="D4" s="82"/>
      <c r="E4" s="82"/>
      <c r="F4" s="82"/>
      <c r="G4" s="83"/>
      <c r="H4" s="84"/>
      <c r="I4" s="84"/>
      <c r="J4" s="84"/>
      <c r="K4" s="16"/>
    </row>
    <row r="5" spans="2:11" ht="9" customHeight="1" thickBot="1">
      <c r="B5" s="85"/>
      <c r="C5" s="85"/>
      <c r="D5" s="85"/>
      <c r="E5" s="85"/>
      <c r="F5" s="85"/>
      <c r="G5" s="18"/>
      <c r="H5" s="19"/>
      <c r="I5" s="19"/>
      <c r="J5" s="19"/>
      <c r="K5" s="16"/>
    </row>
    <row r="6" spans="2:11" ht="23.25" customHeight="1" thickBot="1">
      <c r="B6" s="475" t="s">
        <v>82</v>
      </c>
      <c r="C6" s="476"/>
      <c r="D6" s="477"/>
      <c r="E6" s="79">
        <v>2020</v>
      </c>
      <c r="F6" s="56"/>
      <c r="G6" s="88"/>
      <c r="H6" s="16"/>
      <c r="I6" s="16"/>
      <c r="J6" s="16"/>
      <c r="K6" s="16"/>
    </row>
    <row r="7" spans="2:11" ht="15" customHeight="1" thickBot="1">
      <c r="B7" s="81"/>
      <c r="C7" s="81"/>
      <c r="D7" s="81"/>
      <c r="E7" s="81"/>
      <c r="F7" s="81"/>
      <c r="G7" s="86"/>
      <c r="H7" s="87"/>
      <c r="I7" s="87"/>
      <c r="J7" s="87"/>
    </row>
    <row r="8" spans="2:11" ht="409.6" customHeight="1" thickBot="1">
      <c r="B8" s="462" t="s">
        <v>143</v>
      </c>
      <c r="C8" s="463"/>
      <c r="D8" s="79" t="s">
        <v>225</v>
      </c>
      <c r="E8" s="80" t="s">
        <v>195</v>
      </c>
      <c r="F8" s="473" t="s">
        <v>322</v>
      </c>
      <c r="G8" s="473"/>
      <c r="H8" s="473"/>
      <c r="I8" s="473"/>
      <c r="J8" s="474"/>
    </row>
    <row r="9" spans="2:11" ht="15" customHeight="1" thickBot="1">
      <c r="B9" s="78"/>
      <c r="C9" s="78"/>
      <c r="D9" s="78"/>
      <c r="E9" s="78"/>
      <c r="F9" s="78"/>
      <c r="G9" s="78"/>
      <c r="H9" s="78"/>
      <c r="I9" s="78"/>
      <c r="J9" s="78"/>
      <c r="K9" s="16"/>
    </row>
    <row r="10" spans="2:11">
      <c r="B10" s="449" t="s">
        <v>144</v>
      </c>
      <c r="C10" s="450"/>
      <c r="D10" s="76" t="s">
        <v>215</v>
      </c>
      <c r="E10" s="436"/>
      <c r="F10" s="436"/>
      <c r="G10" s="436"/>
      <c r="H10" s="436"/>
      <c r="I10" s="436"/>
      <c r="J10" s="438"/>
    </row>
    <row r="11" spans="2:11" ht="15.75" thickBot="1">
      <c r="B11" s="452"/>
      <c r="C11" s="453"/>
      <c r="D11" s="75" t="s">
        <v>27</v>
      </c>
      <c r="E11" s="437"/>
      <c r="F11" s="437"/>
      <c r="G11" s="437"/>
      <c r="H11" s="437"/>
      <c r="I11" s="437"/>
      <c r="J11" s="439"/>
    </row>
    <row r="12" spans="2:11" ht="12" customHeight="1" thickBot="1">
      <c r="B12" s="78"/>
      <c r="C12" s="78"/>
      <c r="D12" s="78"/>
      <c r="E12" s="78"/>
      <c r="F12" s="78"/>
      <c r="G12" s="78"/>
      <c r="H12" s="78"/>
      <c r="I12" s="78"/>
      <c r="J12" s="78"/>
    </row>
    <row r="13" spans="2:11" ht="28.5">
      <c r="B13" s="449" t="s">
        <v>145</v>
      </c>
      <c r="C13" s="450"/>
      <c r="D13" s="77" t="s">
        <v>37</v>
      </c>
      <c r="E13" s="450" t="s">
        <v>146</v>
      </c>
      <c r="F13" s="63"/>
      <c r="G13" s="440" t="str">
        <f>IFERROR(VLOOKUP(D13,Listas!H4:I8,2,FALSE),"")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H13" s="440"/>
      <c r="I13" s="440"/>
      <c r="J13" s="441"/>
    </row>
    <row r="14" spans="2:11" ht="15" customHeight="1">
      <c r="B14" s="451"/>
      <c r="C14" s="399"/>
      <c r="D14" s="11"/>
      <c r="E14" s="399"/>
      <c r="F14" s="26"/>
      <c r="G14" s="445" t="str">
        <f>IFERROR(VLOOKUP(D14,Listas!H5:I9,2,FALSE),"")</f>
        <v/>
      </c>
      <c r="H14" s="445"/>
      <c r="I14" s="445"/>
      <c r="J14" s="446"/>
    </row>
    <row r="15" spans="2:11" ht="15.75" thickBot="1">
      <c r="B15" s="452"/>
      <c r="C15" s="453"/>
      <c r="D15" s="70"/>
      <c r="E15" s="453"/>
      <c r="F15" s="71"/>
      <c r="G15" s="447" t="str">
        <f>IFERROR(VLOOKUP(D15,Listas!H6:I10,2,FALSE),"")</f>
        <v/>
      </c>
      <c r="H15" s="447"/>
      <c r="I15" s="447"/>
      <c r="J15" s="448"/>
      <c r="K15" s="16"/>
    </row>
    <row r="16" spans="2:11" ht="15.75" thickBot="1">
      <c r="B16" s="73"/>
      <c r="C16" s="73"/>
      <c r="D16" s="73"/>
      <c r="E16" s="73"/>
      <c r="F16" s="73"/>
      <c r="G16" s="74"/>
      <c r="H16" s="74"/>
      <c r="I16" s="74"/>
      <c r="J16" s="74"/>
    </row>
    <row r="17" spans="2:10" ht="36" customHeight="1">
      <c r="B17" s="442" t="s">
        <v>147</v>
      </c>
      <c r="C17" s="443"/>
      <c r="D17" s="443"/>
      <c r="E17" s="444"/>
      <c r="F17" s="72"/>
      <c r="G17" s="433" t="s">
        <v>216</v>
      </c>
      <c r="H17" s="434"/>
      <c r="I17" s="434"/>
      <c r="J17" s="435"/>
    </row>
    <row r="18" spans="2:10" ht="9.75" customHeight="1">
      <c r="B18" s="1"/>
      <c r="C18" s="2"/>
      <c r="D18" s="2"/>
      <c r="E18" s="2"/>
      <c r="F18" s="4"/>
      <c r="G18" s="14"/>
      <c r="H18" s="15"/>
      <c r="I18" s="15"/>
      <c r="J18" s="58"/>
    </row>
    <row r="19" spans="2:10" ht="7.5" customHeight="1">
      <c r="B19" s="12"/>
      <c r="C19" s="13"/>
      <c r="D19" s="13"/>
      <c r="E19" s="13"/>
      <c r="F19" s="13"/>
      <c r="G19" s="10"/>
      <c r="H19" s="10"/>
      <c r="I19" s="10"/>
      <c r="J19" s="57"/>
    </row>
    <row r="20" spans="2:10">
      <c r="B20" s="424" t="s">
        <v>46</v>
      </c>
      <c r="C20" s="425"/>
      <c r="D20" s="425"/>
      <c r="E20" s="426"/>
      <c r="F20" s="5" t="e">
        <f>+VLOOKUP($B$20,Listas!$X$39:$Y$43,2,FALSE)</f>
        <v>#N/A</v>
      </c>
      <c r="G20" s="396"/>
      <c r="H20" s="396"/>
      <c r="I20" s="396"/>
      <c r="J20" s="397"/>
    </row>
    <row r="21" spans="2:10">
      <c r="B21" s="427"/>
      <c r="C21" s="428"/>
      <c r="D21" s="428"/>
      <c r="E21" s="429"/>
      <c r="F21" s="5" t="e">
        <f>+VLOOKUP($B$20,Listas!$X$39:$Y$43,2,FALSE)</f>
        <v>#N/A</v>
      </c>
      <c r="G21" s="396"/>
      <c r="H21" s="396"/>
      <c r="I21" s="396"/>
      <c r="J21" s="397"/>
    </row>
    <row r="22" spans="2:10" ht="15.75" customHeight="1">
      <c r="B22" s="430"/>
      <c r="C22" s="431"/>
      <c r="D22" s="431"/>
      <c r="E22" s="432"/>
      <c r="F22" s="5" t="e">
        <f>+VLOOKUP($B$20,Listas!$X$39:$Y$43,2,FALSE)</f>
        <v>#N/A</v>
      </c>
      <c r="G22" s="396"/>
      <c r="H22" s="396"/>
      <c r="I22" s="396"/>
      <c r="J22" s="397"/>
    </row>
    <row r="23" spans="2:10" s="16" customFormat="1" ht="8.25" customHeight="1" outlineLevel="1">
      <c r="B23" s="42"/>
      <c r="C23" s="43"/>
      <c r="D23" s="43"/>
      <c r="E23" s="44"/>
      <c r="F23" s="3"/>
      <c r="G23" s="25"/>
      <c r="H23" s="25"/>
      <c r="I23" s="25"/>
      <c r="J23" s="59"/>
    </row>
    <row r="24" spans="2:10" s="16" customFormat="1" outlineLevel="1">
      <c r="B24" s="394"/>
      <c r="C24" s="395"/>
      <c r="D24" s="395"/>
      <c r="E24" s="395"/>
      <c r="F24" s="5" t="e">
        <f>+VLOOKUP($B$24,Listas!$X$39:$Y$43,2,FALSE)</f>
        <v>#N/A</v>
      </c>
      <c r="G24" s="396"/>
      <c r="H24" s="396"/>
      <c r="I24" s="396"/>
      <c r="J24" s="397"/>
    </row>
    <row r="25" spans="2:10" s="16" customFormat="1" outlineLevel="1">
      <c r="B25" s="394"/>
      <c r="C25" s="395"/>
      <c r="D25" s="395"/>
      <c r="E25" s="395"/>
      <c r="F25" s="5" t="e">
        <f>+VLOOKUP($B$24,Listas!$X$39:$Y$43,2,FALSE)</f>
        <v>#N/A</v>
      </c>
      <c r="G25" s="396"/>
      <c r="H25" s="396"/>
      <c r="I25" s="396"/>
      <c r="J25" s="397"/>
    </row>
    <row r="26" spans="2:10" s="16" customFormat="1" outlineLevel="1">
      <c r="B26" s="394"/>
      <c r="C26" s="395"/>
      <c r="D26" s="395"/>
      <c r="E26" s="395"/>
      <c r="F26" s="5" t="e">
        <f>+VLOOKUP($B$24,Listas!$X$39:$Y$43,2,FALSE)</f>
        <v>#N/A</v>
      </c>
      <c r="G26" s="396"/>
      <c r="H26" s="396"/>
      <c r="I26" s="396"/>
      <c r="J26" s="397"/>
    </row>
    <row r="27" spans="2:10" s="16" customFormat="1" ht="8.25" customHeight="1" outlineLevel="1">
      <c r="B27" s="42"/>
      <c r="C27" s="43"/>
      <c r="D27" s="43"/>
      <c r="E27" s="44"/>
      <c r="F27" s="3"/>
      <c r="G27" s="25"/>
      <c r="H27" s="25"/>
      <c r="I27" s="25"/>
      <c r="J27" s="59"/>
    </row>
    <row r="28" spans="2:10" s="16" customFormat="1" outlineLevel="1">
      <c r="B28" s="394"/>
      <c r="C28" s="395"/>
      <c r="D28" s="395"/>
      <c r="E28" s="395"/>
      <c r="F28" s="5" t="e">
        <f>+VLOOKUP($B$28,Listas!$X$39:$Y$43,2,FALSE)</f>
        <v>#N/A</v>
      </c>
      <c r="G28" s="396"/>
      <c r="H28" s="396"/>
      <c r="I28" s="396"/>
      <c r="J28" s="397"/>
    </row>
    <row r="29" spans="2:10" s="16" customFormat="1" outlineLevel="1">
      <c r="B29" s="394"/>
      <c r="C29" s="395"/>
      <c r="D29" s="395"/>
      <c r="E29" s="395"/>
      <c r="F29" s="5" t="e">
        <f>+VLOOKUP($B$28,Listas!$X$39:$Y$43,2,FALSE)</f>
        <v>#N/A</v>
      </c>
      <c r="G29" s="396"/>
      <c r="H29" s="396"/>
      <c r="I29" s="396"/>
      <c r="J29" s="397"/>
    </row>
    <row r="30" spans="2:10" s="16" customFormat="1" outlineLevel="1">
      <c r="B30" s="394"/>
      <c r="C30" s="395"/>
      <c r="D30" s="395"/>
      <c r="E30" s="395"/>
      <c r="F30" s="5" t="e">
        <f>+VLOOKUP($B$28,Listas!$X$39:$Y$43,2,FALSE)</f>
        <v>#N/A</v>
      </c>
      <c r="G30" s="396"/>
      <c r="H30" s="396"/>
      <c r="I30" s="396"/>
      <c r="J30" s="397"/>
    </row>
    <row r="31" spans="2:10" s="16" customFormat="1" ht="9" customHeight="1" outlineLevel="1">
      <c r="B31" s="42"/>
      <c r="C31" s="43"/>
      <c r="D31" s="43"/>
      <c r="E31" s="44"/>
      <c r="F31" s="3"/>
      <c r="G31" s="25"/>
      <c r="H31" s="25"/>
      <c r="I31" s="25"/>
      <c r="J31" s="59"/>
    </row>
    <row r="32" spans="2:10" s="16" customFormat="1" outlineLevel="1">
      <c r="B32" s="394"/>
      <c r="C32" s="395"/>
      <c r="D32" s="395"/>
      <c r="E32" s="395"/>
      <c r="F32" s="5" t="e">
        <f>+VLOOKUP($B$32,Listas!$X$39:$Y$43,2,FALSE)</f>
        <v>#N/A</v>
      </c>
      <c r="G32" s="396"/>
      <c r="H32" s="396"/>
      <c r="I32" s="396"/>
      <c r="J32" s="397"/>
    </row>
    <row r="33" spans="1:10" s="16" customFormat="1" outlineLevel="1">
      <c r="B33" s="394"/>
      <c r="C33" s="395"/>
      <c r="D33" s="395"/>
      <c r="E33" s="395"/>
      <c r="F33" s="5" t="e">
        <f>+VLOOKUP($B$32,Listas!$X$39:$Y$43,2,FALSE)</f>
        <v>#N/A</v>
      </c>
      <c r="G33" s="396"/>
      <c r="H33" s="396"/>
      <c r="I33" s="396"/>
      <c r="J33" s="397"/>
    </row>
    <row r="34" spans="1:10" s="16" customFormat="1" ht="15.75" outlineLevel="1" thickBot="1">
      <c r="B34" s="407"/>
      <c r="C34" s="408"/>
      <c r="D34" s="408"/>
      <c r="E34" s="408"/>
      <c r="F34" s="62" t="e">
        <f>+VLOOKUP($B$32,Listas!$X$39:$Y$43,2,FALSE)</f>
        <v>#N/A</v>
      </c>
      <c r="G34" s="454"/>
      <c r="H34" s="454"/>
      <c r="I34" s="454"/>
      <c r="J34" s="455"/>
    </row>
    <row r="35" spans="1:10" s="16" customFormat="1" ht="9" customHeight="1" thickBot="1">
      <c r="B35" s="64"/>
      <c r="C35" s="64"/>
      <c r="D35" s="64"/>
      <c r="E35" s="65"/>
      <c r="F35" s="65"/>
      <c r="G35" s="65"/>
      <c r="H35" s="65"/>
      <c r="I35" s="65"/>
      <c r="J35" s="65"/>
    </row>
    <row r="36" spans="1:10" ht="34.5" customHeight="1">
      <c r="B36" s="409" t="s">
        <v>148</v>
      </c>
      <c r="C36" s="398"/>
      <c r="D36" s="412"/>
      <c r="E36" s="398" t="s">
        <v>149</v>
      </c>
      <c r="F36" s="66"/>
      <c r="G36" s="67" t="s">
        <v>128</v>
      </c>
      <c r="H36" s="398" t="s">
        <v>150</v>
      </c>
      <c r="I36" s="401" t="e">
        <f>0.5*'Act. Estrategias'!BF107+'Act. Gestión y Seguimiento'!AT29*0.25+'Act. Gestión y Seguimiento'!#REF!*0.25</f>
        <v>#REF!</v>
      </c>
      <c r="J36" s="402"/>
    </row>
    <row r="37" spans="1:10" ht="34.5" customHeight="1">
      <c r="B37" s="410"/>
      <c r="C37" s="399"/>
      <c r="D37" s="413"/>
      <c r="E37" s="399"/>
      <c r="F37" s="60"/>
      <c r="G37" s="5" t="s">
        <v>94</v>
      </c>
      <c r="H37" s="399"/>
      <c r="I37" s="403"/>
      <c r="J37" s="404"/>
    </row>
    <row r="38" spans="1:10" ht="34.5" customHeight="1" thickBot="1">
      <c r="B38" s="411"/>
      <c r="C38" s="400"/>
      <c r="D38" s="414"/>
      <c r="E38" s="400"/>
      <c r="F38" s="68"/>
      <c r="G38" s="69" t="s">
        <v>93</v>
      </c>
      <c r="H38" s="400"/>
      <c r="I38" s="405"/>
      <c r="J38" s="406"/>
    </row>
    <row r="39" spans="1:10" ht="15.75" thickBot="1">
      <c r="G39" s="21"/>
      <c r="H39" s="17"/>
      <c r="I39" s="17"/>
      <c r="J39" s="17"/>
    </row>
    <row r="40" spans="1:10" ht="15.75" customHeight="1" thickBot="1">
      <c r="A40" s="61"/>
      <c r="B40" s="415" t="s">
        <v>289</v>
      </c>
      <c r="C40" s="416"/>
      <c r="D40" s="417"/>
      <c r="E40" s="101" t="s">
        <v>12</v>
      </c>
      <c r="F40" s="21"/>
      <c r="G40" s="21"/>
      <c r="H40" s="17"/>
      <c r="I40" s="17"/>
      <c r="J40" s="17"/>
    </row>
    <row r="41" spans="1:10">
      <c r="B41" s="418" t="s">
        <v>323</v>
      </c>
      <c r="C41" s="419"/>
      <c r="D41" s="419"/>
      <c r="E41" s="98"/>
      <c r="F41" s="21"/>
      <c r="G41" s="21"/>
      <c r="H41" s="17"/>
      <c r="I41" s="17"/>
      <c r="J41" s="17"/>
    </row>
    <row r="42" spans="1:10">
      <c r="B42" s="420"/>
      <c r="C42" s="421"/>
      <c r="D42" s="421"/>
      <c r="E42" s="99"/>
      <c r="F42" s="21"/>
      <c r="G42" s="21"/>
      <c r="H42" s="17"/>
      <c r="I42" s="17"/>
      <c r="J42" s="17"/>
    </row>
    <row r="43" spans="1:10">
      <c r="B43" s="420"/>
      <c r="C43" s="421"/>
      <c r="D43" s="421"/>
      <c r="E43" s="99"/>
      <c r="F43" s="21"/>
      <c r="G43" s="21"/>
      <c r="H43" s="17"/>
      <c r="I43" s="17"/>
      <c r="J43" s="17"/>
    </row>
    <row r="44" spans="1:10" ht="15.75" thickBot="1">
      <c r="B44" s="422"/>
      <c r="C44" s="423"/>
      <c r="D44" s="423"/>
      <c r="E44" s="100"/>
      <c r="F44" s="21"/>
      <c r="G44" s="21"/>
      <c r="H44" s="17"/>
      <c r="I44" s="17"/>
      <c r="J44" s="17"/>
    </row>
    <row r="45" spans="1:10" s="16" customFormat="1" ht="39.75" customHeight="1">
      <c r="B45" s="22"/>
      <c r="C45" s="22"/>
      <c r="D45" s="22"/>
      <c r="E45" s="22"/>
      <c r="F45" s="22"/>
      <c r="G45" s="22"/>
    </row>
    <row r="46" spans="1:10" s="16" customFormat="1" ht="39.75" customHeight="1">
      <c r="B46" s="22"/>
      <c r="C46" s="22"/>
      <c r="D46" s="22"/>
      <c r="E46" s="22"/>
      <c r="F46" s="22"/>
      <c r="G46" s="22"/>
    </row>
    <row r="47" spans="1:10" ht="61.5" customHeight="1">
      <c r="B47" s="393" t="s">
        <v>324</v>
      </c>
      <c r="C47" s="393"/>
      <c r="D47" s="393"/>
      <c r="E47" s="393"/>
      <c r="F47" s="21"/>
      <c r="G47" s="393" t="s">
        <v>325</v>
      </c>
      <c r="H47" s="393"/>
      <c r="I47" s="393"/>
      <c r="J47" s="393"/>
    </row>
  </sheetData>
  <dataConsolidate/>
  <mergeCells count="47">
    <mergeCell ref="B1:C3"/>
    <mergeCell ref="B8:C8"/>
    <mergeCell ref="D1:J1"/>
    <mergeCell ref="D2:J2"/>
    <mergeCell ref="D3:J3"/>
    <mergeCell ref="F8:J8"/>
    <mergeCell ref="B6:D6"/>
    <mergeCell ref="B24:E26"/>
    <mergeCell ref="G34:J34"/>
    <mergeCell ref="G32:J32"/>
    <mergeCell ref="G33:J33"/>
    <mergeCell ref="G22:J22"/>
    <mergeCell ref="G24:J24"/>
    <mergeCell ref="G25:J25"/>
    <mergeCell ref="G26:J26"/>
    <mergeCell ref="G30:J30"/>
    <mergeCell ref="G21:J21"/>
    <mergeCell ref="B20:E22"/>
    <mergeCell ref="G20:J20"/>
    <mergeCell ref="G17:J17"/>
    <mergeCell ref="E10:G10"/>
    <mergeCell ref="E11:G11"/>
    <mergeCell ref="H10:J10"/>
    <mergeCell ref="H11:J11"/>
    <mergeCell ref="G13:J13"/>
    <mergeCell ref="B17:E17"/>
    <mergeCell ref="G14:J14"/>
    <mergeCell ref="G15:J15"/>
    <mergeCell ref="B13:C15"/>
    <mergeCell ref="E13:E15"/>
    <mergeCell ref="B10:C11"/>
    <mergeCell ref="B47:E47"/>
    <mergeCell ref="G47:J47"/>
    <mergeCell ref="B28:E30"/>
    <mergeCell ref="G28:J28"/>
    <mergeCell ref="G29:J29"/>
    <mergeCell ref="E36:E38"/>
    <mergeCell ref="H36:H38"/>
    <mergeCell ref="I36:J38"/>
    <mergeCell ref="B32:E34"/>
    <mergeCell ref="B36:C38"/>
    <mergeCell ref="D36:D38"/>
    <mergeCell ref="B40:D40"/>
    <mergeCell ref="B41:D41"/>
    <mergeCell ref="B42:D42"/>
    <mergeCell ref="B43:D43"/>
    <mergeCell ref="B44:D44"/>
  </mergeCells>
  <dataValidations count="11">
    <dataValidation type="list" allowBlank="1" showInputMessage="1" showErrorMessage="1" sqref="D10:D11">
      <formula1>procesos</formula1>
    </dataValidation>
    <dataValidation type="list" allowBlank="1" showInputMessage="1" showErrorMessage="1" sqref="B24:E26 B28:E30 B32:E34 B20:E22">
      <formula1>objetivos</formula1>
    </dataValidation>
    <dataValidation type="list" allowBlank="1" showInputMessage="1" showErrorMessage="1" sqref="D13:D15">
      <formula1>proyectos</formula1>
    </dataValidation>
    <dataValidation type="list" allowBlank="1" showInputMessage="1" showErrorMessage="1" sqref="E6">
      <formula1>"2016, 2017, 2018, 2019, 2020"</formula1>
    </dataValidation>
    <dataValidation type="list" allowBlank="1" showInputMessage="1" showErrorMessage="1" sqref="E10:J11">
      <formula1>#REF!</formula1>
    </dataValidation>
    <dataValidation type="list" allowBlank="1" showInputMessage="1" showErrorMessage="1" sqref="G24:J26">
      <formula1>INDIRECT($F$24)</formula1>
    </dataValidation>
    <dataValidation type="list" allowBlank="1" showInputMessage="1" showErrorMessage="1" sqref="G28:J30">
      <formula1>INDIRECT($F$28)</formula1>
    </dataValidation>
    <dataValidation type="list" allowBlank="1" showInputMessage="1" showErrorMessage="1" sqref="G32:J34">
      <formula1>INDIRECT($F$32)</formula1>
    </dataValidation>
    <dataValidation type="list" allowBlank="1" showInputMessage="1" showErrorMessage="1" sqref="G20:J22">
      <formula1>INDIRECT($F$20)</formula1>
    </dataValidation>
    <dataValidation type="date" allowBlank="1" showInputMessage="1" showErrorMessage="1" sqref="E41:E44">
      <formula1>43831</formula1>
      <formula2>44196</formula2>
    </dataValidation>
    <dataValidation type="list" allowBlank="1" showInputMessage="1" showErrorMessage="1" sqref="B41:B44">
      <formula1>"Formulación versión 1, Actualización versión 2, Actualización versión 3, Actualización versión 4"</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&amp;LVersión 5 13-12-2019&amp;R&amp;N</oddFooter>
  </headerFooter>
  <drawing r:id="rId2"/>
  <legacyDrawing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Listas!$B$3:$B$10</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B1:BG116"/>
  <sheetViews>
    <sheetView showGridLines="0" tabSelected="1" zoomScaleNormal="100" zoomScaleSheetLayoutView="90" zoomScalePageLayoutView="125" workbookViewId="0">
      <pane xSplit="4" ySplit="8" topLeftCell="BA23" activePane="bottomRight" state="frozen"/>
      <selection pane="topRight" activeCell="E1" sqref="E1"/>
      <selection pane="bottomLeft" activeCell="A9" sqref="A9"/>
      <selection pane="bottomRight" activeCell="BA25" sqref="BA25"/>
    </sheetView>
  </sheetViews>
  <sheetFormatPr baseColWidth="10" defaultColWidth="10.85546875" defaultRowHeight="17.25" outlineLevelCol="1"/>
  <cols>
    <col min="1" max="1" width="3.140625" style="108" customWidth="1"/>
    <col min="2" max="2" width="10.7109375" style="194" customWidth="1"/>
    <col min="3" max="3" width="15.42578125" style="194" customWidth="1"/>
    <col min="4" max="4" width="56.42578125" style="194" customWidth="1"/>
    <col min="5" max="5" width="21.42578125" style="194" customWidth="1"/>
    <col min="6" max="6" width="15.42578125" style="195" customWidth="1"/>
    <col min="7" max="7" width="27.85546875" style="194" customWidth="1"/>
    <col min="8" max="8" width="18.140625" style="194" customWidth="1"/>
    <col min="9" max="9" width="22.85546875" style="194" customWidth="1"/>
    <col min="10" max="10" width="20.42578125" style="194" customWidth="1"/>
    <col min="11" max="12" width="12.42578125" style="194" customWidth="1"/>
    <col min="13" max="13" width="9.28515625" style="194" customWidth="1"/>
    <col min="14" max="16" width="5.28515625" style="194" customWidth="1" outlineLevel="1"/>
    <col min="17" max="17" width="7.5703125" style="194" customWidth="1"/>
    <col min="18" max="18" width="11.5703125" style="194" bestFit="1" customWidth="1"/>
    <col min="19" max="19" width="51.140625" style="194" customWidth="1"/>
    <col min="20" max="20" width="8" style="194" hidden="1" customWidth="1" outlineLevel="1"/>
    <col min="21" max="21" width="7.140625" style="194" hidden="1" customWidth="1" outlineLevel="1"/>
    <col min="22" max="22" width="39.140625" style="194" hidden="1" customWidth="1" outlineLevel="1"/>
    <col min="23" max="23" width="8.85546875" style="194" customWidth="1" collapsed="1"/>
    <col min="24" max="26" width="5.28515625" style="196" customWidth="1" outlineLevel="1"/>
    <col min="27" max="27" width="7.5703125" style="197" customWidth="1"/>
    <col min="28" max="28" width="11.5703125" style="194" bestFit="1" customWidth="1"/>
    <col min="29" max="29" width="54.85546875" style="197" customWidth="1"/>
    <col min="30" max="30" width="13.140625" style="194" hidden="1" customWidth="1" outlineLevel="1"/>
    <col min="31" max="31" width="7.140625" style="194" hidden="1" customWidth="1" outlineLevel="1"/>
    <col min="32" max="32" width="39.140625" style="194" hidden="1" customWidth="1" outlineLevel="1"/>
    <col min="33" max="33" width="11.140625" style="197" customWidth="1" collapsed="1"/>
    <col min="34" max="36" width="5.28515625" style="198" customWidth="1" outlineLevel="1"/>
    <col min="37" max="37" width="10.85546875" style="197" customWidth="1"/>
    <col min="38" max="38" width="11.5703125" style="194" bestFit="1" customWidth="1"/>
    <col min="39" max="39" width="54.85546875" style="197" customWidth="1"/>
    <col min="40" max="40" width="13.140625" style="194" hidden="1" customWidth="1" outlineLevel="1"/>
    <col min="41" max="41" width="7.140625" style="194" hidden="1" customWidth="1" outlineLevel="1"/>
    <col min="42" max="42" width="39.140625" style="194" hidden="1" customWidth="1" outlineLevel="1"/>
    <col min="43" max="43" width="9.7109375" style="197" customWidth="1" collapsed="1"/>
    <col min="44" max="44" width="5.28515625" style="198" customWidth="1" outlineLevel="1"/>
    <col min="45" max="45" width="5.85546875" style="198" customWidth="1" outlineLevel="1"/>
    <col min="46" max="46" width="5.28515625" style="198" customWidth="1" outlineLevel="1"/>
    <col min="47" max="47" width="8.85546875" style="197" customWidth="1"/>
    <col min="48" max="48" width="11.5703125" style="194" bestFit="1" customWidth="1"/>
    <col min="49" max="49" width="54.85546875" style="197" customWidth="1"/>
    <col min="50" max="50" width="13.140625" style="194" hidden="1" customWidth="1" outlineLevel="1"/>
    <col min="51" max="51" width="7.140625" style="194" hidden="1" customWidth="1" outlineLevel="1"/>
    <col min="52" max="52" width="39.140625" style="194" hidden="1" customWidth="1" outlineLevel="1"/>
    <col min="53" max="53" width="8.85546875" style="197" customWidth="1" collapsed="1"/>
    <col min="54" max="54" width="8.85546875" style="197" customWidth="1"/>
    <col min="55" max="55" width="18.7109375" style="197" bestFit="1" customWidth="1"/>
    <col min="56" max="56" width="7.5703125" style="197" customWidth="1"/>
    <col min="57" max="57" width="11.140625" style="197" customWidth="1"/>
    <col min="58" max="58" width="38.28515625" style="199" customWidth="1"/>
    <col min="59" max="59" width="10.85546875" style="222"/>
    <col min="60" max="16384" width="10.85546875" style="108"/>
  </cols>
  <sheetData>
    <row r="1" spans="2:59" s="225" customFormat="1" ht="24.75" customHeight="1">
      <c r="B1" s="510"/>
      <c r="C1" s="511"/>
      <c r="D1" s="519" t="str">
        <f>+'Marco General'!D1</f>
        <v>INSTITUTO DISTRITAL DE PATRIMONIO CULTURAL</v>
      </c>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20"/>
      <c r="BG1" s="263"/>
    </row>
    <row r="2" spans="2:59" s="225" customFormat="1" ht="24.75" customHeight="1">
      <c r="B2" s="512"/>
      <c r="C2" s="513"/>
      <c r="D2" s="521" t="str">
        <f>'Marco General'!$D$2</f>
        <v>PROCESO DE DIRECCIONAMIENTO ESTRATEGICO</v>
      </c>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2"/>
      <c r="BG2" s="263"/>
    </row>
    <row r="3" spans="2:59" s="225" customFormat="1" ht="37.5" customHeight="1" thickBot="1">
      <c r="B3" s="514"/>
      <c r="C3" s="515"/>
      <c r="D3" s="523" t="str">
        <f>+'Marco General'!$D$3</f>
        <v>PLAN OPERATIVO ANUAL POR DEPENDENCIAS / PROCESOS</v>
      </c>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4"/>
      <c r="BG3" s="263"/>
    </row>
    <row r="4" spans="2:59" s="231" customFormat="1" ht="10.5" customHeight="1">
      <c r="B4" s="226"/>
      <c r="C4" s="226"/>
      <c r="D4" s="226"/>
      <c r="E4" s="226"/>
      <c r="F4" s="227"/>
      <c r="G4" s="226"/>
      <c r="H4" s="226"/>
      <c r="I4" s="226"/>
      <c r="J4" s="226"/>
      <c r="K4" s="226"/>
      <c r="L4" s="226"/>
      <c r="M4" s="226"/>
      <c r="N4" s="226"/>
      <c r="O4" s="226"/>
      <c r="P4" s="226"/>
      <c r="Q4" s="226"/>
      <c r="R4" s="226"/>
      <c r="S4" s="228"/>
      <c r="T4" s="228"/>
      <c r="U4" s="228"/>
      <c r="V4" s="228"/>
      <c r="W4" s="226"/>
      <c r="X4" s="229"/>
      <c r="Y4" s="229"/>
      <c r="Z4" s="229"/>
      <c r="AA4" s="226"/>
      <c r="AB4" s="226"/>
      <c r="AC4" s="226"/>
      <c r="AD4" s="228"/>
      <c r="AE4" s="228"/>
      <c r="AF4" s="228"/>
      <c r="AG4" s="226"/>
      <c r="AH4" s="229"/>
      <c r="AI4" s="229"/>
      <c r="AJ4" s="229"/>
      <c r="AK4" s="226"/>
      <c r="AL4" s="226"/>
      <c r="AM4" s="226"/>
      <c r="AN4" s="228"/>
      <c r="AO4" s="228"/>
      <c r="AP4" s="228"/>
      <c r="AQ4" s="226"/>
      <c r="AR4" s="229"/>
      <c r="AS4" s="229"/>
      <c r="AT4" s="229"/>
      <c r="AU4" s="226"/>
      <c r="AV4" s="226"/>
      <c r="AW4" s="226"/>
      <c r="AX4" s="228"/>
      <c r="AY4" s="228"/>
      <c r="AZ4" s="228"/>
      <c r="BA4" s="226"/>
      <c r="BB4" s="226"/>
      <c r="BC4" s="226"/>
      <c r="BD4" s="226"/>
      <c r="BE4" s="226"/>
      <c r="BF4" s="230"/>
      <c r="BG4" s="286"/>
    </row>
    <row r="5" spans="2:59" s="225" customFormat="1" ht="14.25" customHeight="1">
      <c r="B5" s="516" t="s">
        <v>1</v>
      </c>
      <c r="C5" s="516"/>
      <c r="D5" s="527" t="str">
        <f>+'Marco General'!D8:D8</f>
        <v>Oficina Asesora Jurídica</v>
      </c>
      <c r="BA5" s="535" t="s">
        <v>277</v>
      </c>
      <c r="BB5" s="535"/>
      <c r="BC5" s="535"/>
      <c r="BD5" s="529">
        <f>SUM(BG:BG)</f>
        <v>0</v>
      </c>
      <c r="BE5" s="530"/>
      <c r="BF5" s="531"/>
      <c r="BG5" s="263"/>
    </row>
    <row r="6" spans="2:59" s="225" customFormat="1" ht="15" customHeight="1">
      <c r="B6" s="517"/>
      <c r="C6" s="517"/>
      <c r="D6" s="528"/>
      <c r="BA6" s="536"/>
      <c r="BB6" s="536"/>
      <c r="BC6" s="536"/>
      <c r="BD6" s="532"/>
      <c r="BE6" s="533"/>
      <c r="BF6" s="534"/>
      <c r="BG6" s="263"/>
    </row>
    <row r="7" spans="2:59" s="231" customFormat="1" ht="12" customHeight="1">
      <c r="B7" s="516" t="s">
        <v>0</v>
      </c>
      <c r="C7" s="516"/>
      <c r="D7" s="525">
        <f>+'Marco General'!E6</f>
        <v>2020</v>
      </c>
      <c r="E7" s="226"/>
      <c r="F7" s="227"/>
      <c r="G7" s="226"/>
      <c r="H7" s="226"/>
      <c r="I7" s="226"/>
      <c r="J7" s="226"/>
      <c r="K7" s="226"/>
      <c r="L7" s="226"/>
      <c r="M7" s="226"/>
      <c r="N7" s="226"/>
      <c r="O7" s="226"/>
      <c r="P7" s="226"/>
      <c r="Q7" s="226"/>
      <c r="R7" s="226"/>
      <c r="S7" s="228"/>
      <c r="T7" s="228"/>
      <c r="U7" s="228"/>
      <c r="V7" s="228"/>
      <c r="W7" s="226"/>
      <c r="X7" s="229"/>
      <c r="Y7" s="229"/>
      <c r="Z7" s="229"/>
      <c r="AA7" s="226"/>
      <c r="AB7" s="226"/>
      <c r="AC7" s="226"/>
      <c r="AD7" s="228"/>
      <c r="AE7" s="228"/>
      <c r="AF7" s="228"/>
      <c r="AG7" s="226"/>
      <c r="AH7" s="229"/>
      <c r="AI7" s="229"/>
      <c r="AJ7" s="229"/>
      <c r="AK7" s="226"/>
      <c r="AL7" s="226"/>
      <c r="AM7" s="226"/>
      <c r="AN7" s="228"/>
      <c r="AO7" s="228"/>
      <c r="AP7" s="228"/>
      <c r="AQ7" s="226"/>
      <c r="AR7" s="229"/>
      <c r="AS7" s="229"/>
      <c r="AT7" s="229"/>
      <c r="AU7" s="226"/>
      <c r="AV7" s="226"/>
      <c r="AW7" s="226"/>
      <c r="AX7" s="228"/>
      <c r="AY7" s="228"/>
      <c r="AZ7" s="228"/>
      <c r="BA7" s="226"/>
      <c r="BB7" s="226"/>
      <c r="BC7" s="226"/>
      <c r="BD7" s="226"/>
      <c r="BE7" s="226"/>
      <c r="BF7" s="230"/>
      <c r="BG7" s="286"/>
    </row>
    <row r="8" spans="2:59" s="231" customFormat="1" ht="12" customHeight="1">
      <c r="B8" s="517"/>
      <c r="C8" s="517"/>
      <c r="D8" s="526"/>
      <c r="E8" s="107">
        <f>SUM(E12:E74)</f>
        <v>100</v>
      </c>
      <c r="F8" s="227"/>
      <c r="G8" s="226"/>
      <c r="H8" s="226"/>
      <c r="I8" s="226"/>
      <c r="J8" s="226"/>
      <c r="K8" s="226"/>
      <c r="L8" s="226"/>
      <c r="M8" s="344">
        <f>+SUM(M13:M1048576)</f>
        <v>27</v>
      </c>
      <c r="N8" s="344"/>
      <c r="O8" s="344"/>
      <c r="P8" s="344"/>
      <c r="Q8" s="344">
        <f>+SUM(Q13:Q1048576)</f>
        <v>0</v>
      </c>
      <c r="R8" s="344"/>
      <c r="S8" s="297"/>
      <c r="T8" s="344">
        <f>+SUM(T13:T1048576)</f>
        <v>3</v>
      </c>
      <c r="U8" s="297"/>
      <c r="V8" s="297"/>
      <c r="W8" s="344">
        <f>+SUM(W13:W1048576)</f>
        <v>28</v>
      </c>
      <c r="X8" s="345"/>
      <c r="Y8" s="345"/>
      <c r="Z8" s="345"/>
      <c r="AA8" s="344">
        <f>+SUM(AA13:AA1048576)</f>
        <v>0</v>
      </c>
      <c r="AB8" s="344"/>
      <c r="AC8" s="344"/>
      <c r="AD8" s="344">
        <f>+SUM(AD13:AD1048576)</f>
        <v>0</v>
      </c>
      <c r="AE8" s="297"/>
      <c r="AF8" s="297"/>
      <c r="AG8" s="344">
        <f>+SUM(AG13:AG1048576)</f>
        <v>26</v>
      </c>
      <c r="AH8" s="345"/>
      <c r="AI8" s="345"/>
      <c r="AJ8" s="345"/>
      <c r="AK8" s="344">
        <f>+SUM(AK13:AK1048576)</f>
        <v>0</v>
      </c>
      <c r="AL8" s="344"/>
      <c r="AM8" s="344"/>
      <c r="AN8" s="344">
        <f>+SUM(AN13:AN1048576)</f>
        <v>0</v>
      </c>
      <c r="AO8" s="297"/>
      <c r="AP8" s="297"/>
      <c r="AQ8" s="344">
        <f>+SUM(AQ13:AQ1048576)</f>
        <v>27</v>
      </c>
      <c r="AR8" s="345"/>
      <c r="AS8" s="345"/>
      <c r="AT8" s="345"/>
      <c r="AU8" s="344">
        <f>+SUM(AU13:AU1048576)</f>
        <v>0</v>
      </c>
      <c r="AV8" s="344"/>
      <c r="AW8" s="344"/>
      <c r="AX8" s="344">
        <f>+SUM(AX13:AX1048576)</f>
        <v>0</v>
      </c>
      <c r="AY8" s="297"/>
      <c r="AZ8" s="297"/>
      <c r="BA8" s="344">
        <f>+SUM(BA13:BA1048576)</f>
        <v>108</v>
      </c>
      <c r="BB8" s="344">
        <f>+SUM(BB13:BB1048576)</f>
        <v>0</v>
      </c>
      <c r="BC8" s="344"/>
      <c r="BD8" s="344">
        <f>+SUM(BD13:BD1048576)</f>
        <v>3</v>
      </c>
      <c r="BE8" s="344"/>
      <c r="BF8" s="346"/>
      <c r="BG8" s="286"/>
    </row>
    <row r="9" spans="2:59" s="236" customFormat="1" ht="10.5" customHeight="1" thickBot="1">
      <c r="B9" s="518" t="s">
        <v>10</v>
      </c>
      <c r="C9" s="518"/>
      <c r="D9" s="518"/>
      <c r="E9" s="232" t="s">
        <v>257</v>
      </c>
      <c r="F9" s="232" t="s">
        <v>255</v>
      </c>
      <c r="G9" s="232" t="s">
        <v>134</v>
      </c>
      <c r="H9" s="232" t="s">
        <v>254</v>
      </c>
      <c r="I9" s="232" t="s">
        <v>278</v>
      </c>
      <c r="J9" s="232" t="s">
        <v>11</v>
      </c>
      <c r="K9" s="233" t="s">
        <v>261</v>
      </c>
      <c r="L9" s="232" t="s">
        <v>262</v>
      </c>
      <c r="M9" s="232" t="s">
        <v>136</v>
      </c>
      <c r="N9" s="232" t="s">
        <v>263</v>
      </c>
      <c r="O9" s="232" t="s">
        <v>264</v>
      </c>
      <c r="P9" s="232" t="s">
        <v>265</v>
      </c>
      <c r="Q9" s="232" t="s">
        <v>137</v>
      </c>
      <c r="R9" s="232" t="s">
        <v>266</v>
      </c>
      <c r="S9" s="232" t="s">
        <v>15</v>
      </c>
      <c r="T9" s="232" t="s">
        <v>299</v>
      </c>
      <c r="U9" s="232" t="s">
        <v>259</v>
      </c>
      <c r="V9" s="232" t="s">
        <v>260</v>
      </c>
      <c r="W9" s="232" t="s">
        <v>136</v>
      </c>
      <c r="X9" s="232" t="s">
        <v>267</v>
      </c>
      <c r="Y9" s="232" t="s">
        <v>268</v>
      </c>
      <c r="Z9" s="232" t="s">
        <v>269</v>
      </c>
      <c r="AA9" s="232" t="s">
        <v>137</v>
      </c>
      <c r="AB9" s="232" t="s">
        <v>266</v>
      </c>
      <c r="AC9" s="232" t="s">
        <v>15</v>
      </c>
      <c r="AD9" s="232" t="s">
        <v>299</v>
      </c>
      <c r="AE9" s="232" t="s">
        <v>259</v>
      </c>
      <c r="AF9" s="232" t="s">
        <v>260</v>
      </c>
      <c r="AG9" s="232" t="s">
        <v>136</v>
      </c>
      <c r="AH9" s="232" t="s">
        <v>270</v>
      </c>
      <c r="AI9" s="232" t="s">
        <v>271</v>
      </c>
      <c r="AJ9" s="232" t="s">
        <v>272</v>
      </c>
      <c r="AK9" s="232" t="s">
        <v>137</v>
      </c>
      <c r="AL9" s="232" t="s">
        <v>266</v>
      </c>
      <c r="AM9" s="232" t="s">
        <v>15</v>
      </c>
      <c r="AN9" s="232" t="s">
        <v>299</v>
      </c>
      <c r="AO9" s="232" t="s">
        <v>259</v>
      </c>
      <c r="AP9" s="232" t="s">
        <v>260</v>
      </c>
      <c r="AQ9" s="232" t="s">
        <v>136</v>
      </c>
      <c r="AR9" s="232" t="s">
        <v>273</v>
      </c>
      <c r="AS9" s="232" t="s">
        <v>274</v>
      </c>
      <c r="AT9" s="232" t="s">
        <v>275</v>
      </c>
      <c r="AU9" s="232" t="s">
        <v>137</v>
      </c>
      <c r="AV9" s="232" t="s">
        <v>266</v>
      </c>
      <c r="AW9" s="232" t="s">
        <v>15</v>
      </c>
      <c r="AX9" s="232" t="s">
        <v>299</v>
      </c>
      <c r="AY9" s="232" t="s">
        <v>259</v>
      </c>
      <c r="AZ9" s="232" t="s">
        <v>260</v>
      </c>
      <c r="BA9" s="232" t="s">
        <v>136</v>
      </c>
      <c r="BB9" s="234" t="s">
        <v>137</v>
      </c>
      <c r="BC9" s="234" t="s">
        <v>135</v>
      </c>
      <c r="BD9" s="232" t="s">
        <v>299</v>
      </c>
      <c r="BE9" s="234" t="s">
        <v>321</v>
      </c>
      <c r="BF9" s="235" t="s">
        <v>9</v>
      </c>
      <c r="BG9" s="233"/>
    </row>
    <row r="10" spans="2:59" s="120" customFormat="1" ht="13.5" customHeight="1">
      <c r="B10" s="488" t="s">
        <v>252</v>
      </c>
      <c r="C10" s="489"/>
      <c r="D10" s="489"/>
      <c r="E10" s="490" t="s">
        <v>46</v>
      </c>
      <c r="F10" s="491"/>
      <c r="G10" s="491"/>
      <c r="H10" s="491"/>
      <c r="I10" s="491"/>
      <c r="J10" s="491"/>
      <c r="K10" s="491"/>
      <c r="L10" s="492"/>
      <c r="M10" s="224"/>
      <c r="N10" s="108"/>
      <c r="O10" s="108"/>
      <c r="P10" s="108"/>
      <c r="Q10" s="108"/>
      <c r="R10" s="108"/>
      <c r="S10" s="265" t="str">
        <f>+VLOOKUP(E10,Listas!$B$42:$D$68,2,FALSE)</f>
        <v>OBJ_5</v>
      </c>
      <c r="BG10" s="287"/>
    </row>
    <row r="11" spans="2:59" s="120" customFormat="1" ht="30" customHeight="1" thickBot="1">
      <c r="B11" s="493" t="s">
        <v>288</v>
      </c>
      <c r="C11" s="494"/>
      <c r="D11" s="494"/>
      <c r="E11" s="495" t="s">
        <v>96</v>
      </c>
      <c r="F11" s="496"/>
      <c r="G11" s="496"/>
      <c r="H11" s="496"/>
      <c r="I11" s="496"/>
      <c r="J11" s="496"/>
      <c r="K11" s="496"/>
      <c r="L11" s="497"/>
      <c r="M11" s="108"/>
      <c r="N11" s="108"/>
      <c r="O11" s="108"/>
      <c r="P11" s="108"/>
      <c r="Q11" s="108"/>
      <c r="R11" s="108"/>
      <c r="S11" s="121"/>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287"/>
    </row>
    <row r="12" spans="2:59" s="124" customFormat="1" ht="25.5" customHeight="1">
      <c r="B12" s="500" t="s">
        <v>253</v>
      </c>
      <c r="C12" s="502" t="s">
        <v>10</v>
      </c>
      <c r="D12" s="503"/>
      <c r="E12" s="484" t="s">
        <v>257</v>
      </c>
      <c r="F12" s="486" t="s">
        <v>255</v>
      </c>
      <c r="G12" s="486" t="s">
        <v>279</v>
      </c>
      <c r="H12" s="486" t="s">
        <v>254</v>
      </c>
      <c r="I12" s="486" t="s">
        <v>16</v>
      </c>
      <c r="J12" s="486" t="s">
        <v>11</v>
      </c>
      <c r="K12" s="498" t="s">
        <v>256</v>
      </c>
      <c r="L12" s="499"/>
      <c r="M12" s="339"/>
      <c r="N12" s="340"/>
      <c r="O12" s="340"/>
      <c r="P12" s="340"/>
      <c r="Q12" s="340"/>
      <c r="R12" s="340"/>
      <c r="S12" s="112" t="s">
        <v>3</v>
      </c>
      <c r="T12" s="340"/>
      <c r="U12" s="340"/>
      <c r="V12" s="341"/>
      <c r="W12" s="339"/>
      <c r="X12" s="340"/>
      <c r="Y12" s="340"/>
      <c r="Z12" s="340"/>
      <c r="AA12" s="340"/>
      <c r="AB12" s="340"/>
      <c r="AC12" s="340" t="s">
        <v>4</v>
      </c>
      <c r="AD12" s="340"/>
      <c r="AE12" s="340"/>
      <c r="AF12" s="341"/>
      <c r="AG12" s="339"/>
      <c r="AH12" s="340"/>
      <c r="AI12" s="340"/>
      <c r="AJ12" s="340"/>
      <c r="AK12" s="340"/>
      <c r="AL12" s="340"/>
      <c r="AM12" s="340" t="s">
        <v>5</v>
      </c>
      <c r="AN12" s="340"/>
      <c r="AO12" s="340"/>
      <c r="AP12" s="341"/>
      <c r="AQ12" s="340"/>
      <c r="AR12" s="340"/>
      <c r="AS12" s="340"/>
      <c r="AT12" s="340"/>
      <c r="AU12" s="340"/>
      <c r="AV12" s="340"/>
      <c r="AW12" s="340" t="s">
        <v>6</v>
      </c>
      <c r="AX12" s="340"/>
      <c r="AY12" s="340"/>
      <c r="AZ12" s="340"/>
      <c r="BA12" s="339"/>
      <c r="BB12" s="340"/>
      <c r="BC12" s="340" t="s">
        <v>295</v>
      </c>
      <c r="BD12" s="340"/>
      <c r="BE12" s="341"/>
      <c r="BF12" s="123" t="s">
        <v>151</v>
      </c>
      <c r="BG12" s="288"/>
    </row>
    <row r="13" spans="2:59" s="124" customFormat="1" ht="25.5">
      <c r="B13" s="501"/>
      <c r="C13" s="504"/>
      <c r="D13" s="505"/>
      <c r="E13" s="485"/>
      <c r="F13" s="487"/>
      <c r="G13" s="487"/>
      <c r="H13" s="487"/>
      <c r="I13" s="487"/>
      <c r="J13" s="487"/>
      <c r="K13" s="125" t="s">
        <v>261</v>
      </c>
      <c r="L13" s="126" t="s">
        <v>262</v>
      </c>
      <c r="M13" s="127" t="s">
        <v>136</v>
      </c>
      <c r="N13" s="109" t="s">
        <v>263</v>
      </c>
      <c r="O13" s="109" t="s">
        <v>264</v>
      </c>
      <c r="P13" s="109" t="s">
        <v>265</v>
      </c>
      <c r="Q13" s="109" t="s">
        <v>137</v>
      </c>
      <c r="R13" s="109" t="s">
        <v>266</v>
      </c>
      <c r="S13" s="109" t="s">
        <v>15</v>
      </c>
      <c r="T13" s="109" t="s">
        <v>299</v>
      </c>
      <c r="U13" s="109" t="s">
        <v>259</v>
      </c>
      <c r="V13" s="128" t="s">
        <v>260</v>
      </c>
      <c r="W13" s="127" t="s">
        <v>136</v>
      </c>
      <c r="X13" s="109" t="s">
        <v>267</v>
      </c>
      <c r="Y13" s="109" t="s">
        <v>268</v>
      </c>
      <c r="Z13" s="109" t="s">
        <v>269</v>
      </c>
      <c r="AA13" s="109" t="s">
        <v>137</v>
      </c>
      <c r="AB13" s="109" t="s">
        <v>266</v>
      </c>
      <c r="AC13" s="109" t="s">
        <v>15</v>
      </c>
      <c r="AD13" s="109" t="s">
        <v>299</v>
      </c>
      <c r="AE13" s="109" t="s">
        <v>259</v>
      </c>
      <c r="AF13" s="128" t="s">
        <v>260</v>
      </c>
      <c r="AG13" s="127" t="s">
        <v>136</v>
      </c>
      <c r="AH13" s="109" t="s">
        <v>270</v>
      </c>
      <c r="AI13" s="109" t="s">
        <v>271</v>
      </c>
      <c r="AJ13" s="109" t="s">
        <v>272</v>
      </c>
      <c r="AK13" s="109" t="s">
        <v>137</v>
      </c>
      <c r="AL13" s="109" t="s">
        <v>266</v>
      </c>
      <c r="AM13" s="109" t="s">
        <v>15</v>
      </c>
      <c r="AN13" s="109" t="s">
        <v>299</v>
      </c>
      <c r="AO13" s="109" t="s">
        <v>259</v>
      </c>
      <c r="AP13" s="128" t="s">
        <v>260</v>
      </c>
      <c r="AQ13" s="129" t="s">
        <v>136</v>
      </c>
      <c r="AR13" s="109" t="s">
        <v>273</v>
      </c>
      <c r="AS13" s="109" t="s">
        <v>274</v>
      </c>
      <c r="AT13" s="109" t="s">
        <v>275</v>
      </c>
      <c r="AU13" s="109" t="s">
        <v>137</v>
      </c>
      <c r="AV13" s="109" t="s">
        <v>266</v>
      </c>
      <c r="AW13" s="109" t="s">
        <v>15</v>
      </c>
      <c r="AX13" s="109" t="s">
        <v>299</v>
      </c>
      <c r="AY13" s="109" t="s">
        <v>259</v>
      </c>
      <c r="AZ13" s="126" t="s">
        <v>260</v>
      </c>
      <c r="BA13" s="127" t="s">
        <v>136</v>
      </c>
      <c r="BB13" s="130" t="s">
        <v>137</v>
      </c>
      <c r="BC13" s="111" t="s">
        <v>135</v>
      </c>
      <c r="BD13" s="110" t="s">
        <v>299</v>
      </c>
      <c r="BE13" s="111" t="s">
        <v>321</v>
      </c>
      <c r="BF13" s="131" t="s">
        <v>9</v>
      </c>
      <c r="BG13" s="288"/>
    </row>
    <row r="14" spans="2:59" s="144" customFormat="1" ht="61.5" customHeight="1">
      <c r="B14" s="132">
        <v>1</v>
      </c>
      <c r="C14" s="482" t="s">
        <v>335</v>
      </c>
      <c r="D14" s="483"/>
      <c r="E14" s="212">
        <v>50</v>
      </c>
      <c r="F14" s="155">
        <v>0.01</v>
      </c>
      <c r="G14" s="133" t="s">
        <v>336</v>
      </c>
      <c r="H14" s="133"/>
      <c r="I14" s="148" t="s">
        <v>327</v>
      </c>
      <c r="J14" s="148" t="s">
        <v>326</v>
      </c>
      <c r="K14" s="135">
        <v>43864</v>
      </c>
      <c r="L14" s="136">
        <v>43889</v>
      </c>
      <c r="M14" s="216">
        <v>1</v>
      </c>
      <c r="N14" s="217">
        <v>1</v>
      </c>
      <c r="O14" s="217"/>
      <c r="P14" s="217"/>
      <c r="Q14" s="218"/>
      <c r="R14" s="279">
        <f>IFERROR(Q14/M14,"")</f>
        <v>0</v>
      </c>
      <c r="S14" s="137"/>
      <c r="T14" s="220">
        <v>1</v>
      </c>
      <c r="U14" s="279">
        <f>IFERROR(T14/M14,"")</f>
        <v>1</v>
      </c>
      <c r="V14" s="139"/>
      <c r="W14" s="216"/>
      <c r="X14" s="217"/>
      <c r="Y14" s="217"/>
      <c r="Z14" s="217"/>
      <c r="AA14" s="218"/>
      <c r="AB14" s="279" t="str">
        <f>IFERROR(AA14/W14,"")</f>
        <v/>
      </c>
      <c r="AC14" s="137"/>
      <c r="AD14" s="138"/>
      <c r="AE14" s="279" t="str">
        <f>IFERROR(AD14/W14,"")</f>
        <v/>
      </c>
      <c r="AF14" s="139"/>
      <c r="AG14" s="216"/>
      <c r="AH14" s="217"/>
      <c r="AI14" s="217"/>
      <c r="AJ14" s="217"/>
      <c r="AK14" s="218"/>
      <c r="AL14" s="279" t="str">
        <f>IFERROR(AK14/AG14,"")</f>
        <v/>
      </c>
      <c r="AM14" s="140"/>
      <c r="AN14" s="138"/>
      <c r="AO14" s="279" t="str">
        <f>IFERROR(AN14/AG14,"")</f>
        <v/>
      </c>
      <c r="AP14" s="139"/>
      <c r="AQ14" s="216"/>
      <c r="AR14" s="217"/>
      <c r="AS14" s="217"/>
      <c r="AT14" s="217"/>
      <c r="AU14" s="218"/>
      <c r="AV14" s="279" t="str">
        <f>IFERROR(AU14/AQ14,"")</f>
        <v/>
      </c>
      <c r="AW14" s="141"/>
      <c r="AX14" s="142"/>
      <c r="AY14" s="279" t="str">
        <f>IFERROR(AX14/AQ14,"")</f>
        <v/>
      </c>
      <c r="AZ14" s="143"/>
      <c r="BA14" s="216">
        <f t="shared" ref="BA14:BA19" si="0">+SUM(M14,W14,AG14,AQ14)</f>
        <v>1</v>
      </c>
      <c r="BB14" s="217">
        <f t="shared" ref="BB14:BB19" si="1">+SUM(Q14,AA14,AK14,AU14)</f>
        <v>0</v>
      </c>
      <c r="BC14" s="114">
        <f t="shared" ref="BC14:BC19" si="2">IFERROR(BB14/BA14,"")</f>
        <v>0</v>
      </c>
      <c r="BD14" s="280">
        <f>SUM(T14,AD14,AN14,AX14)</f>
        <v>1</v>
      </c>
      <c r="BE14" s="281">
        <f>IFERROR(BD14/BA14,"")</f>
        <v>1</v>
      </c>
      <c r="BF14" s="115"/>
      <c r="BG14" s="289"/>
    </row>
    <row r="15" spans="2:59" s="160" customFormat="1" ht="28.5">
      <c r="B15" s="369">
        <v>2</v>
      </c>
      <c r="C15" s="478" t="s">
        <v>329</v>
      </c>
      <c r="D15" s="479"/>
      <c r="E15" s="370">
        <v>20</v>
      </c>
      <c r="F15" s="155">
        <v>0.01</v>
      </c>
      <c r="G15" s="146" t="s">
        <v>330</v>
      </c>
      <c r="H15" s="148"/>
      <c r="I15" s="148" t="s">
        <v>327</v>
      </c>
      <c r="J15" s="148" t="s">
        <v>326</v>
      </c>
      <c r="K15" s="149">
        <v>43864</v>
      </c>
      <c r="L15" s="168">
        <v>43889</v>
      </c>
      <c r="M15" s="116">
        <v>1</v>
      </c>
      <c r="N15" s="117">
        <v>1</v>
      </c>
      <c r="O15" s="117"/>
      <c r="P15" s="117"/>
      <c r="Q15" s="117"/>
      <c r="R15" s="282">
        <f t="shared" ref="R15:R19" si="3">IFERROR(Q15/M15,"")</f>
        <v>0</v>
      </c>
      <c r="S15" s="151"/>
      <c r="T15" s="219">
        <v>1</v>
      </c>
      <c r="U15" s="282">
        <f t="shared" ref="U15:U19" si="4">IFERROR(T15/M15,"")</f>
        <v>1</v>
      </c>
      <c r="V15" s="153"/>
      <c r="W15" s="116"/>
      <c r="X15" s="117"/>
      <c r="Y15" s="117"/>
      <c r="Z15" s="117"/>
      <c r="AA15" s="117"/>
      <c r="AB15" s="282" t="str">
        <f t="shared" ref="AB15:AB19" si="5">IFERROR(AA15/W15,"")</f>
        <v/>
      </c>
      <c r="AC15" s="151"/>
      <c r="AD15" s="152"/>
      <c r="AE15" s="282" t="str">
        <f t="shared" ref="AE15:AE19" si="6">IFERROR(AD15/W15,"")</f>
        <v/>
      </c>
      <c r="AF15" s="153"/>
      <c r="AG15" s="116"/>
      <c r="AH15" s="117"/>
      <c r="AI15" s="117"/>
      <c r="AJ15" s="117"/>
      <c r="AK15" s="117"/>
      <c r="AL15" s="282" t="str">
        <f t="shared" ref="AL15:AL19" si="7">IFERROR(AK15/AG15,"")</f>
        <v/>
      </c>
      <c r="AM15" s="156"/>
      <c r="AN15" s="152"/>
      <c r="AO15" s="282" t="str">
        <f t="shared" ref="AO15:AO19" si="8">IFERROR(AN15/AG15,"")</f>
        <v/>
      </c>
      <c r="AP15" s="153"/>
      <c r="AQ15" s="116"/>
      <c r="AR15" s="117"/>
      <c r="AS15" s="117"/>
      <c r="AT15" s="117"/>
      <c r="AU15" s="117"/>
      <c r="AV15" s="282" t="str">
        <f>IFERROR(AU15/AQ15,"")</f>
        <v/>
      </c>
      <c r="AW15" s="157"/>
      <c r="AX15" s="158"/>
      <c r="AY15" s="282" t="str">
        <f t="shared" ref="AY15:AY19" si="9">IFERROR(AX15/AQ15,"")</f>
        <v/>
      </c>
      <c r="AZ15" s="159"/>
      <c r="BA15" s="116">
        <f t="shared" si="0"/>
        <v>1</v>
      </c>
      <c r="BB15" s="117">
        <f t="shared" si="1"/>
        <v>0</v>
      </c>
      <c r="BC15" s="118">
        <f t="shared" si="2"/>
        <v>0</v>
      </c>
      <c r="BD15" s="283">
        <f t="shared" ref="BD15:BD19" si="10">SUM(T15,AD15,AN15,AX15)</f>
        <v>1</v>
      </c>
      <c r="BE15" s="284">
        <f t="shared" ref="BE15:BE19" si="11">IFERROR(BD15/BA15,"")</f>
        <v>1</v>
      </c>
      <c r="BF15" s="119"/>
      <c r="BG15" s="290"/>
    </row>
    <row r="16" spans="2:59" s="160" customFormat="1" ht="42.75">
      <c r="B16" s="369">
        <v>3</v>
      </c>
      <c r="C16" s="478" t="s">
        <v>331</v>
      </c>
      <c r="D16" s="479"/>
      <c r="E16" s="370">
        <v>10</v>
      </c>
      <c r="F16" s="147">
        <v>1</v>
      </c>
      <c r="G16" s="146" t="s">
        <v>332</v>
      </c>
      <c r="H16" s="148"/>
      <c r="I16" s="148" t="s">
        <v>327</v>
      </c>
      <c r="J16" s="148" t="s">
        <v>326</v>
      </c>
      <c r="K16" s="149">
        <v>43864</v>
      </c>
      <c r="L16" s="168">
        <v>44195</v>
      </c>
      <c r="M16" s="154">
        <v>25</v>
      </c>
      <c r="N16" s="155">
        <v>8.33</v>
      </c>
      <c r="O16" s="155">
        <v>8.33</v>
      </c>
      <c r="P16" s="155">
        <v>8.33</v>
      </c>
      <c r="Q16" s="117"/>
      <c r="R16" s="282">
        <f t="shared" si="3"/>
        <v>0</v>
      </c>
      <c r="S16" s="162"/>
      <c r="T16" s="219">
        <v>1</v>
      </c>
      <c r="U16" s="282">
        <f t="shared" si="4"/>
        <v>0.04</v>
      </c>
      <c r="V16" s="164"/>
      <c r="W16" s="154">
        <v>25</v>
      </c>
      <c r="X16" s="155">
        <v>8.33</v>
      </c>
      <c r="Y16" s="155">
        <v>8.33</v>
      </c>
      <c r="Z16" s="155">
        <v>8.33</v>
      </c>
      <c r="AA16" s="117"/>
      <c r="AB16" s="282">
        <f t="shared" si="5"/>
        <v>0</v>
      </c>
      <c r="AC16" s="162"/>
      <c r="AD16" s="163"/>
      <c r="AE16" s="282">
        <f t="shared" si="6"/>
        <v>0</v>
      </c>
      <c r="AF16" s="164"/>
      <c r="AG16" s="154">
        <v>25</v>
      </c>
      <c r="AH16" s="155">
        <v>8.33</v>
      </c>
      <c r="AI16" s="155">
        <v>8.33</v>
      </c>
      <c r="AJ16" s="155">
        <v>8.33</v>
      </c>
      <c r="AK16" s="117"/>
      <c r="AL16" s="282">
        <f t="shared" si="7"/>
        <v>0</v>
      </c>
      <c r="AM16" s="162"/>
      <c r="AN16" s="163"/>
      <c r="AO16" s="282">
        <f t="shared" si="8"/>
        <v>0</v>
      </c>
      <c r="AP16" s="164"/>
      <c r="AQ16" s="154">
        <v>25</v>
      </c>
      <c r="AR16" s="155">
        <v>8.33</v>
      </c>
      <c r="AS16" s="155">
        <v>8.33</v>
      </c>
      <c r="AT16" s="155">
        <v>8.33</v>
      </c>
      <c r="AU16" s="117"/>
      <c r="AV16" s="282">
        <f t="shared" ref="AV16:AV19" si="12">IFERROR(AU16/AQ16,"")</f>
        <v>0</v>
      </c>
      <c r="AW16" s="165"/>
      <c r="AX16" s="166"/>
      <c r="AY16" s="282">
        <f t="shared" si="9"/>
        <v>0</v>
      </c>
      <c r="AZ16" s="167"/>
      <c r="BA16" s="116">
        <f t="shared" si="0"/>
        <v>100</v>
      </c>
      <c r="BB16" s="117">
        <f t="shared" si="1"/>
        <v>0</v>
      </c>
      <c r="BC16" s="118">
        <f t="shared" si="2"/>
        <v>0</v>
      </c>
      <c r="BD16" s="283">
        <f t="shared" si="10"/>
        <v>1</v>
      </c>
      <c r="BE16" s="284">
        <f t="shared" si="11"/>
        <v>0.01</v>
      </c>
      <c r="BF16" s="119"/>
      <c r="BG16" s="290"/>
    </row>
    <row r="17" spans="2:59" s="160" customFormat="1" ht="14.25" hidden="1">
      <c r="B17" s="145"/>
      <c r="C17" s="478"/>
      <c r="D17" s="479"/>
      <c r="E17" s="213"/>
      <c r="F17" s="147"/>
      <c r="G17" s="146"/>
      <c r="H17" s="148"/>
      <c r="I17" s="148"/>
      <c r="J17" s="148"/>
      <c r="K17" s="149"/>
      <c r="L17" s="168"/>
      <c r="M17" s="154"/>
      <c r="N17" s="155"/>
      <c r="O17" s="155"/>
      <c r="P17" s="155"/>
      <c r="Q17" s="155"/>
      <c r="R17" s="282" t="str">
        <f t="shared" si="3"/>
        <v/>
      </c>
      <c r="S17" s="169"/>
      <c r="T17" s="219"/>
      <c r="U17" s="282" t="str">
        <f t="shared" si="4"/>
        <v/>
      </c>
      <c r="V17" s="171"/>
      <c r="W17" s="154"/>
      <c r="X17" s="155"/>
      <c r="Y17" s="155"/>
      <c r="Z17" s="155"/>
      <c r="AA17" s="155"/>
      <c r="AB17" s="282" t="str">
        <f t="shared" si="5"/>
        <v/>
      </c>
      <c r="AC17" s="169"/>
      <c r="AD17" s="170"/>
      <c r="AE17" s="282" t="str">
        <f t="shared" si="6"/>
        <v/>
      </c>
      <c r="AF17" s="171"/>
      <c r="AG17" s="154"/>
      <c r="AH17" s="155"/>
      <c r="AI17" s="155"/>
      <c r="AJ17" s="155"/>
      <c r="AK17" s="155"/>
      <c r="AL17" s="282" t="str">
        <f t="shared" si="7"/>
        <v/>
      </c>
      <c r="AM17" s="162"/>
      <c r="AN17" s="170"/>
      <c r="AO17" s="282" t="str">
        <f t="shared" si="8"/>
        <v/>
      </c>
      <c r="AP17" s="171"/>
      <c r="AQ17" s="154"/>
      <c r="AR17" s="155"/>
      <c r="AS17" s="155"/>
      <c r="AT17" s="155"/>
      <c r="AU17" s="155"/>
      <c r="AV17" s="282" t="str">
        <f t="shared" si="12"/>
        <v/>
      </c>
      <c r="AW17" s="157"/>
      <c r="AX17" s="172"/>
      <c r="AY17" s="282" t="str">
        <f t="shared" si="9"/>
        <v/>
      </c>
      <c r="AZ17" s="173"/>
      <c r="BA17" s="116">
        <f t="shared" si="0"/>
        <v>0</v>
      </c>
      <c r="BB17" s="117">
        <f t="shared" si="1"/>
        <v>0</v>
      </c>
      <c r="BC17" s="118" t="str">
        <f t="shared" si="2"/>
        <v/>
      </c>
      <c r="BD17" s="283">
        <f t="shared" si="10"/>
        <v>0</v>
      </c>
      <c r="BE17" s="284" t="str">
        <f t="shared" si="11"/>
        <v/>
      </c>
      <c r="BF17" s="119"/>
      <c r="BG17" s="290"/>
    </row>
    <row r="18" spans="2:59" s="160" customFormat="1" ht="14.25" hidden="1">
      <c r="B18" s="145"/>
      <c r="C18" s="478"/>
      <c r="D18" s="479"/>
      <c r="E18" s="213"/>
      <c r="F18" s="147"/>
      <c r="G18" s="146"/>
      <c r="H18" s="148"/>
      <c r="I18" s="148"/>
      <c r="J18" s="148"/>
      <c r="K18" s="149"/>
      <c r="L18" s="150"/>
      <c r="M18" s="154"/>
      <c r="N18" s="155"/>
      <c r="O18" s="155"/>
      <c r="P18" s="155"/>
      <c r="Q18" s="117"/>
      <c r="R18" s="282" t="str">
        <f t="shared" si="3"/>
        <v/>
      </c>
      <c r="S18" s="151"/>
      <c r="T18" s="219"/>
      <c r="U18" s="282" t="str">
        <f t="shared" si="4"/>
        <v/>
      </c>
      <c r="V18" s="153"/>
      <c r="W18" s="154"/>
      <c r="X18" s="155"/>
      <c r="Y18" s="155"/>
      <c r="Z18" s="155"/>
      <c r="AA18" s="117"/>
      <c r="AB18" s="282" t="str">
        <f t="shared" si="5"/>
        <v/>
      </c>
      <c r="AC18" s="151"/>
      <c r="AD18" s="152"/>
      <c r="AE18" s="282" t="str">
        <f t="shared" si="6"/>
        <v/>
      </c>
      <c r="AF18" s="153"/>
      <c r="AG18" s="154"/>
      <c r="AH18" s="155"/>
      <c r="AI18" s="155"/>
      <c r="AJ18" s="155"/>
      <c r="AK18" s="117"/>
      <c r="AL18" s="282" t="str">
        <f t="shared" si="7"/>
        <v/>
      </c>
      <c r="AM18" s="162"/>
      <c r="AN18" s="152"/>
      <c r="AO18" s="282" t="str">
        <f t="shared" si="8"/>
        <v/>
      </c>
      <c r="AP18" s="153"/>
      <c r="AQ18" s="154"/>
      <c r="AR18" s="155"/>
      <c r="AS18" s="155"/>
      <c r="AT18" s="155"/>
      <c r="AU18" s="117"/>
      <c r="AV18" s="282" t="str">
        <f t="shared" si="12"/>
        <v/>
      </c>
      <c r="AW18" s="165"/>
      <c r="AX18" s="158"/>
      <c r="AY18" s="282" t="str">
        <f t="shared" si="9"/>
        <v/>
      </c>
      <c r="AZ18" s="159"/>
      <c r="BA18" s="116">
        <f t="shared" si="0"/>
        <v>0</v>
      </c>
      <c r="BB18" s="117">
        <f t="shared" si="1"/>
        <v>0</v>
      </c>
      <c r="BC18" s="118" t="str">
        <f t="shared" si="2"/>
        <v/>
      </c>
      <c r="BD18" s="283">
        <f t="shared" si="10"/>
        <v>0</v>
      </c>
      <c r="BE18" s="284" t="str">
        <f t="shared" si="11"/>
        <v/>
      </c>
      <c r="BF18" s="119"/>
      <c r="BG18" s="290"/>
    </row>
    <row r="19" spans="2:59" s="262" customFormat="1" ht="15" thickBot="1">
      <c r="B19" s="240"/>
      <c r="C19" s="480" t="s">
        <v>296</v>
      </c>
      <c r="D19" s="481"/>
      <c r="E19" s="241"/>
      <c r="F19" s="242"/>
      <c r="G19" s="243"/>
      <c r="H19" s="244"/>
      <c r="I19" s="244"/>
      <c r="J19" s="244"/>
      <c r="K19" s="245"/>
      <c r="L19" s="246"/>
      <c r="M19" s="247"/>
      <c r="N19" s="248"/>
      <c r="O19" s="248"/>
      <c r="P19" s="248"/>
      <c r="Q19" s="249"/>
      <c r="R19" s="89" t="str">
        <f t="shared" si="3"/>
        <v/>
      </c>
      <c r="S19" s="250"/>
      <c r="T19" s="251"/>
      <c r="U19" s="89" t="str">
        <f t="shared" si="4"/>
        <v/>
      </c>
      <c r="V19" s="252"/>
      <c r="W19" s="247"/>
      <c r="X19" s="248"/>
      <c r="Y19" s="248"/>
      <c r="Z19" s="248"/>
      <c r="AA19" s="249"/>
      <c r="AB19" s="89" t="str">
        <f t="shared" si="5"/>
        <v/>
      </c>
      <c r="AC19" s="250"/>
      <c r="AD19" s="253"/>
      <c r="AE19" s="89" t="str">
        <f t="shared" si="6"/>
        <v/>
      </c>
      <c r="AF19" s="252"/>
      <c r="AG19" s="247"/>
      <c r="AH19" s="248"/>
      <c r="AI19" s="248"/>
      <c r="AJ19" s="248"/>
      <c r="AK19" s="249"/>
      <c r="AL19" s="89" t="str">
        <f t="shared" si="7"/>
        <v/>
      </c>
      <c r="AM19" s="254"/>
      <c r="AN19" s="253"/>
      <c r="AO19" s="89" t="str">
        <f t="shared" si="8"/>
        <v/>
      </c>
      <c r="AP19" s="252"/>
      <c r="AQ19" s="247"/>
      <c r="AR19" s="248"/>
      <c r="AS19" s="248"/>
      <c r="AT19" s="248"/>
      <c r="AU19" s="249"/>
      <c r="AV19" s="89" t="str">
        <f t="shared" si="12"/>
        <v/>
      </c>
      <c r="AW19" s="255"/>
      <c r="AX19" s="256"/>
      <c r="AY19" s="89" t="str">
        <f t="shared" si="9"/>
        <v/>
      </c>
      <c r="AZ19" s="257"/>
      <c r="BA19" s="258">
        <f t="shared" si="0"/>
        <v>0</v>
      </c>
      <c r="BB19" s="259">
        <f t="shared" si="1"/>
        <v>0</v>
      </c>
      <c r="BC19" s="260" t="str">
        <f t="shared" si="2"/>
        <v/>
      </c>
      <c r="BD19" s="90">
        <f t="shared" si="10"/>
        <v>0</v>
      </c>
      <c r="BE19" s="91" t="str">
        <f t="shared" si="11"/>
        <v/>
      </c>
      <c r="BF19" s="261"/>
      <c r="BG19" s="291">
        <f>+SUMPRODUCT(BC14:BC19,E14:E19)</f>
        <v>0</v>
      </c>
    </row>
    <row r="20" spans="2:59" ht="18" thickBot="1">
      <c r="B20" s="174"/>
      <c r="C20" s="175"/>
      <c r="D20" s="175"/>
      <c r="E20" s="175"/>
      <c r="F20" s="176"/>
      <c r="G20" s="175"/>
      <c r="H20" s="175"/>
      <c r="I20" s="175"/>
      <c r="J20" s="175"/>
      <c r="K20" s="175"/>
      <c r="L20" s="175"/>
      <c r="M20" s="175"/>
      <c r="N20" s="175"/>
      <c r="O20" s="175"/>
      <c r="P20" s="175"/>
      <c r="Q20" s="177"/>
      <c r="R20" s="177"/>
      <c r="S20" s="175"/>
      <c r="T20" s="175"/>
      <c r="U20" s="175"/>
      <c r="V20" s="175"/>
      <c r="W20" s="175"/>
      <c r="X20" s="178"/>
      <c r="Y20" s="178"/>
      <c r="Z20" s="178"/>
      <c r="AA20" s="179"/>
      <c r="AB20" s="177"/>
      <c r="AC20" s="179"/>
      <c r="AD20" s="175"/>
      <c r="AE20" s="175"/>
      <c r="AF20" s="175"/>
      <c r="AG20" s="179"/>
      <c r="AH20" s="180"/>
      <c r="AI20" s="180"/>
      <c r="AJ20" s="180"/>
      <c r="AK20" s="179"/>
      <c r="AL20" s="177"/>
      <c r="AM20" s="179"/>
      <c r="AN20" s="175"/>
      <c r="AO20" s="175"/>
      <c r="AP20" s="175"/>
      <c r="AQ20" s="179"/>
      <c r="AR20" s="180"/>
      <c r="AS20" s="180"/>
      <c r="AT20" s="180"/>
      <c r="AU20" s="179"/>
      <c r="AV20" s="177"/>
      <c r="AW20" s="179"/>
      <c r="AX20" s="175"/>
      <c r="AY20" s="175"/>
      <c r="AZ20" s="175"/>
      <c r="BA20" s="179"/>
      <c r="BB20" s="179"/>
      <c r="BC20" s="179"/>
      <c r="BD20" s="179"/>
      <c r="BE20" s="179"/>
      <c r="BF20" s="181"/>
      <c r="BG20" s="292"/>
    </row>
    <row r="21" spans="2:59" s="120" customFormat="1" ht="13.5" customHeight="1">
      <c r="B21" s="488" t="s">
        <v>252</v>
      </c>
      <c r="C21" s="489"/>
      <c r="D21" s="489"/>
      <c r="E21" s="490" t="s">
        <v>46</v>
      </c>
      <c r="F21" s="491"/>
      <c r="G21" s="491"/>
      <c r="H21" s="491"/>
      <c r="I21" s="491"/>
      <c r="J21" s="491"/>
      <c r="K21" s="491"/>
      <c r="L21" s="492"/>
      <c r="M21" s="224"/>
      <c r="N21" s="108"/>
      <c r="O21" s="108"/>
      <c r="P21" s="108"/>
      <c r="Q21" s="108"/>
      <c r="R21" s="108"/>
      <c r="S21" s="265" t="str">
        <f>+VLOOKUP(E21,Listas!$B$42:$D$68,2,FALSE)</f>
        <v>OBJ_5</v>
      </c>
      <c r="BG21" s="287"/>
    </row>
    <row r="22" spans="2:59" s="120" customFormat="1" ht="30" customHeight="1" thickBot="1">
      <c r="B22" s="493" t="s">
        <v>288</v>
      </c>
      <c r="C22" s="494"/>
      <c r="D22" s="494"/>
      <c r="E22" s="495" t="s">
        <v>111</v>
      </c>
      <c r="F22" s="496"/>
      <c r="G22" s="496"/>
      <c r="H22" s="496"/>
      <c r="I22" s="496"/>
      <c r="J22" s="496"/>
      <c r="K22" s="496"/>
      <c r="L22" s="497"/>
      <c r="M22" s="108"/>
      <c r="N22" s="108"/>
      <c r="O22" s="108"/>
      <c r="P22" s="108"/>
      <c r="Q22" s="108"/>
      <c r="R22" s="108"/>
      <c r="S22" s="121"/>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287"/>
    </row>
    <row r="23" spans="2:59" s="124" customFormat="1" ht="25.5" customHeight="1">
      <c r="B23" s="500" t="s">
        <v>253</v>
      </c>
      <c r="C23" s="502" t="s">
        <v>10</v>
      </c>
      <c r="D23" s="503"/>
      <c r="E23" s="484" t="s">
        <v>257</v>
      </c>
      <c r="F23" s="486" t="s">
        <v>255</v>
      </c>
      <c r="G23" s="486" t="s">
        <v>279</v>
      </c>
      <c r="H23" s="486" t="s">
        <v>254</v>
      </c>
      <c r="I23" s="486" t="s">
        <v>16</v>
      </c>
      <c r="J23" s="486" t="s">
        <v>11</v>
      </c>
      <c r="K23" s="498" t="s">
        <v>256</v>
      </c>
      <c r="L23" s="499"/>
      <c r="M23" s="339"/>
      <c r="N23" s="340"/>
      <c r="O23" s="340"/>
      <c r="P23" s="340"/>
      <c r="Q23" s="340"/>
      <c r="R23" s="340"/>
      <c r="S23" s="112" t="s">
        <v>3</v>
      </c>
      <c r="T23" s="340"/>
      <c r="U23" s="340"/>
      <c r="V23" s="341"/>
      <c r="W23" s="339"/>
      <c r="X23" s="340"/>
      <c r="Y23" s="340"/>
      <c r="Z23" s="340"/>
      <c r="AA23" s="340"/>
      <c r="AB23" s="340"/>
      <c r="AC23" s="340" t="s">
        <v>4</v>
      </c>
      <c r="AD23" s="340"/>
      <c r="AE23" s="340"/>
      <c r="AF23" s="341"/>
      <c r="AG23" s="339"/>
      <c r="AH23" s="340"/>
      <c r="AI23" s="340"/>
      <c r="AJ23" s="340"/>
      <c r="AK23" s="340"/>
      <c r="AL23" s="340"/>
      <c r="AM23" s="340" t="s">
        <v>5</v>
      </c>
      <c r="AN23" s="340"/>
      <c r="AO23" s="340"/>
      <c r="AP23" s="341"/>
      <c r="AQ23" s="340"/>
      <c r="AR23" s="340"/>
      <c r="AS23" s="340"/>
      <c r="AT23" s="340"/>
      <c r="AU23" s="340"/>
      <c r="AV23" s="340"/>
      <c r="AW23" s="340" t="s">
        <v>6</v>
      </c>
      <c r="AX23" s="340"/>
      <c r="AY23" s="340"/>
      <c r="AZ23" s="340"/>
      <c r="BA23" s="339"/>
      <c r="BB23" s="340"/>
      <c r="BC23" s="340" t="s">
        <v>295</v>
      </c>
      <c r="BD23" s="340"/>
      <c r="BE23" s="341"/>
      <c r="BF23" s="123" t="s">
        <v>151</v>
      </c>
      <c r="BG23" s="288"/>
    </row>
    <row r="24" spans="2:59" s="124" customFormat="1" ht="25.5">
      <c r="B24" s="501"/>
      <c r="C24" s="504"/>
      <c r="D24" s="505"/>
      <c r="E24" s="485"/>
      <c r="F24" s="487"/>
      <c r="G24" s="487"/>
      <c r="H24" s="487"/>
      <c r="I24" s="487"/>
      <c r="J24" s="487"/>
      <c r="K24" s="125" t="s">
        <v>261</v>
      </c>
      <c r="L24" s="126" t="s">
        <v>262</v>
      </c>
      <c r="M24" s="127" t="s">
        <v>136</v>
      </c>
      <c r="N24" s="109" t="s">
        <v>263</v>
      </c>
      <c r="O24" s="109" t="s">
        <v>264</v>
      </c>
      <c r="P24" s="109" t="s">
        <v>265</v>
      </c>
      <c r="Q24" s="109" t="s">
        <v>137</v>
      </c>
      <c r="R24" s="109" t="s">
        <v>266</v>
      </c>
      <c r="S24" s="109" t="s">
        <v>15</v>
      </c>
      <c r="T24" s="109" t="s">
        <v>299</v>
      </c>
      <c r="U24" s="109" t="s">
        <v>259</v>
      </c>
      <c r="V24" s="128" t="s">
        <v>260</v>
      </c>
      <c r="W24" s="127" t="s">
        <v>136</v>
      </c>
      <c r="X24" s="109" t="s">
        <v>267</v>
      </c>
      <c r="Y24" s="109" t="s">
        <v>268</v>
      </c>
      <c r="Z24" s="109" t="s">
        <v>269</v>
      </c>
      <c r="AA24" s="109" t="s">
        <v>137</v>
      </c>
      <c r="AB24" s="109" t="s">
        <v>266</v>
      </c>
      <c r="AC24" s="109" t="s">
        <v>15</v>
      </c>
      <c r="AD24" s="109" t="s">
        <v>299</v>
      </c>
      <c r="AE24" s="109" t="s">
        <v>259</v>
      </c>
      <c r="AF24" s="128" t="s">
        <v>260</v>
      </c>
      <c r="AG24" s="127" t="s">
        <v>136</v>
      </c>
      <c r="AH24" s="109" t="s">
        <v>270</v>
      </c>
      <c r="AI24" s="109" t="s">
        <v>271</v>
      </c>
      <c r="AJ24" s="109" t="s">
        <v>272</v>
      </c>
      <c r="AK24" s="109" t="s">
        <v>137</v>
      </c>
      <c r="AL24" s="109" t="s">
        <v>266</v>
      </c>
      <c r="AM24" s="109" t="s">
        <v>15</v>
      </c>
      <c r="AN24" s="109" t="s">
        <v>299</v>
      </c>
      <c r="AO24" s="109" t="s">
        <v>259</v>
      </c>
      <c r="AP24" s="128" t="s">
        <v>260</v>
      </c>
      <c r="AQ24" s="129" t="s">
        <v>136</v>
      </c>
      <c r="AR24" s="109" t="s">
        <v>273</v>
      </c>
      <c r="AS24" s="109" t="s">
        <v>274</v>
      </c>
      <c r="AT24" s="109" t="s">
        <v>275</v>
      </c>
      <c r="AU24" s="109" t="s">
        <v>137</v>
      </c>
      <c r="AV24" s="109" t="s">
        <v>266</v>
      </c>
      <c r="AW24" s="109" t="s">
        <v>15</v>
      </c>
      <c r="AX24" s="109" t="s">
        <v>299</v>
      </c>
      <c r="AY24" s="109" t="s">
        <v>259</v>
      </c>
      <c r="AZ24" s="126" t="s">
        <v>260</v>
      </c>
      <c r="BA24" s="127" t="s">
        <v>136</v>
      </c>
      <c r="BB24" s="130" t="s">
        <v>137</v>
      </c>
      <c r="BC24" s="111" t="s">
        <v>135</v>
      </c>
      <c r="BD24" s="110" t="s">
        <v>299</v>
      </c>
      <c r="BE24" s="111" t="s">
        <v>321</v>
      </c>
      <c r="BF24" s="131" t="s">
        <v>9</v>
      </c>
      <c r="BG24" s="288"/>
    </row>
    <row r="25" spans="2:59" s="144" customFormat="1" ht="44.25" customHeight="1">
      <c r="B25" s="132">
        <v>1</v>
      </c>
      <c r="C25" s="506" t="s">
        <v>333</v>
      </c>
      <c r="D25" s="507"/>
      <c r="E25" s="212">
        <v>10</v>
      </c>
      <c r="F25" s="371">
        <v>0.04</v>
      </c>
      <c r="G25" s="161" t="s">
        <v>339</v>
      </c>
      <c r="H25" s="133"/>
      <c r="I25" s="148" t="s">
        <v>327</v>
      </c>
      <c r="J25" s="148" t="s">
        <v>326</v>
      </c>
      <c r="K25" s="149">
        <v>43569</v>
      </c>
      <c r="L25" s="168">
        <v>44195</v>
      </c>
      <c r="M25" s="216"/>
      <c r="N25" s="217"/>
      <c r="O25" s="217"/>
      <c r="P25" s="217"/>
      <c r="Q25" s="218"/>
      <c r="R25" s="279" t="str">
        <f>IFERROR(Q25/M25,"")</f>
        <v/>
      </c>
      <c r="S25" s="137"/>
      <c r="T25" s="220"/>
      <c r="U25" s="279" t="str">
        <f>IFERROR(T25/M25,"")</f>
        <v/>
      </c>
      <c r="V25" s="139"/>
      <c r="W25" s="216">
        <v>2</v>
      </c>
      <c r="X25" s="217"/>
      <c r="Y25" s="217">
        <v>1</v>
      </c>
      <c r="Z25" s="217">
        <v>1</v>
      </c>
      <c r="AA25" s="218"/>
      <c r="AB25" s="279">
        <f>IFERROR(AA25/W25,"")</f>
        <v>0</v>
      </c>
      <c r="AC25" s="137"/>
      <c r="AD25" s="138"/>
      <c r="AE25" s="279">
        <f>IFERROR(AD25/W25,"")</f>
        <v>0</v>
      </c>
      <c r="AF25" s="139"/>
      <c r="AG25" s="216">
        <v>1</v>
      </c>
      <c r="AH25" s="217"/>
      <c r="AI25" s="217"/>
      <c r="AJ25" s="217">
        <v>1</v>
      </c>
      <c r="AK25" s="218"/>
      <c r="AL25" s="279">
        <f>IFERROR(AK25/AG25,"")</f>
        <v>0</v>
      </c>
      <c r="AM25" s="140"/>
      <c r="AN25" s="138"/>
      <c r="AO25" s="279">
        <f>IFERROR(AN25/AG25,"")</f>
        <v>0</v>
      </c>
      <c r="AP25" s="139"/>
      <c r="AQ25" s="216">
        <v>1</v>
      </c>
      <c r="AR25" s="217"/>
      <c r="AS25" s="217"/>
      <c r="AT25" s="217">
        <v>1</v>
      </c>
      <c r="AU25" s="218"/>
      <c r="AV25" s="279">
        <f>IFERROR(AU25/AQ25,"")</f>
        <v>0</v>
      </c>
      <c r="AW25" s="141"/>
      <c r="AX25" s="142"/>
      <c r="AY25" s="279">
        <f>IFERROR(AX25/AQ25,"")</f>
        <v>0</v>
      </c>
      <c r="AZ25" s="143"/>
      <c r="BA25" s="216">
        <f>+SUM(M25,W25,AG25,AQ25)</f>
        <v>4</v>
      </c>
      <c r="BB25" s="217">
        <f t="shared" ref="BB25:BB30" si="13">+SUM(Q25,AA25,AK25,AU25)</f>
        <v>0</v>
      </c>
      <c r="BC25" s="114">
        <f t="shared" ref="BC25:BC30" si="14">IFERROR(BB25/BA25,"")</f>
        <v>0</v>
      </c>
      <c r="BD25" s="280">
        <f>SUM(T25,AD25,AN25,AX25)</f>
        <v>0</v>
      </c>
      <c r="BE25" s="281">
        <f>IFERROR(BD25/BA25,"")</f>
        <v>0</v>
      </c>
      <c r="BF25" s="115"/>
      <c r="BG25" s="289"/>
    </row>
    <row r="26" spans="2:59" s="160" customFormat="1" ht="28.5" customHeight="1">
      <c r="B26" s="369">
        <v>2</v>
      </c>
      <c r="C26" s="508" t="s">
        <v>334</v>
      </c>
      <c r="D26" s="509"/>
      <c r="E26" s="370">
        <v>10</v>
      </c>
      <c r="F26" s="372">
        <v>0.02</v>
      </c>
      <c r="G26" s="161" t="s">
        <v>339</v>
      </c>
      <c r="H26" s="148"/>
      <c r="I26" s="148" t="s">
        <v>327</v>
      </c>
      <c r="J26" s="148" t="s">
        <v>326</v>
      </c>
      <c r="K26" s="149">
        <v>43924</v>
      </c>
      <c r="L26" s="168">
        <v>44195</v>
      </c>
      <c r="M26" s="116"/>
      <c r="N26" s="117"/>
      <c r="O26" s="117"/>
      <c r="P26" s="117"/>
      <c r="Q26" s="117"/>
      <c r="R26" s="282" t="str">
        <f t="shared" ref="R26:R30" si="15">IFERROR(Q26/M26,"")</f>
        <v/>
      </c>
      <c r="S26" s="151"/>
      <c r="T26" s="219"/>
      <c r="U26" s="282" t="str">
        <f t="shared" ref="U26:U30" si="16">IFERROR(T26/M26,"")</f>
        <v/>
      </c>
      <c r="V26" s="153"/>
      <c r="W26" s="116">
        <v>1</v>
      </c>
      <c r="X26" s="117"/>
      <c r="Y26" s="117">
        <v>1</v>
      </c>
      <c r="Z26" s="117"/>
      <c r="AA26" s="117"/>
      <c r="AB26" s="282">
        <f t="shared" ref="AB26:AB30" si="17">IFERROR(AA26/W26,"")</f>
        <v>0</v>
      </c>
      <c r="AC26" s="151"/>
      <c r="AD26" s="152"/>
      <c r="AE26" s="282">
        <f t="shared" ref="AE26:AE30" si="18">IFERROR(AD26/W26,"")</f>
        <v>0</v>
      </c>
      <c r="AF26" s="153"/>
      <c r="AG26" s="116"/>
      <c r="AH26" s="117"/>
      <c r="AI26" s="117"/>
      <c r="AJ26" s="117"/>
      <c r="AK26" s="117"/>
      <c r="AL26" s="282" t="str">
        <f t="shared" ref="AL26:AL30" si="19">IFERROR(AK26/AG26,"")</f>
        <v/>
      </c>
      <c r="AM26" s="156"/>
      <c r="AN26" s="152"/>
      <c r="AO26" s="282" t="str">
        <f t="shared" ref="AO26:AO30" si="20">IFERROR(AN26/AG26,"")</f>
        <v/>
      </c>
      <c r="AP26" s="153"/>
      <c r="AQ26" s="116">
        <v>1</v>
      </c>
      <c r="AR26" s="117">
        <v>1</v>
      </c>
      <c r="AS26" s="117"/>
      <c r="AT26" s="117"/>
      <c r="AU26" s="117"/>
      <c r="AV26" s="282">
        <f t="shared" ref="AV26:AV30" si="21">IFERROR(AU26/AQ26,"")</f>
        <v>0</v>
      </c>
      <c r="AW26" s="157"/>
      <c r="AX26" s="158"/>
      <c r="AY26" s="282">
        <f t="shared" ref="AY26:AY30" si="22">IFERROR(AX26/AQ26,"")</f>
        <v>0</v>
      </c>
      <c r="AZ26" s="159"/>
      <c r="BA26" s="116">
        <f t="shared" ref="BA25:BA30" si="23">+SUM(M26,W26,AG26,AQ26)</f>
        <v>2</v>
      </c>
      <c r="BB26" s="117">
        <f t="shared" si="13"/>
        <v>0</v>
      </c>
      <c r="BC26" s="118">
        <f t="shared" si="14"/>
        <v>0</v>
      </c>
      <c r="BD26" s="283">
        <f t="shared" ref="BD26:BD30" si="24">SUM(T26,AD26,AN26,AX26)</f>
        <v>0</v>
      </c>
      <c r="BE26" s="284">
        <f t="shared" ref="BE26:BE30" si="25">IFERROR(BD26/BA26,"")</f>
        <v>0</v>
      </c>
      <c r="BF26" s="119"/>
      <c r="BG26" s="290"/>
    </row>
    <row r="27" spans="2:59" s="160" customFormat="1" ht="14.25" hidden="1">
      <c r="B27" s="145"/>
      <c r="C27" s="478"/>
      <c r="D27" s="479"/>
      <c r="E27" s="213"/>
      <c r="F27" s="147"/>
      <c r="G27" s="146"/>
      <c r="H27" s="148"/>
      <c r="I27" s="148"/>
      <c r="J27" s="148"/>
      <c r="K27" s="149"/>
      <c r="L27" s="150"/>
      <c r="M27" s="154"/>
      <c r="N27" s="155"/>
      <c r="O27" s="155"/>
      <c r="P27" s="155"/>
      <c r="Q27" s="117"/>
      <c r="R27" s="282" t="str">
        <f t="shared" si="15"/>
        <v/>
      </c>
      <c r="S27" s="162"/>
      <c r="T27" s="219"/>
      <c r="U27" s="282" t="str">
        <f t="shared" si="16"/>
        <v/>
      </c>
      <c r="V27" s="164"/>
      <c r="W27" s="154"/>
      <c r="X27" s="155"/>
      <c r="Y27" s="155"/>
      <c r="Z27" s="155"/>
      <c r="AA27" s="117"/>
      <c r="AB27" s="282" t="str">
        <f t="shared" si="17"/>
        <v/>
      </c>
      <c r="AC27" s="162"/>
      <c r="AD27" s="163"/>
      <c r="AE27" s="282" t="str">
        <f t="shared" si="18"/>
        <v/>
      </c>
      <c r="AF27" s="164"/>
      <c r="AG27" s="154"/>
      <c r="AH27" s="155"/>
      <c r="AI27" s="155"/>
      <c r="AJ27" s="155"/>
      <c r="AK27" s="117"/>
      <c r="AL27" s="282" t="str">
        <f t="shared" si="19"/>
        <v/>
      </c>
      <c r="AM27" s="162"/>
      <c r="AN27" s="163"/>
      <c r="AO27" s="282" t="str">
        <f t="shared" si="20"/>
        <v/>
      </c>
      <c r="AP27" s="164"/>
      <c r="AQ27" s="154"/>
      <c r="AR27" s="155"/>
      <c r="AS27" s="155"/>
      <c r="AT27" s="155"/>
      <c r="AU27" s="117"/>
      <c r="AV27" s="282" t="str">
        <f t="shared" si="21"/>
        <v/>
      </c>
      <c r="AW27" s="165"/>
      <c r="AX27" s="166"/>
      <c r="AY27" s="282" t="str">
        <f t="shared" si="22"/>
        <v/>
      </c>
      <c r="AZ27" s="167"/>
      <c r="BA27" s="116">
        <f t="shared" si="23"/>
        <v>0</v>
      </c>
      <c r="BB27" s="117">
        <f t="shared" si="13"/>
        <v>0</v>
      </c>
      <c r="BC27" s="118" t="str">
        <f t="shared" si="14"/>
        <v/>
      </c>
      <c r="BD27" s="283">
        <f t="shared" si="24"/>
        <v>0</v>
      </c>
      <c r="BE27" s="284" t="str">
        <f t="shared" si="25"/>
        <v/>
      </c>
      <c r="BF27" s="119"/>
      <c r="BG27" s="290"/>
    </row>
    <row r="28" spans="2:59" s="160" customFormat="1" ht="14.25" hidden="1">
      <c r="B28" s="145"/>
      <c r="C28" s="478"/>
      <c r="D28" s="479"/>
      <c r="E28" s="213"/>
      <c r="F28" s="147"/>
      <c r="G28" s="146"/>
      <c r="H28" s="148"/>
      <c r="I28" s="148"/>
      <c r="J28" s="148"/>
      <c r="K28" s="149"/>
      <c r="L28" s="168"/>
      <c r="M28" s="154"/>
      <c r="N28" s="155"/>
      <c r="O28" s="155"/>
      <c r="P28" s="155"/>
      <c r="Q28" s="155"/>
      <c r="R28" s="282" t="str">
        <f t="shared" si="15"/>
        <v/>
      </c>
      <c r="S28" s="169"/>
      <c r="T28" s="219"/>
      <c r="U28" s="282" t="str">
        <f t="shared" si="16"/>
        <v/>
      </c>
      <c r="V28" s="171"/>
      <c r="W28" s="154"/>
      <c r="X28" s="155"/>
      <c r="Y28" s="155"/>
      <c r="Z28" s="155"/>
      <c r="AA28" s="155"/>
      <c r="AB28" s="282" t="str">
        <f t="shared" si="17"/>
        <v/>
      </c>
      <c r="AC28" s="169"/>
      <c r="AD28" s="170"/>
      <c r="AE28" s="282" t="str">
        <f t="shared" si="18"/>
        <v/>
      </c>
      <c r="AF28" s="171"/>
      <c r="AG28" s="154"/>
      <c r="AH28" s="155"/>
      <c r="AI28" s="155"/>
      <c r="AJ28" s="155"/>
      <c r="AK28" s="155"/>
      <c r="AL28" s="282" t="str">
        <f t="shared" si="19"/>
        <v/>
      </c>
      <c r="AM28" s="162"/>
      <c r="AN28" s="170"/>
      <c r="AO28" s="282" t="str">
        <f t="shared" si="20"/>
        <v/>
      </c>
      <c r="AP28" s="171"/>
      <c r="AQ28" s="154"/>
      <c r="AR28" s="155"/>
      <c r="AS28" s="155"/>
      <c r="AT28" s="155"/>
      <c r="AU28" s="155"/>
      <c r="AV28" s="282" t="str">
        <f t="shared" si="21"/>
        <v/>
      </c>
      <c r="AW28" s="157"/>
      <c r="AX28" s="172"/>
      <c r="AY28" s="282" t="str">
        <f t="shared" si="22"/>
        <v/>
      </c>
      <c r="AZ28" s="173"/>
      <c r="BA28" s="116">
        <f t="shared" si="23"/>
        <v>0</v>
      </c>
      <c r="BB28" s="117">
        <f t="shared" si="13"/>
        <v>0</v>
      </c>
      <c r="BC28" s="118" t="str">
        <f t="shared" si="14"/>
        <v/>
      </c>
      <c r="BD28" s="283">
        <f t="shared" si="24"/>
        <v>0</v>
      </c>
      <c r="BE28" s="284" t="str">
        <f t="shared" si="25"/>
        <v/>
      </c>
      <c r="BF28" s="119"/>
      <c r="BG28" s="290"/>
    </row>
    <row r="29" spans="2:59" s="160" customFormat="1" ht="14.25" hidden="1">
      <c r="B29" s="145"/>
      <c r="C29" s="478"/>
      <c r="D29" s="479"/>
      <c r="E29" s="213"/>
      <c r="F29" s="147"/>
      <c r="G29" s="146"/>
      <c r="H29" s="148"/>
      <c r="I29" s="148"/>
      <c r="J29" s="148"/>
      <c r="K29" s="149"/>
      <c r="L29" s="150"/>
      <c r="M29" s="154"/>
      <c r="N29" s="155"/>
      <c r="O29" s="155"/>
      <c r="P29" s="155"/>
      <c r="Q29" s="117"/>
      <c r="R29" s="282" t="str">
        <f t="shared" si="15"/>
        <v/>
      </c>
      <c r="S29" s="151"/>
      <c r="T29" s="219"/>
      <c r="U29" s="282" t="str">
        <f t="shared" si="16"/>
        <v/>
      </c>
      <c r="V29" s="153"/>
      <c r="W29" s="154"/>
      <c r="X29" s="155"/>
      <c r="Y29" s="155"/>
      <c r="Z29" s="155"/>
      <c r="AA29" s="117"/>
      <c r="AB29" s="282" t="str">
        <f t="shared" si="17"/>
        <v/>
      </c>
      <c r="AC29" s="151"/>
      <c r="AD29" s="152"/>
      <c r="AE29" s="282" t="str">
        <f t="shared" si="18"/>
        <v/>
      </c>
      <c r="AF29" s="153"/>
      <c r="AG29" s="154"/>
      <c r="AH29" s="155"/>
      <c r="AI29" s="155"/>
      <c r="AJ29" s="155"/>
      <c r="AK29" s="117"/>
      <c r="AL29" s="282" t="str">
        <f t="shared" si="19"/>
        <v/>
      </c>
      <c r="AM29" s="162"/>
      <c r="AN29" s="152"/>
      <c r="AO29" s="282" t="str">
        <f t="shared" si="20"/>
        <v/>
      </c>
      <c r="AP29" s="153"/>
      <c r="AQ29" s="154"/>
      <c r="AR29" s="155"/>
      <c r="AS29" s="155"/>
      <c r="AT29" s="155"/>
      <c r="AU29" s="117"/>
      <c r="AV29" s="282" t="str">
        <f t="shared" si="21"/>
        <v/>
      </c>
      <c r="AW29" s="165"/>
      <c r="AX29" s="158"/>
      <c r="AY29" s="282" t="str">
        <f t="shared" si="22"/>
        <v/>
      </c>
      <c r="AZ29" s="159"/>
      <c r="BA29" s="116">
        <f t="shared" si="23"/>
        <v>0</v>
      </c>
      <c r="BB29" s="117">
        <f t="shared" si="13"/>
        <v>0</v>
      </c>
      <c r="BC29" s="118" t="str">
        <f t="shared" si="14"/>
        <v/>
      </c>
      <c r="BD29" s="283">
        <f t="shared" si="24"/>
        <v>0</v>
      </c>
      <c r="BE29" s="284" t="str">
        <f t="shared" si="25"/>
        <v/>
      </c>
      <c r="BF29" s="119"/>
      <c r="BG29" s="290"/>
    </row>
    <row r="30" spans="2:59" s="262" customFormat="1" ht="15" thickBot="1">
      <c r="B30" s="240"/>
      <c r="C30" s="480" t="s">
        <v>296</v>
      </c>
      <c r="D30" s="481"/>
      <c r="E30" s="241"/>
      <c r="F30" s="242"/>
      <c r="G30" s="243"/>
      <c r="H30" s="244"/>
      <c r="I30" s="244"/>
      <c r="J30" s="244"/>
      <c r="K30" s="245"/>
      <c r="L30" s="246"/>
      <c r="M30" s="247"/>
      <c r="N30" s="248"/>
      <c r="O30" s="248"/>
      <c r="P30" s="248"/>
      <c r="Q30" s="249"/>
      <c r="R30" s="89" t="str">
        <f t="shared" si="15"/>
        <v/>
      </c>
      <c r="S30" s="250"/>
      <c r="T30" s="251"/>
      <c r="U30" s="89" t="str">
        <f t="shared" si="16"/>
        <v/>
      </c>
      <c r="V30" s="252"/>
      <c r="W30" s="247"/>
      <c r="X30" s="248"/>
      <c r="Y30" s="248"/>
      <c r="Z30" s="248"/>
      <c r="AA30" s="249"/>
      <c r="AB30" s="89" t="str">
        <f t="shared" si="17"/>
        <v/>
      </c>
      <c r="AC30" s="250"/>
      <c r="AD30" s="253"/>
      <c r="AE30" s="89" t="str">
        <f t="shared" si="18"/>
        <v/>
      </c>
      <c r="AF30" s="252"/>
      <c r="AG30" s="247"/>
      <c r="AH30" s="248"/>
      <c r="AI30" s="248"/>
      <c r="AJ30" s="248"/>
      <c r="AK30" s="249"/>
      <c r="AL30" s="89" t="str">
        <f t="shared" si="19"/>
        <v/>
      </c>
      <c r="AM30" s="254"/>
      <c r="AN30" s="253"/>
      <c r="AO30" s="89" t="str">
        <f t="shared" si="20"/>
        <v/>
      </c>
      <c r="AP30" s="252"/>
      <c r="AQ30" s="247"/>
      <c r="AR30" s="248"/>
      <c r="AS30" s="248"/>
      <c r="AT30" s="248"/>
      <c r="AU30" s="249"/>
      <c r="AV30" s="89" t="str">
        <f t="shared" si="21"/>
        <v/>
      </c>
      <c r="AW30" s="255"/>
      <c r="AX30" s="256"/>
      <c r="AY30" s="89" t="str">
        <f t="shared" si="22"/>
        <v/>
      </c>
      <c r="AZ30" s="257"/>
      <c r="BA30" s="258">
        <f t="shared" si="23"/>
        <v>0</v>
      </c>
      <c r="BB30" s="259">
        <f t="shared" si="13"/>
        <v>0</v>
      </c>
      <c r="BC30" s="260" t="str">
        <f t="shared" si="14"/>
        <v/>
      </c>
      <c r="BD30" s="90">
        <f t="shared" si="24"/>
        <v>0</v>
      </c>
      <c r="BE30" s="91" t="str">
        <f t="shared" si="25"/>
        <v/>
      </c>
      <c r="BF30" s="261"/>
      <c r="BG30" s="291">
        <f>+SUMPRODUCT(BC25:BC30,E25:E30)</f>
        <v>0</v>
      </c>
    </row>
    <row r="31" spans="2:59">
      <c r="B31" s="174"/>
      <c r="C31" s="175"/>
      <c r="D31" s="175"/>
      <c r="E31" s="175"/>
      <c r="F31" s="176"/>
      <c r="G31" s="175"/>
      <c r="H31" s="175"/>
      <c r="I31" s="175"/>
      <c r="J31" s="175"/>
      <c r="K31" s="175"/>
      <c r="L31" s="175"/>
      <c r="M31" s="175"/>
      <c r="N31" s="175"/>
      <c r="O31" s="175"/>
      <c r="P31" s="175"/>
      <c r="Q31" s="177"/>
      <c r="R31" s="177"/>
      <c r="S31" s="175"/>
      <c r="T31" s="175"/>
      <c r="U31" s="175"/>
      <c r="V31" s="175"/>
      <c r="W31" s="175"/>
      <c r="X31" s="178"/>
      <c r="Y31" s="178"/>
      <c r="Z31" s="178"/>
      <c r="AA31" s="179"/>
      <c r="AB31" s="177"/>
      <c r="AC31" s="179"/>
      <c r="AD31" s="175"/>
      <c r="AE31" s="175"/>
      <c r="AF31" s="175"/>
      <c r="AG31" s="179"/>
      <c r="AH31" s="180"/>
      <c r="AI31" s="180"/>
      <c r="AJ31" s="180"/>
      <c r="AK31" s="179"/>
      <c r="AL31" s="177"/>
      <c r="AM31" s="179"/>
      <c r="AN31" s="175"/>
      <c r="AO31" s="175"/>
      <c r="AP31" s="175"/>
      <c r="AQ31" s="179"/>
      <c r="AR31" s="180"/>
      <c r="AS31" s="180"/>
      <c r="AT31" s="180"/>
      <c r="AU31" s="179"/>
      <c r="AV31" s="177"/>
      <c r="AW31" s="179"/>
      <c r="AX31" s="175"/>
      <c r="AY31" s="175"/>
      <c r="AZ31" s="175"/>
      <c r="BA31" s="179"/>
      <c r="BB31" s="179"/>
      <c r="BC31" s="179"/>
      <c r="BD31" s="179"/>
      <c r="BE31" s="179"/>
      <c r="BF31" s="181"/>
      <c r="BG31" s="292"/>
    </row>
    <row r="32" spans="2:59" s="120" customFormat="1" ht="13.5" hidden="1" customHeight="1">
      <c r="B32" s="488" t="s">
        <v>252</v>
      </c>
      <c r="C32" s="489"/>
      <c r="D32" s="489"/>
      <c r="E32" s="490"/>
      <c r="F32" s="491"/>
      <c r="G32" s="491"/>
      <c r="H32" s="491"/>
      <c r="I32" s="491"/>
      <c r="J32" s="491"/>
      <c r="K32" s="491"/>
      <c r="L32" s="492"/>
      <c r="M32" s="224"/>
      <c r="N32" s="108"/>
      <c r="O32" s="108"/>
      <c r="P32" s="108"/>
      <c r="Q32" s="108"/>
      <c r="R32" s="108"/>
      <c r="S32" s="237" t="e">
        <f>+VLOOKUP(E32,Listas!$B$42:$D$68,2,FALSE)</f>
        <v>#N/A</v>
      </c>
      <c r="BG32" s="287"/>
    </row>
    <row r="33" spans="2:59" s="120" customFormat="1" ht="30" hidden="1" customHeight="1" thickBot="1">
      <c r="B33" s="493" t="s">
        <v>288</v>
      </c>
      <c r="C33" s="494"/>
      <c r="D33" s="494"/>
      <c r="E33" s="495"/>
      <c r="F33" s="496"/>
      <c r="G33" s="496"/>
      <c r="H33" s="496"/>
      <c r="I33" s="496"/>
      <c r="J33" s="496"/>
      <c r="K33" s="496"/>
      <c r="L33" s="497"/>
      <c r="M33" s="108"/>
      <c r="N33" s="108"/>
      <c r="O33" s="108"/>
      <c r="P33" s="108"/>
      <c r="Q33" s="108"/>
      <c r="R33" s="108"/>
      <c r="S33" s="121"/>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287"/>
    </row>
    <row r="34" spans="2:59" s="124" customFormat="1" ht="25.5" hidden="1" customHeight="1">
      <c r="B34" s="500" t="s">
        <v>253</v>
      </c>
      <c r="C34" s="502" t="s">
        <v>10</v>
      </c>
      <c r="D34" s="503"/>
      <c r="E34" s="484" t="s">
        <v>257</v>
      </c>
      <c r="F34" s="486" t="s">
        <v>255</v>
      </c>
      <c r="G34" s="486" t="s">
        <v>279</v>
      </c>
      <c r="H34" s="486" t="s">
        <v>254</v>
      </c>
      <c r="I34" s="486" t="s">
        <v>16</v>
      </c>
      <c r="J34" s="486" t="s">
        <v>11</v>
      </c>
      <c r="K34" s="498" t="s">
        <v>256</v>
      </c>
      <c r="L34" s="499"/>
      <c r="M34" s="339"/>
      <c r="N34" s="340"/>
      <c r="O34" s="340"/>
      <c r="P34" s="340"/>
      <c r="Q34" s="340"/>
      <c r="R34" s="340"/>
      <c r="S34" s="112" t="s">
        <v>3</v>
      </c>
      <c r="T34" s="340"/>
      <c r="U34" s="340"/>
      <c r="V34" s="341"/>
      <c r="W34" s="339"/>
      <c r="X34" s="340"/>
      <c r="Y34" s="340"/>
      <c r="Z34" s="340"/>
      <c r="AA34" s="340"/>
      <c r="AB34" s="340"/>
      <c r="AC34" s="340" t="s">
        <v>4</v>
      </c>
      <c r="AD34" s="340"/>
      <c r="AE34" s="340"/>
      <c r="AF34" s="341"/>
      <c r="AG34" s="339"/>
      <c r="AH34" s="340"/>
      <c r="AI34" s="340"/>
      <c r="AJ34" s="340"/>
      <c r="AK34" s="340"/>
      <c r="AL34" s="340"/>
      <c r="AM34" s="340" t="s">
        <v>5</v>
      </c>
      <c r="AN34" s="340"/>
      <c r="AO34" s="340"/>
      <c r="AP34" s="341"/>
      <c r="AQ34" s="340"/>
      <c r="AR34" s="340"/>
      <c r="AS34" s="340"/>
      <c r="AT34" s="340"/>
      <c r="AU34" s="340"/>
      <c r="AV34" s="340"/>
      <c r="AW34" s="340" t="s">
        <v>6</v>
      </c>
      <c r="AX34" s="340"/>
      <c r="AY34" s="340"/>
      <c r="AZ34" s="340"/>
      <c r="BA34" s="339"/>
      <c r="BB34" s="340"/>
      <c r="BC34" s="340" t="s">
        <v>295</v>
      </c>
      <c r="BD34" s="340"/>
      <c r="BE34" s="341"/>
      <c r="BF34" s="123" t="s">
        <v>151</v>
      </c>
      <c r="BG34" s="288"/>
    </row>
    <row r="35" spans="2:59" s="124" customFormat="1" ht="25.5" hidden="1">
      <c r="B35" s="501"/>
      <c r="C35" s="504"/>
      <c r="D35" s="505"/>
      <c r="E35" s="485"/>
      <c r="F35" s="487"/>
      <c r="G35" s="487"/>
      <c r="H35" s="487"/>
      <c r="I35" s="487"/>
      <c r="J35" s="487"/>
      <c r="K35" s="125" t="s">
        <v>261</v>
      </c>
      <c r="L35" s="126" t="s">
        <v>262</v>
      </c>
      <c r="M35" s="127" t="s">
        <v>136</v>
      </c>
      <c r="N35" s="109" t="s">
        <v>263</v>
      </c>
      <c r="O35" s="109" t="s">
        <v>264</v>
      </c>
      <c r="P35" s="109" t="s">
        <v>265</v>
      </c>
      <c r="Q35" s="109" t="s">
        <v>137</v>
      </c>
      <c r="R35" s="109" t="s">
        <v>266</v>
      </c>
      <c r="S35" s="109" t="s">
        <v>15</v>
      </c>
      <c r="T35" s="109" t="s">
        <v>299</v>
      </c>
      <c r="U35" s="109" t="s">
        <v>259</v>
      </c>
      <c r="V35" s="128" t="s">
        <v>260</v>
      </c>
      <c r="W35" s="127" t="s">
        <v>136</v>
      </c>
      <c r="X35" s="109" t="s">
        <v>267</v>
      </c>
      <c r="Y35" s="109" t="s">
        <v>268</v>
      </c>
      <c r="Z35" s="109" t="s">
        <v>269</v>
      </c>
      <c r="AA35" s="109" t="s">
        <v>137</v>
      </c>
      <c r="AB35" s="109" t="s">
        <v>266</v>
      </c>
      <c r="AC35" s="109" t="s">
        <v>15</v>
      </c>
      <c r="AD35" s="109" t="s">
        <v>299</v>
      </c>
      <c r="AE35" s="109" t="s">
        <v>259</v>
      </c>
      <c r="AF35" s="128" t="s">
        <v>260</v>
      </c>
      <c r="AG35" s="127" t="s">
        <v>136</v>
      </c>
      <c r="AH35" s="109" t="s">
        <v>270</v>
      </c>
      <c r="AI35" s="109" t="s">
        <v>271</v>
      </c>
      <c r="AJ35" s="109" t="s">
        <v>272</v>
      </c>
      <c r="AK35" s="109" t="s">
        <v>137</v>
      </c>
      <c r="AL35" s="109" t="s">
        <v>266</v>
      </c>
      <c r="AM35" s="109" t="s">
        <v>15</v>
      </c>
      <c r="AN35" s="109" t="s">
        <v>299</v>
      </c>
      <c r="AO35" s="109" t="s">
        <v>259</v>
      </c>
      <c r="AP35" s="128" t="s">
        <v>260</v>
      </c>
      <c r="AQ35" s="129" t="s">
        <v>136</v>
      </c>
      <c r="AR35" s="109" t="s">
        <v>273</v>
      </c>
      <c r="AS35" s="109" t="s">
        <v>274</v>
      </c>
      <c r="AT35" s="109" t="s">
        <v>275</v>
      </c>
      <c r="AU35" s="109" t="s">
        <v>137</v>
      </c>
      <c r="AV35" s="109" t="s">
        <v>266</v>
      </c>
      <c r="AW35" s="109" t="s">
        <v>15</v>
      </c>
      <c r="AX35" s="109" t="s">
        <v>299</v>
      </c>
      <c r="AY35" s="109" t="s">
        <v>259</v>
      </c>
      <c r="AZ35" s="126" t="s">
        <v>260</v>
      </c>
      <c r="BA35" s="127" t="s">
        <v>136</v>
      </c>
      <c r="BB35" s="130" t="s">
        <v>137</v>
      </c>
      <c r="BC35" s="111" t="s">
        <v>135</v>
      </c>
      <c r="BD35" s="110" t="s">
        <v>299</v>
      </c>
      <c r="BE35" s="111" t="s">
        <v>321</v>
      </c>
      <c r="BF35" s="131" t="s">
        <v>9</v>
      </c>
      <c r="BG35" s="288"/>
    </row>
    <row r="36" spans="2:59" s="144" customFormat="1" ht="14.25" hidden="1">
      <c r="B36" s="132"/>
      <c r="C36" s="482"/>
      <c r="D36" s="483"/>
      <c r="E36" s="212"/>
      <c r="F36" s="134"/>
      <c r="G36" s="133"/>
      <c r="H36" s="133"/>
      <c r="I36" s="133"/>
      <c r="J36" s="133"/>
      <c r="K36" s="135"/>
      <c r="L36" s="136"/>
      <c r="M36" s="216"/>
      <c r="N36" s="217"/>
      <c r="O36" s="217"/>
      <c r="P36" s="217"/>
      <c r="Q36" s="218"/>
      <c r="R36" s="279" t="str">
        <f>IFERROR(Q36/M36,"")</f>
        <v/>
      </c>
      <c r="S36" s="137"/>
      <c r="T36" s="220"/>
      <c r="U36" s="279" t="str">
        <f>IFERROR(T36/M36,"")</f>
        <v/>
      </c>
      <c r="V36" s="139"/>
      <c r="W36" s="216"/>
      <c r="X36" s="217"/>
      <c r="Y36" s="217"/>
      <c r="Z36" s="217"/>
      <c r="AA36" s="218"/>
      <c r="AB36" s="279" t="str">
        <f>IFERROR(AA36/W36,"")</f>
        <v/>
      </c>
      <c r="AC36" s="137"/>
      <c r="AD36" s="138"/>
      <c r="AE36" s="279" t="str">
        <f>IFERROR(AD36/W36,"")</f>
        <v/>
      </c>
      <c r="AF36" s="139"/>
      <c r="AG36" s="216"/>
      <c r="AH36" s="217"/>
      <c r="AI36" s="217"/>
      <c r="AJ36" s="217"/>
      <c r="AK36" s="218"/>
      <c r="AL36" s="279" t="str">
        <f>IFERROR(AK36/AG36,"")</f>
        <v/>
      </c>
      <c r="AM36" s="140"/>
      <c r="AN36" s="138"/>
      <c r="AO36" s="279" t="str">
        <f>IFERROR(AN36/AG36,"")</f>
        <v/>
      </c>
      <c r="AP36" s="139"/>
      <c r="AQ36" s="216"/>
      <c r="AR36" s="217"/>
      <c r="AS36" s="217"/>
      <c r="AT36" s="217"/>
      <c r="AU36" s="218"/>
      <c r="AV36" s="279" t="str">
        <f>IFERROR(AU36/AQ36,"")</f>
        <v/>
      </c>
      <c r="AW36" s="141"/>
      <c r="AX36" s="142"/>
      <c r="AY36" s="279" t="str">
        <f>IFERROR(AX36/AQ36,"")</f>
        <v/>
      </c>
      <c r="AZ36" s="143"/>
      <c r="BA36" s="216">
        <f t="shared" ref="BA36:BA41" si="26">+SUM(M36,W36,AG36,AQ36)</f>
        <v>0</v>
      </c>
      <c r="BB36" s="217">
        <f t="shared" ref="BB36:BB41" si="27">+SUM(Q36,AA36,AK36,AU36)</f>
        <v>0</v>
      </c>
      <c r="BC36" s="114" t="str">
        <f t="shared" ref="BC36:BC41" si="28">IFERROR(BB36/BA36,"")</f>
        <v/>
      </c>
      <c r="BD36" s="280">
        <f>SUM(T36,AD36,AN36,AX36)</f>
        <v>0</v>
      </c>
      <c r="BE36" s="281" t="str">
        <f>IFERROR(BD36/BA36,"")</f>
        <v/>
      </c>
      <c r="BF36" s="115"/>
      <c r="BG36" s="289"/>
    </row>
    <row r="37" spans="2:59" s="160" customFormat="1" ht="14.25" hidden="1">
      <c r="B37" s="145"/>
      <c r="C37" s="478"/>
      <c r="D37" s="479"/>
      <c r="E37" s="213"/>
      <c r="F37" s="147"/>
      <c r="G37" s="146"/>
      <c r="H37" s="148"/>
      <c r="I37" s="148"/>
      <c r="J37" s="148"/>
      <c r="K37" s="149"/>
      <c r="L37" s="150"/>
      <c r="M37" s="116"/>
      <c r="N37" s="117"/>
      <c r="O37" s="117"/>
      <c r="P37" s="117"/>
      <c r="Q37" s="117"/>
      <c r="R37" s="282" t="str">
        <f t="shared" ref="R37:R41" si="29">IFERROR(Q37/M37,"")</f>
        <v/>
      </c>
      <c r="S37" s="151"/>
      <c r="T37" s="219"/>
      <c r="U37" s="282" t="str">
        <f t="shared" ref="U37:U41" si="30">IFERROR(T37/M37,"")</f>
        <v/>
      </c>
      <c r="V37" s="153"/>
      <c r="W37" s="116"/>
      <c r="X37" s="117"/>
      <c r="Y37" s="117"/>
      <c r="Z37" s="117"/>
      <c r="AA37" s="117"/>
      <c r="AB37" s="282" t="str">
        <f t="shared" ref="AB37:AB41" si="31">IFERROR(AA37/W37,"")</f>
        <v/>
      </c>
      <c r="AC37" s="151"/>
      <c r="AD37" s="152"/>
      <c r="AE37" s="282" t="str">
        <f t="shared" ref="AE37:AE41" si="32">IFERROR(AD37/W37,"")</f>
        <v/>
      </c>
      <c r="AF37" s="153"/>
      <c r="AG37" s="116"/>
      <c r="AH37" s="117"/>
      <c r="AI37" s="117"/>
      <c r="AJ37" s="117"/>
      <c r="AK37" s="117"/>
      <c r="AL37" s="282" t="str">
        <f t="shared" ref="AL37:AL41" si="33">IFERROR(AK37/AG37,"")</f>
        <v/>
      </c>
      <c r="AM37" s="156"/>
      <c r="AN37" s="152"/>
      <c r="AO37" s="282" t="str">
        <f t="shared" ref="AO37:AO41" si="34">IFERROR(AN37/AG37,"")</f>
        <v/>
      </c>
      <c r="AP37" s="153"/>
      <c r="AQ37" s="116"/>
      <c r="AR37" s="117"/>
      <c r="AS37" s="117"/>
      <c r="AT37" s="117"/>
      <c r="AU37" s="117"/>
      <c r="AV37" s="282" t="str">
        <f t="shared" ref="AV37:AV41" si="35">IFERROR(AU37/AQ37,"")</f>
        <v/>
      </c>
      <c r="AW37" s="157"/>
      <c r="AX37" s="158"/>
      <c r="AY37" s="282" t="str">
        <f t="shared" ref="AY37:AY41" si="36">IFERROR(AX37/AQ37,"")</f>
        <v/>
      </c>
      <c r="AZ37" s="159"/>
      <c r="BA37" s="116">
        <f t="shared" si="26"/>
        <v>0</v>
      </c>
      <c r="BB37" s="117">
        <f t="shared" si="27"/>
        <v>0</v>
      </c>
      <c r="BC37" s="118" t="str">
        <f t="shared" si="28"/>
        <v/>
      </c>
      <c r="BD37" s="283">
        <f t="shared" ref="BD37:BD41" si="37">SUM(T37,AD37,AN37,AX37)</f>
        <v>0</v>
      </c>
      <c r="BE37" s="284" t="str">
        <f t="shared" ref="BE37:BE41" si="38">IFERROR(BD37/BA37,"")</f>
        <v/>
      </c>
      <c r="BF37" s="119"/>
      <c r="BG37" s="290"/>
    </row>
    <row r="38" spans="2:59" s="160" customFormat="1" ht="14.25" hidden="1">
      <c r="B38" s="145"/>
      <c r="C38" s="478"/>
      <c r="D38" s="479"/>
      <c r="E38" s="213"/>
      <c r="F38" s="147"/>
      <c r="G38" s="146"/>
      <c r="H38" s="148"/>
      <c r="I38" s="148"/>
      <c r="J38" s="148"/>
      <c r="K38" s="149"/>
      <c r="L38" s="150"/>
      <c r="M38" s="154"/>
      <c r="N38" s="155"/>
      <c r="O38" s="155"/>
      <c r="P38" s="155"/>
      <c r="Q38" s="117"/>
      <c r="R38" s="282" t="str">
        <f t="shared" si="29"/>
        <v/>
      </c>
      <c r="S38" s="162"/>
      <c r="T38" s="219"/>
      <c r="U38" s="282" t="str">
        <f t="shared" si="30"/>
        <v/>
      </c>
      <c r="V38" s="164"/>
      <c r="W38" s="154"/>
      <c r="X38" s="155"/>
      <c r="Y38" s="155"/>
      <c r="Z38" s="155"/>
      <c r="AA38" s="117"/>
      <c r="AB38" s="282" t="str">
        <f t="shared" si="31"/>
        <v/>
      </c>
      <c r="AC38" s="162"/>
      <c r="AD38" s="163"/>
      <c r="AE38" s="282" t="str">
        <f t="shared" si="32"/>
        <v/>
      </c>
      <c r="AF38" s="164"/>
      <c r="AG38" s="154"/>
      <c r="AH38" s="155"/>
      <c r="AI38" s="155"/>
      <c r="AJ38" s="155"/>
      <c r="AK38" s="117"/>
      <c r="AL38" s="282" t="str">
        <f t="shared" si="33"/>
        <v/>
      </c>
      <c r="AM38" s="162"/>
      <c r="AN38" s="163"/>
      <c r="AO38" s="282" t="str">
        <f t="shared" si="34"/>
        <v/>
      </c>
      <c r="AP38" s="164"/>
      <c r="AQ38" s="154"/>
      <c r="AR38" s="155"/>
      <c r="AS38" s="155"/>
      <c r="AT38" s="155"/>
      <c r="AU38" s="117"/>
      <c r="AV38" s="282" t="str">
        <f t="shared" si="35"/>
        <v/>
      </c>
      <c r="AW38" s="165"/>
      <c r="AX38" s="166"/>
      <c r="AY38" s="282" t="str">
        <f t="shared" si="36"/>
        <v/>
      </c>
      <c r="AZ38" s="167"/>
      <c r="BA38" s="116">
        <f t="shared" si="26"/>
        <v>0</v>
      </c>
      <c r="BB38" s="117">
        <f t="shared" si="27"/>
        <v>0</v>
      </c>
      <c r="BC38" s="118" t="str">
        <f t="shared" si="28"/>
        <v/>
      </c>
      <c r="BD38" s="283">
        <f t="shared" si="37"/>
        <v>0</v>
      </c>
      <c r="BE38" s="284" t="str">
        <f t="shared" si="38"/>
        <v/>
      </c>
      <c r="BF38" s="119"/>
      <c r="BG38" s="290"/>
    </row>
    <row r="39" spans="2:59" s="160" customFormat="1" ht="14.25" hidden="1">
      <c r="B39" s="145"/>
      <c r="C39" s="478"/>
      <c r="D39" s="479"/>
      <c r="E39" s="213"/>
      <c r="F39" s="147"/>
      <c r="G39" s="146"/>
      <c r="H39" s="148"/>
      <c r="I39" s="148"/>
      <c r="J39" s="148"/>
      <c r="K39" s="149"/>
      <c r="L39" s="168"/>
      <c r="M39" s="154"/>
      <c r="N39" s="155"/>
      <c r="O39" s="155"/>
      <c r="P39" s="155"/>
      <c r="Q39" s="155"/>
      <c r="R39" s="282" t="str">
        <f t="shared" si="29"/>
        <v/>
      </c>
      <c r="S39" s="169"/>
      <c r="T39" s="219"/>
      <c r="U39" s="282" t="str">
        <f t="shared" si="30"/>
        <v/>
      </c>
      <c r="V39" s="171"/>
      <c r="W39" s="154"/>
      <c r="X39" s="155"/>
      <c r="Y39" s="155"/>
      <c r="Z39" s="155"/>
      <c r="AA39" s="155"/>
      <c r="AB39" s="282" t="str">
        <f t="shared" si="31"/>
        <v/>
      </c>
      <c r="AC39" s="169"/>
      <c r="AD39" s="170"/>
      <c r="AE39" s="282" t="str">
        <f t="shared" si="32"/>
        <v/>
      </c>
      <c r="AF39" s="171"/>
      <c r="AG39" s="154"/>
      <c r="AH39" s="155"/>
      <c r="AI39" s="155"/>
      <c r="AJ39" s="155"/>
      <c r="AK39" s="155"/>
      <c r="AL39" s="282" t="str">
        <f t="shared" si="33"/>
        <v/>
      </c>
      <c r="AM39" s="162"/>
      <c r="AN39" s="170"/>
      <c r="AO39" s="282" t="str">
        <f t="shared" si="34"/>
        <v/>
      </c>
      <c r="AP39" s="171"/>
      <c r="AQ39" s="154"/>
      <c r="AR39" s="155"/>
      <c r="AS39" s="155"/>
      <c r="AT39" s="155"/>
      <c r="AU39" s="155"/>
      <c r="AV39" s="282" t="str">
        <f t="shared" si="35"/>
        <v/>
      </c>
      <c r="AW39" s="157"/>
      <c r="AX39" s="172"/>
      <c r="AY39" s="282" t="str">
        <f t="shared" si="36"/>
        <v/>
      </c>
      <c r="AZ39" s="173"/>
      <c r="BA39" s="116">
        <f t="shared" si="26"/>
        <v>0</v>
      </c>
      <c r="BB39" s="117">
        <f t="shared" si="27"/>
        <v>0</v>
      </c>
      <c r="BC39" s="118" t="str">
        <f t="shared" si="28"/>
        <v/>
      </c>
      <c r="BD39" s="283">
        <f t="shared" si="37"/>
        <v>0</v>
      </c>
      <c r="BE39" s="284" t="str">
        <f t="shared" si="38"/>
        <v/>
      </c>
      <c r="BF39" s="119"/>
      <c r="BG39" s="290"/>
    </row>
    <row r="40" spans="2:59" s="160" customFormat="1" ht="14.25" hidden="1">
      <c r="B40" s="145"/>
      <c r="C40" s="478"/>
      <c r="D40" s="479"/>
      <c r="E40" s="213"/>
      <c r="F40" s="147"/>
      <c r="G40" s="146"/>
      <c r="H40" s="148"/>
      <c r="I40" s="148"/>
      <c r="J40" s="148"/>
      <c r="K40" s="149"/>
      <c r="L40" s="150"/>
      <c r="M40" s="154"/>
      <c r="N40" s="155"/>
      <c r="O40" s="155"/>
      <c r="P40" s="155"/>
      <c r="Q40" s="117"/>
      <c r="R40" s="282" t="str">
        <f t="shared" si="29"/>
        <v/>
      </c>
      <c r="S40" s="151"/>
      <c r="T40" s="219"/>
      <c r="U40" s="282" t="str">
        <f t="shared" si="30"/>
        <v/>
      </c>
      <c r="V40" s="153"/>
      <c r="W40" s="154"/>
      <c r="X40" s="155"/>
      <c r="Y40" s="155"/>
      <c r="Z40" s="155"/>
      <c r="AA40" s="117"/>
      <c r="AB40" s="282" t="str">
        <f t="shared" si="31"/>
        <v/>
      </c>
      <c r="AC40" s="151"/>
      <c r="AD40" s="152"/>
      <c r="AE40" s="282" t="str">
        <f t="shared" si="32"/>
        <v/>
      </c>
      <c r="AF40" s="153"/>
      <c r="AG40" s="154"/>
      <c r="AH40" s="155"/>
      <c r="AI40" s="155"/>
      <c r="AJ40" s="155"/>
      <c r="AK40" s="117"/>
      <c r="AL40" s="282" t="str">
        <f t="shared" si="33"/>
        <v/>
      </c>
      <c r="AM40" s="162"/>
      <c r="AN40" s="152"/>
      <c r="AO40" s="282" t="str">
        <f t="shared" si="34"/>
        <v/>
      </c>
      <c r="AP40" s="153"/>
      <c r="AQ40" s="154"/>
      <c r="AR40" s="155"/>
      <c r="AS40" s="155"/>
      <c r="AT40" s="155"/>
      <c r="AU40" s="117"/>
      <c r="AV40" s="282" t="str">
        <f t="shared" si="35"/>
        <v/>
      </c>
      <c r="AW40" s="165"/>
      <c r="AX40" s="158"/>
      <c r="AY40" s="282" t="str">
        <f t="shared" si="36"/>
        <v/>
      </c>
      <c r="AZ40" s="159"/>
      <c r="BA40" s="116">
        <f t="shared" si="26"/>
        <v>0</v>
      </c>
      <c r="BB40" s="117">
        <f t="shared" si="27"/>
        <v>0</v>
      </c>
      <c r="BC40" s="118" t="str">
        <f t="shared" si="28"/>
        <v/>
      </c>
      <c r="BD40" s="283">
        <f t="shared" si="37"/>
        <v>0</v>
      </c>
      <c r="BE40" s="284" t="str">
        <f t="shared" si="38"/>
        <v/>
      </c>
      <c r="BF40" s="119"/>
      <c r="BG40" s="290"/>
    </row>
    <row r="41" spans="2:59" s="262" customFormat="1" ht="15" hidden="1" thickBot="1">
      <c r="B41" s="240"/>
      <c r="C41" s="480" t="s">
        <v>296</v>
      </c>
      <c r="D41" s="481"/>
      <c r="E41" s="241"/>
      <c r="F41" s="242"/>
      <c r="G41" s="243"/>
      <c r="H41" s="244"/>
      <c r="I41" s="244"/>
      <c r="J41" s="244"/>
      <c r="K41" s="245"/>
      <c r="L41" s="246"/>
      <c r="M41" s="247"/>
      <c r="N41" s="248"/>
      <c r="O41" s="248"/>
      <c r="P41" s="248"/>
      <c r="Q41" s="249"/>
      <c r="R41" s="89" t="str">
        <f t="shared" si="29"/>
        <v/>
      </c>
      <c r="S41" s="250"/>
      <c r="T41" s="251"/>
      <c r="U41" s="89" t="str">
        <f t="shared" si="30"/>
        <v/>
      </c>
      <c r="V41" s="252"/>
      <c r="W41" s="247"/>
      <c r="X41" s="248"/>
      <c r="Y41" s="248"/>
      <c r="Z41" s="248"/>
      <c r="AA41" s="249"/>
      <c r="AB41" s="89" t="str">
        <f t="shared" si="31"/>
        <v/>
      </c>
      <c r="AC41" s="250"/>
      <c r="AD41" s="253"/>
      <c r="AE41" s="89" t="str">
        <f t="shared" si="32"/>
        <v/>
      </c>
      <c r="AF41" s="252"/>
      <c r="AG41" s="247"/>
      <c r="AH41" s="248"/>
      <c r="AI41" s="248"/>
      <c r="AJ41" s="248"/>
      <c r="AK41" s="249"/>
      <c r="AL41" s="89" t="str">
        <f t="shared" si="33"/>
        <v/>
      </c>
      <c r="AM41" s="254"/>
      <c r="AN41" s="253"/>
      <c r="AO41" s="89" t="str">
        <f t="shared" si="34"/>
        <v/>
      </c>
      <c r="AP41" s="252"/>
      <c r="AQ41" s="247"/>
      <c r="AR41" s="248"/>
      <c r="AS41" s="248"/>
      <c r="AT41" s="248"/>
      <c r="AU41" s="249"/>
      <c r="AV41" s="89" t="str">
        <f t="shared" si="35"/>
        <v/>
      </c>
      <c r="AW41" s="255"/>
      <c r="AX41" s="256"/>
      <c r="AY41" s="89" t="str">
        <f t="shared" si="36"/>
        <v/>
      </c>
      <c r="AZ41" s="257"/>
      <c r="BA41" s="258">
        <f t="shared" si="26"/>
        <v>0</v>
      </c>
      <c r="BB41" s="259">
        <f t="shared" si="27"/>
        <v>0</v>
      </c>
      <c r="BC41" s="260" t="str">
        <f t="shared" si="28"/>
        <v/>
      </c>
      <c r="BD41" s="90">
        <f t="shared" si="37"/>
        <v>0</v>
      </c>
      <c r="BE41" s="91" t="str">
        <f t="shared" si="38"/>
        <v/>
      </c>
      <c r="BF41" s="261"/>
      <c r="BG41" s="291">
        <f>+SUMPRODUCT(BC36:BC41,E36:E41)</f>
        <v>0</v>
      </c>
    </row>
    <row r="42" spans="2:59" hidden="1">
      <c r="B42" s="174"/>
      <c r="C42" s="175"/>
      <c r="D42" s="175"/>
      <c r="E42" s="175"/>
      <c r="F42" s="176"/>
      <c r="G42" s="175"/>
      <c r="H42" s="175"/>
      <c r="I42" s="175"/>
      <c r="J42" s="175"/>
      <c r="K42" s="175"/>
      <c r="L42" s="175"/>
      <c r="M42" s="175"/>
      <c r="N42" s="175"/>
      <c r="O42" s="175"/>
      <c r="P42" s="175"/>
      <c r="Q42" s="177"/>
      <c r="R42" s="177"/>
      <c r="S42" s="175"/>
      <c r="T42" s="175"/>
      <c r="U42" s="175"/>
      <c r="V42" s="175"/>
      <c r="W42" s="175"/>
      <c r="X42" s="178"/>
      <c r="Y42" s="178"/>
      <c r="Z42" s="178"/>
      <c r="AA42" s="179"/>
      <c r="AB42" s="177"/>
      <c r="AC42" s="179"/>
      <c r="AD42" s="175"/>
      <c r="AE42" s="175"/>
      <c r="AF42" s="175"/>
      <c r="AG42" s="179"/>
      <c r="AH42" s="180"/>
      <c r="AI42" s="180"/>
      <c r="AJ42" s="180"/>
      <c r="AK42" s="179"/>
      <c r="AL42" s="177"/>
      <c r="AM42" s="179"/>
      <c r="AN42" s="175"/>
      <c r="AO42" s="175"/>
      <c r="AP42" s="175"/>
      <c r="AQ42" s="179"/>
      <c r="AR42" s="180"/>
      <c r="AS42" s="180"/>
      <c r="AT42" s="180"/>
      <c r="AU42" s="179"/>
      <c r="AV42" s="177"/>
      <c r="AW42" s="179"/>
      <c r="AX42" s="175"/>
      <c r="AY42" s="175"/>
      <c r="AZ42" s="175"/>
      <c r="BA42" s="179"/>
      <c r="BB42" s="179"/>
      <c r="BC42" s="179"/>
      <c r="BD42" s="179"/>
      <c r="BE42" s="179"/>
      <c r="BF42" s="181"/>
      <c r="BG42" s="292"/>
    </row>
    <row r="43" spans="2:59" s="120" customFormat="1" ht="13.5" hidden="1" customHeight="1">
      <c r="B43" s="488" t="s">
        <v>252</v>
      </c>
      <c r="C43" s="489"/>
      <c r="D43" s="489"/>
      <c r="E43" s="490"/>
      <c r="F43" s="491"/>
      <c r="G43" s="491"/>
      <c r="H43" s="491"/>
      <c r="I43" s="491"/>
      <c r="J43" s="491"/>
      <c r="K43" s="491"/>
      <c r="L43" s="492"/>
      <c r="M43" s="224"/>
      <c r="N43" s="108"/>
      <c r="O43" s="108"/>
      <c r="P43" s="108"/>
      <c r="Q43" s="108"/>
      <c r="R43" s="108"/>
      <c r="S43" s="237" t="e">
        <f>+VLOOKUP(E43,Listas!$B$42:$D$68,2,FALSE)</f>
        <v>#N/A</v>
      </c>
      <c r="BG43" s="287"/>
    </row>
    <row r="44" spans="2:59" s="120" customFormat="1" ht="30" hidden="1" customHeight="1" thickBot="1">
      <c r="B44" s="493" t="s">
        <v>288</v>
      </c>
      <c r="C44" s="494"/>
      <c r="D44" s="494"/>
      <c r="E44" s="495"/>
      <c r="F44" s="496"/>
      <c r="G44" s="496"/>
      <c r="H44" s="496"/>
      <c r="I44" s="496"/>
      <c r="J44" s="496"/>
      <c r="K44" s="496"/>
      <c r="L44" s="497"/>
      <c r="M44" s="108"/>
      <c r="N44" s="108"/>
      <c r="O44" s="108"/>
      <c r="P44" s="108"/>
      <c r="Q44" s="108"/>
      <c r="R44" s="108"/>
      <c r="S44" s="121"/>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287"/>
    </row>
    <row r="45" spans="2:59" s="124" customFormat="1" ht="25.5" hidden="1" customHeight="1">
      <c r="B45" s="500" t="s">
        <v>253</v>
      </c>
      <c r="C45" s="502" t="s">
        <v>10</v>
      </c>
      <c r="D45" s="503"/>
      <c r="E45" s="484" t="s">
        <v>257</v>
      </c>
      <c r="F45" s="486" t="s">
        <v>255</v>
      </c>
      <c r="G45" s="486" t="s">
        <v>279</v>
      </c>
      <c r="H45" s="486" t="s">
        <v>254</v>
      </c>
      <c r="I45" s="486" t="s">
        <v>16</v>
      </c>
      <c r="J45" s="486" t="s">
        <v>11</v>
      </c>
      <c r="K45" s="498" t="s">
        <v>256</v>
      </c>
      <c r="L45" s="499"/>
      <c r="M45" s="339"/>
      <c r="N45" s="340"/>
      <c r="O45" s="340"/>
      <c r="P45" s="340"/>
      <c r="Q45" s="340"/>
      <c r="R45" s="340"/>
      <c r="S45" s="112" t="s">
        <v>3</v>
      </c>
      <c r="T45" s="340"/>
      <c r="U45" s="340"/>
      <c r="V45" s="341"/>
      <c r="W45" s="339"/>
      <c r="X45" s="340"/>
      <c r="Y45" s="340"/>
      <c r="Z45" s="340"/>
      <c r="AA45" s="340"/>
      <c r="AB45" s="340"/>
      <c r="AC45" s="340" t="s">
        <v>4</v>
      </c>
      <c r="AD45" s="340"/>
      <c r="AE45" s="340"/>
      <c r="AF45" s="341"/>
      <c r="AG45" s="339"/>
      <c r="AH45" s="340"/>
      <c r="AI45" s="340"/>
      <c r="AJ45" s="340"/>
      <c r="AK45" s="340"/>
      <c r="AL45" s="340"/>
      <c r="AM45" s="340" t="s">
        <v>5</v>
      </c>
      <c r="AN45" s="340"/>
      <c r="AO45" s="340"/>
      <c r="AP45" s="341"/>
      <c r="AQ45" s="340"/>
      <c r="AR45" s="340"/>
      <c r="AS45" s="340"/>
      <c r="AT45" s="340"/>
      <c r="AU45" s="340"/>
      <c r="AV45" s="340"/>
      <c r="AW45" s="340" t="s">
        <v>6</v>
      </c>
      <c r="AX45" s="340"/>
      <c r="AY45" s="340"/>
      <c r="AZ45" s="340"/>
      <c r="BA45" s="339"/>
      <c r="BB45" s="340"/>
      <c r="BC45" s="340" t="s">
        <v>295</v>
      </c>
      <c r="BD45" s="340"/>
      <c r="BE45" s="341"/>
      <c r="BF45" s="123" t="s">
        <v>151</v>
      </c>
      <c r="BG45" s="288"/>
    </row>
    <row r="46" spans="2:59" s="124" customFormat="1" ht="25.5" hidden="1">
      <c r="B46" s="501"/>
      <c r="C46" s="504"/>
      <c r="D46" s="505"/>
      <c r="E46" s="485"/>
      <c r="F46" s="487"/>
      <c r="G46" s="487"/>
      <c r="H46" s="487"/>
      <c r="I46" s="487"/>
      <c r="J46" s="487"/>
      <c r="K46" s="125" t="s">
        <v>261</v>
      </c>
      <c r="L46" s="126" t="s">
        <v>262</v>
      </c>
      <c r="M46" s="127" t="s">
        <v>136</v>
      </c>
      <c r="N46" s="109" t="s">
        <v>263</v>
      </c>
      <c r="O46" s="109" t="s">
        <v>264</v>
      </c>
      <c r="P46" s="109" t="s">
        <v>265</v>
      </c>
      <c r="Q46" s="109" t="s">
        <v>137</v>
      </c>
      <c r="R46" s="109" t="s">
        <v>266</v>
      </c>
      <c r="S46" s="109" t="s">
        <v>15</v>
      </c>
      <c r="T46" s="109" t="s">
        <v>299</v>
      </c>
      <c r="U46" s="109" t="s">
        <v>259</v>
      </c>
      <c r="V46" s="128" t="s">
        <v>260</v>
      </c>
      <c r="W46" s="127" t="s">
        <v>136</v>
      </c>
      <c r="X46" s="109" t="s">
        <v>267</v>
      </c>
      <c r="Y46" s="109" t="s">
        <v>268</v>
      </c>
      <c r="Z46" s="109" t="s">
        <v>269</v>
      </c>
      <c r="AA46" s="109" t="s">
        <v>137</v>
      </c>
      <c r="AB46" s="109" t="s">
        <v>266</v>
      </c>
      <c r="AC46" s="109" t="s">
        <v>15</v>
      </c>
      <c r="AD46" s="109" t="s">
        <v>299</v>
      </c>
      <c r="AE46" s="109" t="s">
        <v>259</v>
      </c>
      <c r="AF46" s="128" t="s">
        <v>260</v>
      </c>
      <c r="AG46" s="127" t="s">
        <v>136</v>
      </c>
      <c r="AH46" s="109" t="s">
        <v>270</v>
      </c>
      <c r="AI46" s="109" t="s">
        <v>271</v>
      </c>
      <c r="AJ46" s="109" t="s">
        <v>272</v>
      </c>
      <c r="AK46" s="109" t="s">
        <v>137</v>
      </c>
      <c r="AL46" s="109" t="s">
        <v>266</v>
      </c>
      <c r="AM46" s="109" t="s">
        <v>15</v>
      </c>
      <c r="AN46" s="109" t="s">
        <v>299</v>
      </c>
      <c r="AO46" s="109" t="s">
        <v>259</v>
      </c>
      <c r="AP46" s="128" t="s">
        <v>260</v>
      </c>
      <c r="AQ46" s="129" t="s">
        <v>136</v>
      </c>
      <c r="AR46" s="109" t="s">
        <v>273</v>
      </c>
      <c r="AS46" s="109" t="s">
        <v>274</v>
      </c>
      <c r="AT46" s="109" t="s">
        <v>275</v>
      </c>
      <c r="AU46" s="109" t="s">
        <v>137</v>
      </c>
      <c r="AV46" s="109" t="s">
        <v>266</v>
      </c>
      <c r="AW46" s="109" t="s">
        <v>15</v>
      </c>
      <c r="AX46" s="109" t="s">
        <v>299</v>
      </c>
      <c r="AY46" s="109" t="s">
        <v>259</v>
      </c>
      <c r="AZ46" s="126" t="s">
        <v>260</v>
      </c>
      <c r="BA46" s="127" t="s">
        <v>136</v>
      </c>
      <c r="BB46" s="130" t="s">
        <v>137</v>
      </c>
      <c r="BC46" s="111" t="s">
        <v>135</v>
      </c>
      <c r="BD46" s="110" t="s">
        <v>299</v>
      </c>
      <c r="BE46" s="111" t="s">
        <v>321</v>
      </c>
      <c r="BF46" s="131" t="s">
        <v>9</v>
      </c>
      <c r="BG46" s="288"/>
    </row>
    <row r="47" spans="2:59" s="144" customFormat="1" ht="14.25" hidden="1">
      <c r="B47" s="132"/>
      <c r="C47" s="482"/>
      <c r="D47" s="483"/>
      <c r="E47" s="212"/>
      <c r="F47" s="134"/>
      <c r="G47" s="133"/>
      <c r="H47" s="133"/>
      <c r="I47" s="133"/>
      <c r="J47" s="133"/>
      <c r="K47" s="135"/>
      <c r="L47" s="136"/>
      <c r="M47" s="216"/>
      <c r="N47" s="217"/>
      <c r="O47" s="217"/>
      <c r="P47" s="217"/>
      <c r="Q47" s="218"/>
      <c r="R47" s="279" t="str">
        <f>IFERROR(Q47/M47,"")</f>
        <v/>
      </c>
      <c r="S47" s="137"/>
      <c r="T47" s="220"/>
      <c r="U47" s="279" t="str">
        <f>IFERROR(T47/M47,"")</f>
        <v/>
      </c>
      <c r="V47" s="139"/>
      <c r="W47" s="216"/>
      <c r="X47" s="217"/>
      <c r="Y47" s="217"/>
      <c r="Z47" s="217"/>
      <c r="AA47" s="218"/>
      <c r="AB47" s="279" t="str">
        <f>IFERROR(AA47/W47,"")</f>
        <v/>
      </c>
      <c r="AC47" s="137"/>
      <c r="AD47" s="138"/>
      <c r="AE47" s="279" t="str">
        <f>IFERROR(AD47/W47,"")</f>
        <v/>
      </c>
      <c r="AF47" s="139"/>
      <c r="AG47" s="216"/>
      <c r="AH47" s="217"/>
      <c r="AI47" s="217"/>
      <c r="AJ47" s="217"/>
      <c r="AK47" s="218"/>
      <c r="AL47" s="279" t="str">
        <f>IFERROR(AK47/AG47,"")</f>
        <v/>
      </c>
      <c r="AM47" s="140"/>
      <c r="AN47" s="138"/>
      <c r="AO47" s="279" t="str">
        <f>IFERROR(AN47/AG47,"")</f>
        <v/>
      </c>
      <c r="AP47" s="139"/>
      <c r="AQ47" s="216"/>
      <c r="AR47" s="217"/>
      <c r="AS47" s="217"/>
      <c r="AT47" s="217"/>
      <c r="AU47" s="218"/>
      <c r="AV47" s="279" t="str">
        <f>IFERROR(AU47/AQ47,"")</f>
        <v/>
      </c>
      <c r="AW47" s="141"/>
      <c r="AX47" s="142"/>
      <c r="AY47" s="279" t="str">
        <f>IFERROR(AX47/AQ47,"")</f>
        <v/>
      </c>
      <c r="AZ47" s="143"/>
      <c r="BA47" s="216">
        <f t="shared" ref="BA47:BA53" si="39">+SUM(M47,W47,AG47,AQ47)</f>
        <v>0</v>
      </c>
      <c r="BB47" s="217">
        <f t="shared" ref="BB47:BB53" si="40">+SUM(Q47,AA47,AK47,AU47)</f>
        <v>0</v>
      </c>
      <c r="BC47" s="114" t="str">
        <f t="shared" ref="BC47:BC53" si="41">IFERROR(BB47/BA47,"")</f>
        <v/>
      </c>
      <c r="BD47" s="280">
        <f>SUM(T47,AD47,AN47,AX47)</f>
        <v>0</v>
      </c>
      <c r="BE47" s="281" t="str">
        <f>IFERROR(BD47/BA47,"")</f>
        <v/>
      </c>
      <c r="BF47" s="115"/>
      <c r="BG47" s="289"/>
    </row>
    <row r="48" spans="2:59" s="160" customFormat="1" ht="14.25" hidden="1">
      <c r="B48" s="145"/>
      <c r="C48" s="478"/>
      <c r="D48" s="479"/>
      <c r="E48" s="213"/>
      <c r="F48" s="147"/>
      <c r="G48" s="146"/>
      <c r="H48" s="148"/>
      <c r="I48" s="148"/>
      <c r="J48" s="148"/>
      <c r="K48" s="149"/>
      <c r="L48" s="150"/>
      <c r="M48" s="116"/>
      <c r="N48" s="117"/>
      <c r="O48" s="117"/>
      <c r="P48" s="117"/>
      <c r="Q48" s="117"/>
      <c r="R48" s="282" t="str">
        <f t="shared" ref="R48:R53" si="42">IFERROR(Q48/M48,"")</f>
        <v/>
      </c>
      <c r="S48" s="151"/>
      <c r="T48" s="219"/>
      <c r="U48" s="282" t="str">
        <f t="shared" ref="U48:U53" si="43">IFERROR(T48/M48,"")</f>
        <v/>
      </c>
      <c r="V48" s="153"/>
      <c r="W48" s="116"/>
      <c r="X48" s="117"/>
      <c r="Y48" s="117"/>
      <c r="Z48" s="117"/>
      <c r="AA48" s="117"/>
      <c r="AB48" s="282" t="str">
        <f t="shared" ref="AB48:AB53" si="44">IFERROR(AA48/W48,"")</f>
        <v/>
      </c>
      <c r="AC48" s="151"/>
      <c r="AD48" s="152"/>
      <c r="AE48" s="282" t="str">
        <f t="shared" ref="AE48:AE53" si="45">IFERROR(AD48/W48,"")</f>
        <v/>
      </c>
      <c r="AF48" s="153"/>
      <c r="AG48" s="116"/>
      <c r="AH48" s="117"/>
      <c r="AI48" s="117"/>
      <c r="AJ48" s="117"/>
      <c r="AK48" s="117"/>
      <c r="AL48" s="282" t="str">
        <f t="shared" ref="AL48:AL53" si="46">IFERROR(AK48/AG48,"")</f>
        <v/>
      </c>
      <c r="AM48" s="156"/>
      <c r="AN48" s="152"/>
      <c r="AO48" s="282" t="str">
        <f t="shared" ref="AO48:AO53" si="47">IFERROR(AN48/AG48,"")</f>
        <v/>
      </c>
      <c r="AP48" s="153"/>
      <c r="AQ48" s="116"/>
      <c r="AR48" s="117"/>
      <c r="AS48" s="117"/>
      <c r="AT48" s="117"/>
      <c r="AU48" s="117"/>
      <c r="AV48" s="282" t="str">
        <f t="shared" ref="AV48:AV53" si="48">IFERROR(AU48/AQ48,"")</f>
        <v/>
      </c>
      <c r="AW48" s="157"/>
      <c r="AX48" s="158"/>
      <c r="AY48" s="282" t="str">
        <f t="shared" ref="AY48:AY53" si="49">IFERROR(AX48/AQ48,"")</f>
        <v/>
      </c>
      <c r="AZ48" s="159"/>
      <c r="BA48" s="116">
        <f t="shared" si="39"/>
        <v>0</v>
      </c>
      <c r="BB48" s="117">
        <f t="shared" si="40"/>
        <v>0</v>
      </c>
      <c r="BC48" s="118" t="str">
        <f t="shared" si="41"/>
        <v/>
      </c>
      <c r="BD48" s="283">
        <f t="shared" ref="BD48:BD53" si="50">SUM(T48,AD48,AN48,AX48)</f>
        <v>0</v>
      </c>
      <c r="BE48" s="284" t="str">
        <f t="shared" ref="BE48:BE53" si="51">IFERROR(BD48/BA48,"")</f>
        <v/>
      </c>
      <c r="BF48" s="119"/>
      <c r="BG48" s="290"/>
    </row>
    <row r="49" spans="2:59" s="160" customFormat="1" ht="14.25" hidden="1">
      <c r="B49" s="145"/>
      <c r="C49" s="537"/>
      <c r="D49" s="538"/>
      <c r="E49" s="213"/>
      <c r="F49" s="147"/>
      <c r="G49" s="146"/>
      <c r="H49" s="148"/>
      <c r="I49" s="148"/>
      <c r="J49" s="148"/>
      <c r="K49" s="149"/>
      <c r="L49" s="150"/>
      <c r="M49" s="116"/>
      <c r="N49" s="117"/>
      <c r="O49" s="117"/>
      <c r="P49" s="117"/>
      <c r="Q49" s="117"/>
      <c r="R49" s="282" t="str">
        <f t="shared" ref="R49" si="52">IFERROR(Q49/M49,"")</f>
        <v/>
      </c>
      <c r="S49" s="151"/>
      <c r="T49" s="219"/>
      <c r="U49" s="282" t="str">
        <f t="shared" ref="U49" si="53">IFERROR(T49/M49,"")</f>
        <v/>
      </c>
      <c r="V49" s="153"/>
      <c r="W49" s="116"/>
      <c r="X49" s="117"/>
      <c r="Y49" s="117"/>
      <c r="Z49" s="117"/>
      <c r="AA49" s="117"/>
      <c r="AB49" s="282" t="str">
        <f t="shared" ref="AB49" si="54">IFERROR(AA49/W49,"")</f>
        <v/>
      </c>
      <c r="AC49" s="151"/>
      <c r="AD49" s="152"/>
      <c r="AE49" s="282" t="str">
        <f t="shared" ref="AE49" si="55">IFERROR(AD49/W49,"")</f>
        <v/>
      </c>
      <c r="AF49" s="153"/>
      <c r="AG49" s="116"/>
      <c r="AH49" s="117"/>
      <c r="AI49" s="117"/>
      <c r="AJ49" s="117"/>
      <c r="AK49" s="117"/>
      <c r="AL49" s="282" t="str">
        <f t="shared" ref="AL49" si="56">IFERROR(AK49/AG49,"")</f>
        <v/>
      </c>
      <c r="AM49" s="156"/>
      <c r="AN49" s="152"/>
      <c r="AO49" s="282" t="str">
        <f t="shared" ref="AO49" si="57">IFERROR(AN49/AG49,"")</f>
        <v/>
      </c>
      <c r="AP49" s="153"/>
      <c r="AQ49" s="116"/>
      <c r="AR49" s="117"/>
      <c r="AS49" s="117"/>
      <c r="AT49" s="117"/>
      <c r="AU49" s="117"/>
      <c r="AV49" s="282" t="str">
        <f t="shared" ref="AV49" si="58">IFERROR(AU49/AQ49,"")</f>
        <v/>
      </c>
      <c r="AW49" s="157"/>
      <c r="AX49" s="158"/>
      <c r="AY49" s="282" t="str">
        <f t="shared" ref="AY49" si="59">IFERROR(AX49/AQ49,"")</f>
        <v/>
      </c>
      <c r="AZ49" s="159"/>
      <c r="BA49" s="116">
        <f t="shared" ref="BA49" si="60">+SUM(M49,W49,AG49,AQ49)</f>
        <v>0</v>
      </c>
      <c r="BB49" s="117">
        <f t="shared" ref="BB49" si="61">+SUM(Q49,AA49,AK49,AU49)</f>
        <v>0</v>
      </c>
      <c r="BC49" s="118" t="str">
        <f t="shared" ref="BC49" si="62">IFERROR(BB49/BA49,"")</f>
        <v/>
      </c>
      <c r="BD49" s="283">
        <f t="shared" ref="BD49" si="63">SUM(T49,AD49,AN49,AX49)</f>
        <v>0</v>
      </c>
      <c r="BE49" s="284" t="str">
        <f t="shared" ref="BE49" si="64">IFERROR(BD49/BA49,"")</f>
        <v/>
      </c>
      <c r="BF49" s="119"/>
      <c r="BG49" s="290"/>
    </row>
    <row r="50" spans="2:59" s="160" customFormat="1" ht="14.25" hidden="1">
      <c r="B50" s="145"/>
      <c r="C50" s="478"/>
      <c r="D50" s="479"/>
      <c r="E50" s="213"/>
      <c r="F50" s="147"/>
      <c r="G50" s="146"/>
      <c r="H50" s="148"/>
      <c r="I50" s="148"/>
      <c r="J50" s="148"/>
      <c r="K50" s="149"/>
      <c r="L50" s="150"/>
      <c r="M50" s="154"/>
      <c r="N50" s="155"/>
      <c r="O50" s="155"/>
      <c r="P50" s="155"/>
      <c r="Q50" s="117"/>
      <c r="R50" s="282" t="str">
        <f t="shared" si="42"/>
        <v/>
      </c>
      <c r="S50" s="162"/>
      <c r="T50" s="219"/>
      <c r="U50" s="282" t="str">
        <f t="shared" si="43"/>
        <v/>
      </c>
      <c r="V50" s="164"/>
      <c r="W50" s="154"/>
      <c r="X50" s="155"/>
      <c r="Y50" s="155"/>
      <c r="Z50" s="155"/>
      <c r="AA50" s="117"/>
      <c r="AB50" s="282" t="str">
        <f t="shared" si="44"/>
        <v/>
      </c>
      <c r="AC50" s="162"/>
      <c r="AD50" s="163"/>
      <c r="AE50" s="282" t="str">
        <f t="shared" si="45"/>
        <v/>
      </c>
      <c r="AF50" s="164"/>
      <c r="AG50" s="154"/>
      <c r="AH50" s="155"/>
      <c r="AI50" s="155"/>
      <c r="AJ50" s="155"/>
      <c r="AK50" s="117"/>
      <c r="AL50" s="282" t="str">
        <f t="shared" si="46"/>
        <v/>
      </c>
      <c r="AM50" s="162"/>
      <c r="AN50" s="163"/>
      <c r="AO50" s="282" t="str">
        <f t="shared" si="47"/>
        <v/>
      </c>
      <c r="AP50" s="164"/>
      <c r="AQ50" s="154"/>
      <c r="AR50" s="155"/>
      <c r="AS50" s="155"/>
      <c r="AT50" s="155"/>
      <c r="AU50" s="117"/>
      <c r="AV50" s="282" t="str">
        <f t="shared" si="48"/>
        <v/>
      </c>
      <c r="AW50" s="165"/>
      <c r="AX50" s="166"/>
      <c r="AY50" s="282" t="str">
        <f t="shared" si="49"/>
        <v/>
      </c>
      <c r="AZ50" s="167"/>
      <c r="BA50" s="116">
        <f t="shared" si="39"/>
        <v>0</v>
      </c>
      <c r="BB50" s="117">
        <f t="shared" si="40"/>
        <v>0</v>
      </c>
      <c r="BC50" s="118" t="str">
        <f t="shared" si="41"/>
        <v/>
      </c>
      <c r="BD50" s="283">
        <f t="shared" si="50"/>
        <v>0</v>
      </c>
      <c r="BE50" s="284" t="str">
        <f t="shared" si="51"/>
        <v/>
      </c>
      <c r="BF50" s="119"/>
      <c r="BG50" s="290"/>
    </row>
    <row r="51" spans="2:59" s="160" customFormat="1" ht="14.25" hidden="1">
      <c r="B51" s="145"/>
      <c r="C51" s="478"/>
      <c r="D51" s="479"/>
      <c r="E51" s="213"/>
      <c r="F51" s="147"/>
      <c r="G51" s="146"/>
      <c r="H51" s="148"/>
      <c r="I51" s="148"/>
      <c r="J51" s="148"/>
      <c r="K51" s="149"/>
      <c r="L51" s="168"/>
      <c r="M51" s="154"/>
      <c r="N51" s="155"/>
      <c r="O51" s="155"/>
      <c r="P51" s="155"/>
      <c r="Q51" s="155"/>
      <c r="R51" s="282" t="str">
        <f t="shared" si="42"/>
        <v/>
      </c>
      <c r="S51" s="169"/>
      <c r="T51" s="219"/>
      <c r="U51" s="282" t="str">
        <f t="shared" si="43"/>
        <v/>
      </c>
      <c r="V51" s="171"/>
      <c r="W51" s="154"/>
      <c r="X51" s="155"/>
      <c r="Y51" s="155"/>
      <c r="Z51" s="155"/>
      <c r="AA51" s="155"/>
      <c r="AB51" s="282" t="str">
        <f t="shared" si="44"/>
        <v/>
      </c>
      <c r="AC51" s="169"/>
      <c r="AD51" s="170"/>
      <c r="AE51" s="282" t="str">
        <f t="shared" si="45"/>
        <v/>
      </c>
      <c r="AF51" s="171"/>
      <c r="AG51" s="154"/>
      <c r="AH51" s="155"/>
      <c r="AI51" s="155"/>
      <c r="AJ51" s="155"/>
      <c r="AK51" s="155"/>
      <c r="AL51" s="282" t="str">
        <f t="shared" si="46"/>
        <v/>
      </c>
      <c r="AM51" s="162"/>
      <c r="AN51" s="170"/>
      <c r="AO51" s="282" t="str">
        <f t="shared" si="47"/>
        <v/>
      </c>
      <c r="AP51" s="171"/>
      <c r="AQ51" s="154"/>
      <c r="AR51" s="155"/>
      <c r="AS51" s="155"/>
      <c r="AT51" s="155"/>
      <c r="AU51" s="155"/>
      <c r="AV51" s="282" t="str">
        <f t="shared" si="48"/>
        <v/>
      </c>
      <c r="AW51" s="157"/>
      <c r="AX51" s="172"/>
      <c r="AY51" s="282" t="str">
        <f t="shared" si="49"/>
        <v/>
      </c>
      <c r="AZ51" s="173"/>
      <c r="BA51" s="116">
        <f t="shared" si="39"/>
        <v>0</v>
      </c>
      <c r="BB51" s="117">
        <f t="shared" si="40"/>
        <v>0</v>
      </c>
      <c r="BC51" s="118" t="str">
        <f t="shared" si="41"/>
        <v/>
      </c>
      <c r="BD51" s="283">
        <f t="shared" si="50"/>
        <v>0</v>
      </c>
      <c r="BE51" s="284" t="str">
        <f t="shared" si="51"/>
        <v/>
      </c>
      <c r="BF51" s="119"/>
      <c r="BG51" s="290"/>
    </row>
    <row r="52" spans="2:59" s="160" customFormat="1" ht="14.25" hidden="1">
      <c r="B52" s="145"/>
      <c r="C52" s="478"/>
      <c r="D52" s="479"/>
      <c r="E52" s="213"/>
      <c r="F52" s="147"/>
      <c r="G52" s="146"/>
      <c r="H52" s="148"/>
      <c r="I52" s="148"/>
      <c r="J52" s="148"/>
      <c r="K52" s="149"/>
      <c r="L52" s="150"/>
      <c r="M52" s="154"/>
      <c r="N52" s="155"/>
      <c r="O52" s="155"/>
      <c r="P52" s="155"/>
      <c r="Q52" s="117"/>
      <c r="R52" s="282" t="str">
        <f t="shared" si="42"/>
        <v/>
      </c>
      <c r="S52" s="151"/>
      <c r="T52" s="219"/>
      <c r="U52" s="282" t="str">
        <f t="shared" si="43"/>
        <v/>
      </c>
      <c r="V52" s="153"/>
      <c r="W52" s="154"/>
      <c r="X52" s="155"/>
      <c r="Y52" s="155"/>
      <c r="Z52" s="155"/>
      <c r="AA52" s="117"/>
      <c r="AB52" s="282" t="str">
        <f t="shared" si="44"/>
        <v/>
      </c>
      <c r="AC52" s="151"/>
      <c r="AD52" s="152"/>
      <c r="AE52" s="282" t="str">
        <f t="shared" si="45"/>
        <v/>
      </c>
      <c r="AF52" s="153"/>
      <c r="AG52" s="154"/>
      <c r="AH52" s="155"/>
      <c r="AI52" s="155"/>
      <c r="AJ52" s="155"/>
      <c r="AK52" s="117"/>
      <c r="AL52" s="282" t="str">
        <f t="shared" si="46"/>
        <v/>
      </c>
      <c r="AM52" s="162"/>
      <c r="AN52" s="152"/>
      <c r="AO52" s="282" t="str">
        <f t="shared" si="47"/>
        <v/>
      </c>
      <c r="AP52" s="153"/>
      <c r="AQ52" s="154"/>
      <c r="AR52" s="155"/>
      <c r="AS52" s="155"/>
      <c r="AT52" s="155"/>
      <c r="AU52" s="117"/>
      <c r="AV52" s="282" t="str">
        <f t="shared" si="48"/>
        <v/>
      </c>
      <c r="AW52" s="165"/>
      <c r="AX52" s="158"/>
      <c r="AY52" s="282" t="str">
        <f t="shared" si="49"/>
        <v/>
      </c>
      <c r="AZ52" s="159"/>
      <c r="BA52" s="116">
        <f t="shared" si="39"/>
        <v>0</v>
      </c>
      <c r="BB52" s="117">
        <f t="shared" si="40"/>
        <v>0</v>
      </c>
      <c r="BC52" s="118" t="str">
        <f t="shared" si="41"/>
        <v/>
      </c>
      <c r="BD52" s="283">
        <f t="shared" si="50"/>
        <v>0</v>
      </c>
      <c r="BE52" s="284" t="str">
        <f t="shared" si="51"/>
        <v/>
      </c>
      <c r="BF52" s="119"/>
      <c r="BG52" s="290"/>
    </row>
    <row r="53" spans="2:59" s="262" customFormat="1" ht="15" hidden="1" thickBot="1">
      <c r="B53" s="240"/>
      <c r="C53" s="480" t="s">
        <v>296</v>
      </c>
      <c r="D53" s="481"/>
      <c r="E53" s="241"/>
      <c r="F53" s="242"/>
      <c r="G53" s="243"/>
      <c r="H53" s="244"/>
      <c r="I53" s="244"/>
      <c r="J53" s="244"/>
      <c r="K53" s="245"/>
      <c r="L53" s="246"/>
      <c r="M53" s="247"/>
      <c r="N53" s="248"/>
      <c r="O53" s="248"/>
      <c r="P53" s="248"/>
      <c r="Q53" s="249"/>
      <c r="R53" s="89" t="str">
        <f t="shared" si="42"/>
        <v/>
      </c>
      <c r="S53" s="250"/>
      <c r="T53" s="251"/>
      <c r="U53" s="89" t="str">
        <f t="shared" si="43"/>
        <v/>
      </c>
      <c r="V53" s="252"/>
      <c r="W53" s="247"/>
      <c r="X53" s="248"/>
      <c r="Y53" s="248"/>
      <c r="Z53" s="248"/>
      <c r="AA53" s="249"/>
      <c r="AB53" s="89" t="str">
        <f t="shared" si="44"/>
        <v/>
      </c>
      <c r="AC53" s="250"/>
      <c r="AD53" s="253"/>
      <c r="AE53" s="89" t="str">
        <f t="shared" si="45"/>
        <v/>
      </c>
      <c r="AF53" s="252"/>
      <c r="AG53" s="247"/>
      <c r="AH53" s="248"/>
      <c r="AI53" s="248"/>
      <c r="AJ53" s="248"/>
      <c r="AK53" s="249"/>
      <c r="AL53" s="89" t="str">
        <f t="shared" si="46"/>
        <v/>
      </c>
      <c r="AM53" s="254"/>
      <c r="AN53" s="253"/>
      <c r="AO53" s="89" t="str">
        <f t="shared" si="47"/>
        <v/>
      </c>
      <c r="AP53" s="252"/>
      <c r="AQ53" s="247"/>
      <c r="AR53" s="248"/>
      <c r="AS53" s="248"/>
      <c r="AT53" s="248"/>
      <c r="AU53" s="249"/>
      <c r="AV53" s="89" t="str">
        <f t="shared" si="48"/>
        <v/>
      </c>
      <c r="AW53" s="255"/>
      <c r="AX53" s="256"/>
      <c r="AY53" s="89" t="str">
        <f t="shared" si="49"/>
        <v/>
      </c>
      <c r="AZ53" s="257"/>
      <c r="BA53" s="258">
        <f t="shared" si="39"/>
        <v>0</v>
      </c>
      <c r="BB53" s="259">
        <f t="shared" si="40"/>
        <v>0</v>
      </c>
      <c r="BC53" s="260" t="str">
        <f t="shared" si="41"/>
        <v/>
      </c>
      <c r="BD53" s="90">
        <f t="shared" si="50"/>
        <v>0</v>
      </c>
      <c r="BE53" s="91" t="str">
        <f t="shared" si="51"/>
        <v/>
      </c>
      <c r="BF53" s="261"/>
      <c r="BG53" s="291">
        <f>+SUMPRODUCT(BC47:BC53,E47:E53)</f>
        <v>0</v>
      </c>
    </row>
    <row r="54" spans="2:59" ht="17.25" hidden="1" customHeight="1">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row>
    <row r="55" spans="2:59" ht="17.25" hidden="1" customHeight="1">
      <c r="B55" s="264" t="s">
        <v>300</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row>
    <row r="56" spans="2:59" ht="17.25" hidden="1" customHeight="1">
      <c r="B56" s="221"/>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row>
    <row r="57" spans="2:59" ht="17.25" hidden="1" customHeight="1">
      <c r="B57" s="221"/>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row>
    <row r="58" spans="2:59" ht="17.25"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82"/>
    </row>
    <row r="59" spans="2:59" ht="17.25"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82"/>
    </row>
    <row r="60" spans="2:59" ht="17.25"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82"/>
    </row>
    <row r="61" spans="2:59" ht="17.25"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82"/>
    </row>
    <row r="62" spans="2:59" ht="17.25" customHeight="1">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82"/>
    </row>
    <row r="63" spans="2:59" ht="17.25" customHeight="1">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82"/>
    </row>
    <row r="64" spans="2:59" ht="17.25" customHeight="1">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82"/>
    </row>
    <row r="65" spans="2:59" ht="17.25" customHeight="1">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82"/>
    </row>
    <row r="66" spans="2:59" ht="17.25" customHeight="1">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82"/>
    </row>
    <row r="67" spans="2:59" ht="17.25" customHeight="1">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82"/>
    </row>
    <row r="68" spans="2:59" ht="17.25" customHeight="1">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82"/>
    </row>
    <row r="69" spans="2:59" ht="17.25" customHeight="1">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82"/>
    </row>
    <row r="70" spans="2:59" ht="17.25" customHeight="1">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82"/>
    </row>
    <row r="71" spans="2:59" ht="17.25" customHeight="1">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82"/>
    </row>
    <row r="72" spans="2:59" ht="17.25" customHeight="1">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82"/>
    </row>
    <row r="73" spans="2:59" ht="17.25" customHeight="1">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82"/>
    </row>
    <row r="74" spans="2:59" s="182" customFormat="1" ht="17.25" customHeight="1">
      <c r="L74" s="285"/>
    </row>
    <row r="75" spans="2:59" s="184" customFormat="1">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83"/>
      <c r="BB75" s="183"/>
      <c r="BC75" s="183"/>
      <c r="BD75" s="183"/>
      <c r="BE75" s="183"/>
      <c r="BF75" s="183"/>
      <c r="BG75" s="183"/>
    </row>
    <row r="76" spans="2:59" s="184" customFormat="1">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294"/>
    </row>
    <row r="77" spans="2:59" s="184" customFormat="1">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294"/>
    </row>
    <row r="78" spans="2:59" ht="17.25" customHeight="1">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row>
    <row r="79" spans="2:59" ht="17.25" customHeight="1">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row>
    <row r="80" spans="2:59" ht="17.25" customHeight="1">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row>
    <row r="81" spans="2:59">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row>
    <row r="82" spans="2:59" s="184" customFormat="1">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294"/>
    </row>
    <row r="83" spans="2:59" s="184" customFormat="1">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294"/>
    </row>
    <row r="84" spans="2:59" s="184" customFormat="1">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294"/>
    </row>
    <row r="85" spans="2:59">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row>
    <row r="86" spans="2:59" ht="17.25" customHeight="1">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row>
    <row r="87" spans="2:59" ht="17.25" customHeight="1">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row>
    <row r="88" spans="2:59" ht="17.25" customHeight="1">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row>
    <row r="89" spans="2:59">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row>
    <row r="90" spans="2:59" s="184" customFormat="1">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294"/>
    </row>
    <row r="91" spans="2:59" s="184" customFormat="1">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294"/>
    </row>
    <row r="92" spans="2:59" s="184" customFormat="1">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294"/>
    </row>
    <row r="93" spans="2:59" s="184" customFormat="1">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294"/>
    </row>
    <row r="94" spans="2:59" s="184" customFormat="1">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294"/>
    </row>
    <row r="95" spans="2:59" s="184" customFormat="1">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294"/>
    </row>
    <row r="96" spans="2:59" s="184" customFormat="1">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294"/>
    </row>
    <row r="97" spans="2:59" s="185" customFormat="1">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347"/>
    </row>
    <row r="98" spans="2:59" ht="17.25" customHeight="1">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row>
    <row r="99" spans="2:59" ht="17.25" customHeight="1">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row>
    <row r="100" spans="2:59" ht="17.25" customHeight="1">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row>
    <row r="101" spans="2:59">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row>
    <row r="102" spans="2:59" s="184" customFormat="1">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294"/>
    </row>
    <row r="103" spans="2:59" s="184" customFormat="1">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294"/>
    </row>
    <row r="104" spans="2:59" s="184" customFormat="1">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294"/>
    </row>
    <row r="105" spans="2:59" s="185" customFormat="1">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347"/>
    </row>
    <row r="106" spans="2:59" s="185" customFormat="1">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347"/>
    </row>
    <row r="107" spans="2:59" s="185" customFormat="1" ht="18" customHeight="1">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347"/>
    </row>
    <row r="108" spans="2:59" s="186" customFormat="1">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348"/>
    </row>
    <row r="109" spans="2:59" s="185" customFormat="1">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347"/>
    </row>
    <row r="110" spans="2:59" s="185" customFormat="1" ht="17.25" customHeight="1">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347"/>
    </row>
    <row r="111" spans="2:59" s="185" customFormat="1">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347"/>
    </row>
    <row r="112" spans="2:59" s="185" customFormat="1">
      <c r="B112" s="187"/>
      <c r="C112" s="187"/>
      <c r="D112" s="187"/>
      <c r="E112" s="187"/>
      <c r="F112" s="188"/>
      <c r="G112" s="187"/>
      <c r="H112" s="187"/>
      <c r="I112" s="187"/>
      <c r="J112" s="187"/>
      <c r="K112" s="187"/>
      <c r="L112" s="187"/>
      <c r="M112" s="187"/>
      <c r="N112" s="187"/>
      <c r="O112" s="187"/>
      <c r="P112" s="187"/>
      <c r="Q112" s="187"/>
      <c r="R112" s="187"/>
      <c r="S112" s="187"/>
      <c r="T112" s="187"/>
      <c r="U112" s="187"/>
      <c r="V112" s="187"/>
      <c r="W112" s="187"/>
      <c r="X112" s="189"/>
      <c r="Y112" s="189"/>
      <c r="Z112" s="189"/>
      <c r="AA112" s="190"/>
      <c r="AB112" s="187"/>
      <c r="AC112" s="190"/>
      <c r="AD112" s="187"/>
      <c r="AE112" s="187"/>
      <c r="AF112" s="187"/>
      <c r="AG112" s="190"/>
      <c r="AH112" s="191"/>
      <c r="AI112" s="191"/>
      <c r="AJ112" s="191"/>
      <c r="AK112" s="190"/>
      <c r="AL112" s="187"/>
      <c r="AM112" s="190"/>
      <c r="AN112" s="187"/>
      <c r="AO112" s="187"/>
      <c r="AP112" s="187"/>
      <c r="AQ112" s="190"/>
      <c r="AR112" s="191"/>
      <c r="AS112" s="191"/>
      <c r="AT112" s="191"/>
      <c r="AU112" s="190"/>
      <c r="AV112" s="187"/>
      <c r="AW112" s="190"/>
      <c r="AX112" s="187"/>
      <c r="AY112" s="187"/>
      <c r="AZ112" s="187"/>
      <c r="BA112" s="190"/>
      <c r="BB112" s="190"/>
      <c r="BC112" s="190"/>
      <c r="BD112" s="190"/>
      <c r="BE112" s="190"/>
      <c r="BF112" s="192"/>
      <c r="BG112" s="347"/>
    </row>
    <row r="113" spans="2:59" s="185" customFormat="1">
      <c r="B113" s="187"/>
      <c r="C113" s="187"/>
      <c r="D113" s="187"/>
      <c r="E113" s="187"/>
      <c r="X113" s="193"/>
      <c r="Y113" s="193"/>
      <c r="Z113" s="193"/>
      <c r="AH113" s="193"/>
      <c r="AI113" s="193"/>
      <c r="AJ113" s="193"/>
      <c r="AK113" s="190"/>
      <c r="AM113" s="190"/>
      <c r="AQ113" s="190"/>
      <c r="AR113" s="191"/>
      <c r="AS113" s="191"/>
      <c r="AT113" s="191"/>
      <c r="AU113" s="190"/>
      <c r="AW113" s="190"/>
      <c r="BA113" s="190"/>
      <c r="BB113" s="190"/>
      <c r="BC113" s="190"/>
      <c r="BD113" s="190"/>
      <c r="BE113" s="190"/>
      <c r="BF113" s="192"/>
      <c r="BG113" s="347"/>
    </row>
    <row r="114" spans="2:59" s="185" customFormat="1">
      <c r="B114" s="187"/>
      <c r="C114" s="187"/>
      <c r="D114" s="187"/>
      <c r="E114" s="187"/>
      <c r="F114" s="188"/>
      <c r="G114" s="187"/>
      <c r="H114" s="187"/>
      <c r="I114" s="187"/>
      <c r="J114" s="187"/>
      <c r="K114" s="187"/>
      <c r="L114" s="187"/>
      <c r="M114" s="187"/>
      <c r="N114" s="187"/>
      <c r="O114" s="187"/>
      <c r="P114" s="187"/>
      <c r="Q114" s="187"/>
      <c r="R114" s="187"/>
      <c r="S114" s="187"/>
      <c r="T114" s="187"/>
      <c r="U114" s="187"/>
      <c r="V114" s="187"/>
      <c r="W114" s="187"/>
      <c r="X114" s="189"/>
      <c r="Y114" s="189"/>
      <c r="Z114" s="189"/>
      <c r="AA114" s="190"/>
      <c r="AB114" s="187"/>
      <c r="AC114" s="190"/>
      <c r="AD114" s="187"/>
      <c r="AE114" s="187"/>
      <c r="AF114" s="187"/>
      <c r="AG114" s="190"/>
      <c r="AH114" s="191"/>
      <c r="AI114" s="191"/>
      <c r="AJ114" s="191"/>
      <c r="AK114" s="190"/>
      <c r="AL114" s="187"/>
      <c r="AM114" s="190"/>
      <c r="AN114" s="187"/>
      <c r="AO114" s="187"/>
      <c r="AP114" s="187"/>
      <c r="AQ114" s="190"/>
      <c r="AR114" s="191"/>
      <c r="AS114" s="191"/>
      <c r="AT114" s="191"/>
      <c r="AU114" s="190"/>
      <c r="AV114" s="187"/>
      <c r="AW114" s="190"/>
      <c r="AX114" s="187"/>
      <c r="AY114" s="187"/>
      <c r="AZ114" s="187"/>
      <c r="BA114" s="190"/>
      <c r="BB114" s="190"/>
      <c r="BC114" s="190"/>
      <c r="BD114" s="190"/>
      <c r="BE114" s="190"/>
      <c r="BF114" s="192"/>
      <c r="BG114" s="347"/>
    </row>
    <row r="115" spans="2:59" s="185" customFormat="1">
      <c r="B115" s="187"/>
      <c r="C115" s="187"/>
      <c r="D115" s="187"/>
      <c r="E115" s="187"/>
      <c r="F115" s="188"/>
      <c r="G115" s="187"/>
      <c r="H115" s="187"/>
      <c r="I115" s="187"/>
      <c r="J115" s="187"/>
      <c r="K115" s="187"/>
      <c r="L115" s="187"/>
      <c r="M115" s="187"/>
      <c r="N115" s="187"/>
      <c r="O115" s="187"/>
      <c r="P115" s="187"/>
      <c r="Q115" s="187"/>
      <c r="R115" s="187"/>
      <c r="S115" s="187"/>
      <c r="T115" s="187"/>
      <c r="U115" s="187"/>
      <c r="V115" s="187"/>
      <c r="W115" s="187"/>
      <c r="X115" s="189"/>
      <c r="Y115" s="189"/>
      <c r="Z115" s="189"/>
      <c r="AA115" s="190"/>
      <c r="AB115" s="187"/>
      <c r="AC115" s="190"/>
      <c r="AD115" s="187"/>
      <c r="AE115" s="187"/>
      <c r="AF115" s="187"/>
      <c r="AG115" s="190"/>
      <c r="AH115" s="191"/>
      <c r="AI115" s="191"/>
      <c r="AJ115" s="191"/>
      <c r="AK115" s="190"/>
      <c r="AL115" s="187"/>
      <c r="AM115" s="190"/>
      <c r="AN115" s="187"/>
      <c r="AO115" s="187"/>
      <c r="AP115" s="187"/>
      <c r="AQ115" s="190"/>
      <c r="AR115" s="191"/>
      <c r="AS115" s="191"/>
      <c r="AT115" s="191"/>
      <c r="AU115" s="190"/>
      <c r="AV115" s="187"/>
      <c r="AW115" s="190"/>
      <c r="AX115" s="187"/>
      <c r="AY115" s="187"/>
      <c r="AZ115" s="187"/>
      <c r="BA115" s="190"/>
      <c r="BB115" s="190"/>
      <c r="BC115" s="190"/>
      <c r="BD115" s="190"/>
      <c r="BE115" s="190"/>
      <c r="BF115" s="192"/>
      <c r="BG115" s="347"/>
    </row>
    <row r="116" spans="2:59" s="185" customFormat="1">
      <c r="B116" s="187"/>
      <c r="C116" s="187"/>
      <c r="D116" s="187"/>
      <c r="E116" s="187"/>
      <c r="F116" s="188"/>
      <c r="G116" s="187"/>
      <c r="H116" s="187"/>
      <c r="I116" s="187"/>
      <c r="J116" s="187"/>
      <c r="K116" s="187"/>
      <c r="L116" s="187"/>
      <c r="M116" s="187"/>
      <c r="N116" s="187"/>
      <c r="O116" s="187"/>
      <c r="P116" s="187"/>
      <c r="Q116" s="187"/>
      <c r="R116" s="187"/>
      <c r="S116" s="187"/>
      <c r="T116" s="187"/>
      <c r="U116" s="187"/>
      <c r="V116" s="187"/>
      <c r="W116" s="187"/>
      <c r="X116" s="189"/>
      <c r="Y116" s="189"/>
      <c r="Z116" s="189"/>
      <c r="AA116" s="190"/>
      <c r="AB116" s="187"/>
      <c r="AC116" s="190"/>
      <c r="AD116" s="187"/>
      <c r="AE116" s="187"/>
      <c r="AF116" s="187"/>
      <c r="AG116" s="190"/>
      <c r="AH116" s="191"/>
      <c r="AI116" s="191"/>
      <c r="AJ116" s="191"/>
      <c r="AK116" s="190"/>
      <c r="AL116" s="187"/>
      <c r="AM116" s="190"/>
      <c r="AN116" s="187"/>
      <c r="AO116" s="187"/>
      <c r="AP116" s="187"/>
      <c r="AQ116" s="190"/>
      <c r="AR116" s="191"/>
      <c r="AS116" s="191"/>
      <c r="AT116" s="191"/>
      <c r="AU116" s="190"/>
      <c r="AV116" s="187"/>
      <c r="AW116" s="190"/>
      <c r="AX116" s="187"/>
      <c r="AY116" s="187"/>
      <c r="AZ116" s="187"/>
      <c r="BA116" s="190"/>
      <c r="BB116" s="190"/>
      <c r="BC116" s="190"/>
      <c r="BD116" s="190"/>
      <c r="BE116" s="190"/>
      <c r="BF116" s="192"/>
      <c r="BG116" s="347"/>
    </row>
  </sheetData>
  <sheetProtection algorithmName="SHA-512" hashValue="qMRQC0RrEjLBX0eShubCfqPRL7DPOUIhau3DjiKIMzREW4UU9Kyzl4lJWpf4Sp0R7TS3YGiYgk3sSS7q3VjifQ==" saltValue="CC9D44HdIq8/hy5i9NW1vQ==" spinCount="100000" sheet="1" objects="1" scenarios="1" formatCells="0" formatColumns="0" formatRows="0" insertRows="0"/>
  <autoFilter ref="B9:BF105">
    <filterColumn colId="0" showButton="0"/>
    <filterColumn colId="1" showButton="0"/>
  </autoFilter>
  <mergeCells count="88">
    <mergeCell ref="C48:D48"/>
    <mergeCell ref="C50:D50"/>
    <mergeCell ref="C51:D51"/>
    <mergeCell ref="C52:D52"/>
    <mergeCell ref="C53:D53"/>
    <mergeCell ref="C49:D49"/>
    <mergeCell ref="B43:D43"/>
    <mergeCell ref="E43:L43"/>
    <mergeCell ref="B44:D44"/>
    <mergeCell ref="E44:L44"/>
    <mergeCell ref="B45:B46"/>
    <mergeCell ref="C45:D46"/>
    <mergeCell ref="E45:E46"/>
    <mergeCell ref="F45:F46"/>
    <mergeCell ref="G45:G46"/>
    <mergeCell ref="H45:H46"/>
    <mergeCell ref="I45:I46"/>
    <mergeCell ref="J45:J46"/>
    <mergeCell ref="K45:L45"/>
    <mergeCell ref="C47:D47"/>
    <mergeCell ref="B10:D10"/>
    <mergeCell ref="E10:L10"/>
    <mergeCell ref="E11:L11"/>
    <mergeCell ref="BA5:BC6"/>
    <mergeCell ref="I12:I13"/>
    <mergeCell ref="B21:D21"/>
    <mergeCell ref="E21:L21"/>
    <mergeCell ref="B22:D22"/>
    <mergeCell ref="E22:L22"/>
    <mergeCell ref="B23:B24"/>
    <mergeCell ref="C23:D24"/>
    <mergeCell ref="E23:E24"/>
    <mergeCell ref="F23:F24"/>
    <mergeCell ref="G23:G24"/>
    <mergeCell ref="H23:H24"/>
    <mergeCell ref="B11:D11"/>
    <mergeCell ref="J12:J13"/>
    <mergeCell ref="K12:L12"/>
    <mergeCell ref="C19:D19"/>
    <mergeCell ref="B12:B13"/>
    <mergeCell ref="C12:D13"/>
    <mergeCell ref="C14:D14"/>
    <mergeCell ref="C15:D15"/>
    <mergeCell ref="C16:D16"/>
    <mergeCell ref="C17:D17"/>
    <mergeCell ref="C18:D18"/>
    <mergeCell ref="E12:E13"/>
    <mergeCell ref="F12:F13"/>
    <mergeCell ref="G12:G13"/>
    <mergeCell ref="H12:H13"/>
    <mergeCell ref="B1:C3"/>
    <mergeCell ref="B5:C6"/>
    <mergeCell ref="B9:D9"/>
    <mergeCell ref="D1:BF1"/>
    <mergeCell ref="D2:BF2"/>
    <mergeCell ref="D3:BF3"/>
    <mergeCell ref="B7:C8"/>
    <mergeCell ref="D7:D8"/>
    <mergeCell ref="D5:D6"/>
    <mergeCell ref="BD5:BF6"/>
    <mergeCell ref="I23:I24"/>
    <mergeCell ref="J23:J24"/>
    <mergeCell ref="K23:L23"/>
    <mergeCell ref="C25:D25"/>
    <mergeCell ref="C26:D26"/>
    <mergeCell ref="C27:D27"/>
    <mergeCell ref="C28:D28"/>
    <mergeCell ref="C29:D29"/>
    <mergeCell ref="B34:B35"/>
    <mergeCell ref="C34:D35"/>
    <mergeCell ref="E34:E35"/>
    <mergeCell ref="F34:F35"/>
    <mergeCell ref="G34:G35"/>
    <mergeCell ref="C30:D30"/>
    <mergeCell ref="B32:D32"/>
    <mergeCell ref="E32:L32"/>
    <mergeCell ref="B33:D33"/>
    <mergeCell ref="E33:L33"/>
    <mergeCell ref="H34:H35"/>
    <mergeCell ref="I34:I35"/>
    <mergeCell ref="J34:J35"/>
    <mergeCell ref="K34:L34"/>
    <mergeCell ref="C39:D39"/>
    <mergeCell ref="C40:D40"/>
    <mergeCell ref="C41:D41"/>
    <mergeCell ref="C36:D36"/>
    <mergeCell ref="C37:D37"/>
    <mergeCell ref="C38:D38"/>
  </mergeCells>
  <conditionalFormatting sqref="BC14 BC19">
    <cfRule type="iconSet" priority="665">
      <iconSet iconSet="3TrafficLights2">
        <cfvo type="percent" val="0"/>
        <cfvo type="num" val="0.7"/>
        <cfvo type="num" val="0.9"/>
      </iconSet>
    </cfRule>
    <cfRule type="cellIs" dxfId="284" priority="666" stopIfTrue="1" operator="greaterThan">
      <formula>0.9</formula>
    </cfRule>
    <cfRule type="cellIs" dxfId="283" priority="667" stopIfTrue="1" operator="between">
      <formula>0.7</formula>
      <formula>0.89</formula>
    </cfRule>
    <cfRule type="cellIs" dxfId="282" priority="668" stopIfTrue="1" operator="between">
      <formula>0</formula>
      <formula>0.69</formula>
    </cfRule>
  </conditionalFormatting>
  <conditionalFormatting sqref="BC15">
    <cfRule type="iconSet" priority="429">
      <iconSet iconSet="3TrafficLights2">
        <cfvo type="percent" val="0"/>
        <cfvo type="num" val="0.7"/>
        <cfvo type="num" val="0.9"/>
      </iconSet>
    </cfRule>
    <cfRule type="cellIs" dxfId="281" priority="430" stopIfTrue="1" operator="greaterThan">
      <formula>0.9</formula>
    </cfRule>
    <cfRule type="cellIs" dxfId="280" priority="431" stopIfTrue="1" operator="between">
      <formula>0.7</formula>
      <formula>0.89</formula>
    </cfRule>
    <cfRule type="cellIs" dxfId="279" priority="432" stopIfTrue="1" operator="between">
      <formula>0</formula>
      <formula>0.69</formula>
    </cfRule>
  </conditionalFormatting>
  <conditionalFormatting sqref="BC18">
    <cfRule type="iconSet" priority="425">
      <iconSet iconSet="3TrafficLights2">
        <cfvo type="percent" val="0"/>
        <cfvo type="num" val="0.7"/>
        <cfvo type="num" val="0.9"/>
      </iconSet>
    </cfRule>
    <cfRule type="cellIs" dxfId="278" priority="426" stopIfTrue="1" operator="greaterThan">
      <formula>0.9</formula>
    </cfRule>
    <cfRule type="cellIs" dxfId="277" priority="427" stopIfTrue="1" operator="between">
      <formula>0.7</formula>
      <formula>0.89</formula>
    </cfRule>
    <cfRule type="cellIs" dxfId="276" priority="428" stopIfTrue="1" operator="between">
      <formula>0</formula>
      <formula>0.69</formula>
    </cfRule>
  </conditionalFormatting>
  <conditionalFormatting sqref="BC17">
    <cfRule type="iconSet" priority="421">
      <iconSet iconSet="3TrafficLights2">
        <cfvo type="percent" val="0"/>
        <cfvo type="num" val="0.7"/>
        <cfvo type="num" val="0.9"/>
      </iconSet>
    </cfRule>
    <cfRule type="cellIs" dxfId="275" priority="422" stopIfTrue="1" operator="greaterThan">
      <formula>0.9</formula>
    </cfRule>
    <cfRule type="cellIs" dxfId="274" priority="423" stopIfTrue="1" operator="between">
      <formula>0.7</formula>
      <formula>0.89</formula>
    </cfRule>
    <cfRule type="cellIs" dxfId="273" priority="424" stopIfTrue="1" operator="between">
      <formula>0</formula>
      <formula>0.69</formula>
    </cfRule>
  </conditionalFormatting>
  <conditionalFormatting sqref="BC16">
    <cfRule type="iconSet" priority="417">
      <iconSet iconSet="3TrafficLights2">
        <cfvo type="percent" val="0"/>
        <cfvo type="num" val="0.7"/>
        <cfvo type="num" val="0.9"/>
      </iconSet>
    </cfRule>
    <cfRule type="cellIs" dxfId="272" priority="418" stopIfTrue="1" operator="greaterThan">
      <formula>0.9</formula>
    </cfRule>
    <cfRule type="cellIs" dxfId="271" priority="419" stopIfTrue="1" operator="between">
      <formula>0.7</formula>
      <formula>0.89</formula>
    </cfRule>
    <cfRule type="cellIs" dxfId="270" priority="420" stopIfTrue="1" operator="between">
      <formula>0</formula>
      <formula>0.69</formula>
    </cfRule>
  </conditionalFormatting>
  <conditionalFormatting sqref="U14:U19">
    <cfRule type="iconSet" priority="301">
      <iconSet iconSet="3TrafficLights2">
        <cfvo type="percent" val="0"/>
        <cfvo type="num" val="0.7"/>
        <cfvo type="num" val="0.9"/>
      </iconSet>
    </cfRule>
    <cfRule type="cellIs" dxfId="269" priority="302" stopIfTrue="1" operator="greaterThanOrEqual">
      <formula>0.9</formula>
    </cfRule>
    <cfRule type="cellIs" dxfId="268" priority="303" stopIfTrue="1" operator="between">
      <formula>0.7</formula>
      <formula>0.89</formula>
    </cfRule>
    <cfRule type="cellIs" dxfId="267" priority="304" stopIfTrue="1" operator="between">
      <formula>0</formula>
      <formula>0.69</formula>
    </cfRule>
  </conditionalFormatting>
  <conditionalFormatting sqref="R14:R19">
    <cfRule type="iconSet" priority="297">
      <iconSet iconSet="3TrafficLights2">
        <cfvo type="percent" val="0"/>
        <cfvo type="num" val="0.7"/>
        <cfvo type="num" val="0.9"/>
      </iconSet>
    </cfRule>
    <cfRule type="cellIs" dxfId="266" priority="298" stopIfTrue="1" operator="greaterThanOrEqual">
      <formula>0.9</formula>
    </cfRule>
    <cfRule type="cellIs" dxfId="265" priority="299" stopIfTrue="1" operator="between">
      <formula>0.7</formula>
      <formula>0.89</formula>
    </cfRule>
    <cfRule type="cellIs" dxfId="264" priority="300" stopIfTrue="1" operator="between">
      <formula>0</formula>
      <formula>0.69</formula>
    </cfRule>
  </conditionalFormatting>
  <conditionalFormatting sqref="AB14:AB19">
    <cfRule type="iconSet" priority="289">
      <iconSet iconSet="3TrafficLights2">
        <cfvo type="percent" val="0"/>
        <cfvo type="num" val="0.7"/>
        <cfvo type="num" val="0.9"/>
      </iconSet>
    </cfRule>
    <cfRule type="cellIs" dxfId="263" priority="290" stopIfTrue="1" operator="greaterThanOrEqual">
      <formula>0.9</formula>
    </cfRule>
    <cfRule type="cellIs" dxfId="262" priority="291" stopIfTrue="1" operator="between">
      <formula>0.7</formula>
      <formula>0.89</formula>
    </cfRule>
    <cfRule type="cellIs" dxfId="261" priority="292" stopIfTrue="1" operator="between">
      <formula>0</formula>
      <formula>0.69</formula>
    </cfRule>
  </conditionalFormatting>
  <conditionalFormatting sqref="AL14:AL19">
    <cfRule type="iconSet" priority="285">
      <iconSet iconSet="3TrafficLights2">
        <cfvo type="percent" val="0"/>
        <cfvo type="num" val="0.7"/>
        <cfvo type="num" val="0.9"/>
      </iconSet>
    </cfRule>
    <cfRule type="cellIs" dxfId="260" priority="286" stopIfTrue="1" operator="greaterThanOrEqual">
      <formula>0.9</formula>
    </cfRule>
    <cfRule type="cellIs" dxfId="259" priority="287" stopIfTrue="1" operator="between">
      <formula>0.7</formula>
      <formula>0.89</formula>
    </cfRule>
    <cfRule type="cellIs" dxfId="258" priority="288" stopIfTrue="1" operator="between">
      <formula>0</formula>
      <formula>0.69</formula>
    </cfRule>
  </conditionalFormatting>
  <conditionalFormatting sqref="AV14:AV19">
    <cfRule type="iconSet" priority="281">
      <iconSet iconSet="3TrafficLights2">
        <cfvo type="percent" val="0"/>
        <cfvo type="num" val="0.7"/>
        <cfvo type="num" val="0.9"/>
      </iconSet>
    </cfRule>
    <cfRule type="cellIs" dxfId="257" priority="282" stopIfTrue="1" operator="greaterThanOrEqual">
      <formula>0.9</formula>
    </cfRule>
    <cfRule type="cellIs" dxfId="256" priority="283" stopIfTrue="1" operator="between">
      <formula>0.7</formula>
      <formula>0.89</formula>
    </cfRule>
    <cfRule type="cellIs" dxfId="255" priority="284" stopIfTrue="1" operator="between">
      <formula>0</formula>
      <formula>0.69</formula>
    </cfRule>
  </conditionalFormatting>
  <conditionalFormatting sqref="BE14:BE19">
    <cfRule type="iconSet" priority="265">
      <iconSet iconSet="3TrafficLights2">
        <cfvo type="percent" val="0"/>
        <cfvo type="num" val="0.7"/>
        <cfvo type="num" val="0.9"/>
      </iconSet>
    </cfRule>
    <cfRule type="cellIs" dxfId="254" priority="266" stopIfTrue="1" operator="greaterThanOrEqual">
      <formula>0.9</formula>
    </cfRule>
    <cfRule type="cellIs" dxfId="253" priority="267" stopIfTrue="1" operator="between">
      <formula>0.7</formula>
      <formula>0.89</formula>
    </cfRule>
    <cfRule type="cellIs" dxfId="252" priority="268" stopIfTrue="1" operator="between">
      <formula>0</formula>
      <formula>0.69</formula>
    </cfRule>
  </conditionalFormatting>
  <conditionalFormatting sqref="AE14:AE19">
    <cfRule type="iconSet" priority="261">
      <iconSet iconSet="3TrafficLights2">
        <cfvo type="percent" val="0"/>
        <cfvo type="num" val="0.7"/>
        <cfvo type="num" val="0.9"/>
      </iconSet>
    </cfRule>
    <cfRule type="cellIs" dxfId="251" priority="262" stopIfTrue="1" operator="greaterThanOrEqual">
      <formula>0.9</formula>
    </cfRule>
    <cfRule type="cellIs" dxfId="250" priority="263" stopIfTrue="1" operator="between">
      <formula>0.7</formula>
      <formula>0.89</formula>
    </cfRule>
    <cfRule type="cellIs" dxfId="249" priority="264" stopIfTrue="1" operator="between">
      <formula>0</formula>
      <formula>0.69</formula>
    </cfRule>
  </conditionalFormatting>
  <conditionalFormatting sqref="AO14:AO19">
    <cfRule type="iconSet" priority="257">
      <iconSet iconSet="3TrafficLights2">
        <cfvo type="percent" val="0"/>
        <cfvo type="num" val="0.7"/>
        <cfvo type="num" val="0.9"/>
      </iconSet>
    </cfRule>
    <cfRule type="cellIs" dxfId="248" priority="258" stopIfTrue="1" operator="greaterThanOrEqual">
      <formula>0.9</formula>
    </cfRule>
    <cfRule type="cellIs" dxfId="247" priority="259" stopIfTrue="1" operator="between">
      <formula>0.7</formula>
      <formula>0.89</formula>
    </cfRule>
    <cfRule type="cellIs" dxfId="246" priority="260" stopIfTrue="1" operator="between">
      <formula>0</formula>
      <formula>0.69</formula>
    </cfRule>
  </conditionalFormatting>
  <conditionalFormatting sqref="AY14:AY19">
    <cfRule type="iconSet" priority="253">
      <iconSet iconSet="3TrafficLights2">
        <cfvo type="percent" val="0"/>
        <cfvo type="num" val="0.7"/>
        <cfvo type="num" val="0.9"/>
      </iconSet>
    </cfRule>
    <cfRule type="cellIs" dxfId="245" priority="254" stopIfTrue="1" operator="greaterThanOrEqual">
      <formula>0.9</formula>
    </cfRule>
    <cfRule type="cellIs" dxfId="244" priority="255" stopIfTrue="1" operator="between">
      <formula>0.7</formula>
      <formula>0.89</formula>
    </cfRule>
    <cfRule type="cellIs" dxfId="243" priority="256" stopIfTrue="1" operator="between">
      <formula>0</formula>
      <formula>0.69</formula>
    </cfRule>
  </conditionalFormatting>
  <conditionalFormatting sqref="E8">
    <cfRule type="iconSet" priority="249">
      <iconSet iconSet="3TrafficLights2">
        <cfvo type="percent" val="0"/>
        <cfvo type="num" val="0.7"/>
        <cfvo type="num" val="0.9"/>
      </iconSet>
    </cfRule>
    <cfRule type="cellIs" dxfId="242" priority="250" stopIfTrue="1" operator="equal">
      <formula>1</formula>
    </cfRule>
    <cfRule type="cellIs" dxfId="241" priority="252" stopIfTrue="1" operator="notEqual">
      <formula>1</formula>
    </cfRule>
  </conditionalFormatting>
  <conditionalFormatting sqref="BC25 BC30">
    <cfRule type="iconSet" priority="245">
      <iconSet iconSet="3TrafficLights2">
        <cfvo type="percent" val="0"/>
        <cfvo type="num" val="0.7"/>
        <cfvo type="num" val="0.9"/>
      </iconSet>
    </cfRule>
    <cfRule type="cellIs" dxfId="240" priority="246" stopIfTrue="1" operator="greaterThan">
      <formula>0.9</formula>
    </cfRule>
    <cfRule type="cellIs" dxfId="239" priority="247" stopIfTrue="1" operator="between">
      <formula>0.7</formula>
      <formula>0.89</formula>
    </cfRule>
    <cfRule type="cellIs" dxfId="238" priority="248" stopIfTrue="1" operator="between">
      <formula>0</formula>
      <formula>0.69</formula>
    </cfRule>
  </conditionalFormatting>
  <conditionalFormatting sqref="BC26">
    <cfRule type="iconSet" priority="241">
      <iconSet iconSet="3TrafficLights2">
        <cfvo type="percent" val="0"/>
        <cfvo type="num" val="0.7"/>
        <cfvo type="num" val="0.9"/>
      </iconSet>
    </cfRule>
    <cfRule type="cellIs" dxfId="237" priority="242" stopIfTrue="1" operator="greaterThan">
      <formula>0.9</formula>
    </cfRule>
    <cfRule type="cellIs" dxfId="236" priority="243" stopIfTrue="1" operator="between">
      <formula>0.7</formula>
      <formula>0.89</formula>
    </cfRule>
    <cfRule type="cellIs" dxfId="235" priority="244" stopIfTrue="1" operator="between">
      <formula>0</formula>
      <formula>0.69</formula>
    </cfRule>
  </conditionalFormatting>
  <conditionalFormatting sqref="BC29">
    <cfRule type="iconSet" priority="237">
      <iconSet iconSet="3TrafficLights2">
        <cfvo type="percent" val="0"/>
        <cfvo type="num" val="0.7"/>
        <cfvo type="num" val="0.9"/>
      </iconSet>
    </cfRule>
    <cfRule type="cellIs" dxfId="234" priority="238" stopIfTrue="1" operator="greaterThan">
      <formula>0.9</formula>
    </cfRule>
    <cfRule type="cellIs" dxfId="233" priority="239" stopIfTrue="1" operator="between">
      <formula>0.7</formula>
      <formula>0.89</formula>
    </cfRule>
    <cfRule type="cellIs" dxfId="232" priority="240" stopIfTrue="1" operator="between">
      <formula>0</formula>
      <formula>0.69</formula>
    </cfRule>
  </conditionalFormatting>
  <conditionalFormatting sqref="BC28">
    <cfRule type="iconSet" priority="233">
      <iconSet iconSet="3TrafficLights2">
        <cfvo type="percent" val="0"/>
        <cfvo type="num" val="0.7"/>
        <cfvo type="num" val="0.9"/>
      </iconSet>
    </cfRule>
    <cfRule type="cellIs" dxfId="231" priority="234" stopIfTrue="1" operator="greaterThan">
      <formula>0.9</formula>
    </cfRule>
    <cfRule type="cellIs" dxfId="230" priority="235" stopIfTrue="1" operator="between">
      <formula>0.7</formula>
      <formula>0.89</formula>
    </cfRule>
    <cfRule type="cellIs" dxfId="229" priority="236" stopIfTrue="1" operator="between">
      <formula>0</formula>
      <formula>0.69</formula>
    </cfRule>
  </conditionalFormatting>
  <conditionalFormatting sqref="BC27">
    <cfRule type="iconSet" priority="229">
      <iconSet iconSet="3TrafficLights2">
        <cfvo type="percent" val="0"/>
        <cfvo type="num" val="0.7"/>
        <cfvo type="num" val="0.9"/>
      </iconSet>
    </cfRule>
    <cfRule type="cellIs" dxfId="228" priority="230" stopIfTrue="1" operator="greaterThan">
      <formula>0.9</formula>
    </cfRule>
    <cfRule type="cellIs" dxfId="227" priority="231" stopIfTrue="1" operator="between">
      <formula>0.7</formula>
      <formula>0.89</formula>
    </cfRule>
    <cfRule type="cellIs" dxfId="226" priority="232" stopIfTrue="1" operator="between">
      <formula>0</formula>
      <formula>0.69</formula>
    </cfRule>
  </conditionalFormatting>
  <conditionalFormatting sqref="U25:U30">
    <cfRule type="iconSet" priority="225">
      <iconSet iconSet="3TrafficLights2">
        <cfvo type="percent" val="0"/>
        <cfvo type="num" val="0.7"/>
        <cfvo type="num" val="0.9"/>
      </iconSet>
    </cfRule>
    <cfRule type="cellIs" dxfId="225" priority="226" stopIfTrue="1" operator="greaterThanOrEqual">
      <formula>0.9</formula>
    </cfRule>
    <cfRule type="cellIs" dxfId="224" priority="227" stopIfTrue="1" operator="between">
      <formula>0.7</formula>
      <formula>0.89</formula>
    </cfRule>
    <cfRule type="cellIs" dxfId="223" priority="228" stopIfTrue="1" operator="between">
      <formula>0</formula>
      <formula>0.69</formula>
    </cfRule>
  </conditionalFormatting>
  <conditionalFormatting sqref="R25:R30">
    <cfRule type="iconSet" priority="221">
      <iconSet iconSet="3TrafficLights2">
        <cfvo type="percent" val="0"/>
        <cfvo type="num" val="0.7"/>
        <cfvo type="num" val="0.9"/>
      </iconSet>
    </cfRule>
    <cfRule type="cellIs" dxfId="222" priority="222" stopIfTrue="1" operator="greaterThanOrEqual">
      <formula>0.9</formula>
    </cfRule>
    <cfRule type="cellIs" dxfId="221" priority="223" stopIfTrue="1" operator="between">
      <formula>0.7</formula>
      <formula>0.89</formula>
    </cfRule>
    <cfRule type="cellIs" dxfId="220" priority="224" stopIfTrue="1" operator="between">
      <formula>0</formula>
      <formula>0.69</formula>
    </cfRule>
  </conditionalFormatting>
  <conditionalFormatting sqref="AB25:AB30">
    <cfRule type="iconSet" priority="217">
      <iconSet iconSet="3TrafficLights2">
        <cfvo type="percent" val="0"/>
        <cfvo type="num" val="0.7"/>
        <cfvo type="num" val="0.9"/>
      </iconSet>
    </cfRule>
    <cfRule type="cellIs" dxfId="219" priority="218" stopIfTrue="1" operator="greaterThanOrEqual">
      <formula>0.9</formula>
    </cfRule>
    <cfRule type="cellIs" dxfId="218" priority="219" stopIfTrue="1" operator="between">
      <formula>0.7</formula>
      <formula>0.89</formula>
    </cfRule>
    <cfRule type="cellIs" dxfId="217" priority="220" stopIfTrue="1" operator="between">
      <formula>0</formula>
      <formula>0.69</formula>
    </cfRule>
  </conditionalFormatting>
  <conditionalFormatting sqref="AL25:AL30">
    <cfRule type="iconSet" priority="213">
      <iconSet iconSet="3TrafficLights2">
        <cfvo type="percent" val="0"/>
        <cfvo type="num" val="0.7"/>
        <cfvo type="num" val="0.9"/>
      </iconSet>
    </cfRule>
    <cfRule type="cellIs" dxfId="216" priority="214" stopIfTrue="1" operator="greaterThanOrEqual">
      <formula>0.9</formula>
    </cfRule>
    <cfRule type="cellIs" dxfId="215" priority="215" stopIfTrue="1" operator="between">
      <formula>0.7</formula>
      <formula>0.89</formula>
    </cfRule>
    <cfRule type="cellIs" dxfId="214" priority="216" stopIfTrue="1" operator="between">
      <formula>0</formula>
      <formula>0.69</formula>
    </cfRule>
  </conditionalFormatting>
  <conditionalFormatting sqref="AV25:AV30">
    <cfRule type="iconSet" priority="209">
      <iconSet iconSet="3TrafficLights2">
        <cfvo type="percent" val="0"/>
        <cfvo type="num" val="0.7"/>
        <cfvo type="num" val="0.9"/>
      </iconSet>
    </cfRule>
    <cfRule type="cellIs" dxfId="213" priority="210" stopIfTrue="1" operator="greaterThanOrEqual">
      <formula>0.9</formula>
    </cfRule>
    <cfRule type="cellIs" dxfId="212" priority="211" stopIfTrue="1" operator="between">
      <formula>0.7</formula>
      <formula>0.89</formula>
    </cfRule>
    <cfRule type="cellIs" dxfId="211" priority="212" stopIfTrue="1" operator="between">
      <formula>0</formula>
      <formula>0.69</formula>
    </cfRule>
  </conditionalFormatting>
  <conditionalFormatting sqref="BE25:BE30">
    <cfRule type="iconSet" priority="205">
      <iconSet iconSet="3TrafficLights2">
        <cfvo type="percent" val="0"/>
        <cfvo type="num" val="0.7"/>
        <cfvo type="num" val="0.9"/>
      </iconSet>
    </cfRule>
    <cfRule type="cellIs" dxfId="210" priority="206" stopIfTrue="1" operator="greaterThanOrEqual">
      <formula>0.9</formula>
    </cfRule>
    <cfRule type="cellIs" dxfId="209" priority="207" stopIfTrue="1" operator="between">
      <formula>0.7</formula>
      <formula>0.89</formula>
    </cfRule>
    <cfRule type="cellIs" dxfId="208" priority="208" stopIfTrue="1" operator="between">
      <formula>0</formula>
      <formula>0.69</formula>
    </cfRule>
  </conditionalFormatting>
  <conditionalFormatting sqref="AE25:AE30">
    <cfRule type="iconSet" priority="201">
      <iconSet iconSet="3TrafficLights2">
        <cfvo type="percent" val="0"/>
        <cfvo type="num" val="0.7"/>
        <cfvo type="num" val="0.9"/>
      </iconSet>
    </cfRule>
    <cfRule type="cellIs" dxfId="207" priority="202" stopIfTrue="1" operator="greaterThanOrEqual">
      <formula>0.9</formula>
    </cfRule>
    <cfRule type="cellIs" dxfId="206" priority="203" stopIfTrue="1" operator="between">
      <formula>0.7</formula>
      <formula>0.89</formula>
    </cfRule>
    <cfRule type="cellIs" dxfId="205" priority="204" stopIfTrue="1" operator="between">
      <formula>0</formula>
      <formula>0.69</formula>
    </cfRule>
  </conditionalFormatting>
  <conditionalFormatting sqref="AO25:AO30">
    <cfRule type="iconSet" priority="197">
      <iconSet iconSet="3TrafficLights2">
        <cfvo type="percent" val="0"/>
        <cfvo type="num" val="0.7"/>
        <cfvo type="num" val="0.9"/>
      </iconSet>
    </cfRule>
    <cfRule type="cellIs" dxfId="204" priority="198" stopIfTrue="1" operator="greaterThanOrEqual">
      <formula>0.9</formula>
    </cfRule>
    <cfRule type="cellIs" dxfId="203" priority="199" stopIfTrue="1" operator="between">
      <formula>0.7</formula>
      <formula>0.89</formula>
    </cfRule>
    <cfRule type="cellIs" dxfId="202" priority="200" stopIfTrue="1" operator="between">
      <formula>0</formula>
      <formula>0.69</formula>
    </cfRule>
  </conditionalFormatting>
  <conditionalFormatting sqref="AY25:AY30">
    <cfRule type="iconSet" priority="193">
      <iconSet iconSet="3TrafficLights2">
        <cfvo type="percent" val="0"/>
        <cfvo type="num" val="0.7"/>
        <cfvo type="num" val="0.9"/>
      </iconSet>
    </cfRule>
    <cfRule type="cellIs" dxfId="201" priority="194" stopIfTrue="1" operator="greaterThanOrEqual">
      <formula>0.9</formula>
    </cfRule>
    <cfRule type="cellIs" dxfId="200" priority="195" stopIfTrue="1" operator="between">
      <formula>0.7</formula>
      <formula>0.89</formula>
    </cfRule>
    <cfRule type="cellIs" dxfId="199" priority="196" stopIfTrue="1" operator="between">
      <formula>0</formula>
      <formula>0.69</formula>
    </cfRule>
  </conditionalFormatting>
  <conditionalFormatting sqref="BC36 BC41">
    <cfRule type="iconSet" priority="189">
      <iconSet iconSet="3TrafficLights2">
        <cfvo type="percent" val="0"/>
        <cfvo type="num" val="0.7"/>
        <cfvo type="num" val="0.9"/>
      </iconSet>
    </cfRule>
    <cfRule type="cellIs" dxfId="198" priority="190" stopIfTrue="1" operator="greaterThan">
      <formula>0.9</formula>
    </cfRule>
    <cfRule type="cellIs" dxfId="197" priority="191" stopIfTrue="1" operator="between">
      <formula>0.7</formula>
      <formula>0.89</formula>
    </cfRule>
    <cfRule type="cellIs" dxfId="196" priority="192" stopIfTrue="1" operator="between">
      <formula>0</formula>
      <formula>0.69</formula>
    </cfRule>
  </conditionalFormatting>
  <conditionalFormatting sqref="BC37">
    <cfRule type="iconSet" priority="185">
      <iconSet iconSet="3TrafficLights2">
        <cfvo type="percent" val="0"/>
        <cfvo type="num" val="0.7"/>
        <cfvo type="num" val="0.9"/>
      </iconSet>
    </cfRule>
    <cfRule type="cellIs" dxfId="195" priority="186" stopIfTrue="1" operator="greaterThan">
      <formula>0.9</formula>
    </cfRule>
    <cfRule type="cellIs" dxfId="194" priority="187" stopIfTrue="1" operator="between">
      <formula>0.7</formula>
      <formula>0.89</formula>
    </cfRule>
    <cfRule type="cellIs" dxfId="193" priority="188" stopIfTrue="1" operator="between">
      <formula>0</formula>
      <formula>0.69</formula>
    </cfRule>
  </conditionalFormatting>
  <conditionalFormatting sqref="BC40">
    <cfRule type="iconSet" priority="181">
      <iconSet iconSet="3TrafficLights2">
        <cfvo type="percent" val="0"/>
        <cfvo type="num" val="0.7"/>
        <cfvo type="num" val="0.9"/>
      </iconSet>
    </cfRule>
    <cfRule type="cellIs" dxfId="192" priority="182" stopIfTrue="1" operator="greaterThan">
      <formula>0.9</formula>
    </cfRule>
    <cfRule type="cellIs" dxfId="191" priority="183" stopIfTrue="1" operator="between">
      <formula>0.7</formula>
      <formula>0.89</formula>
    </cfRule>
    <cfRule type="cellIs" dxfId="190" priority="184" stopIfTrue="1" operator="between">
      <formula>0</formula>
      <formula>0.69</formula>
    </cfRule>
  </conditionalFormatting>
  <conditionalFormatting sqref="BC39">
    <cfRule type="iconSet" priority="177">
      <iconSet iconSet="3TrafficLights2">
        <cfvo type="percent" val="0"/>
        <cfvo type="num" val="0.7"/>
        <cfvo type="num" val="0.9"/>
      </iconSet>
    </cfRule>
    <cfRule type="cellIs" dxfId="189" priority="178" stopIfTrue="1" operator="greaterThan">
      <formula>0.9</formula>
    </cfRule>
    <cfRule type="cellIs" dxfId="188" priority="179" stopIfTrue="1" operator="between">
      <formula>0.7</formula>
      <formula>0.89</formula>
    </cfRule>
    <cfRule type="cellIs" dxfId="187" priority="180" stopIfTrue="1" operator="between">
      <formula>0</formula>
      <formula>0.69</formula>
    </cfRule>
  </conditionalFormatting>
  <conditionalFormatting sqref="BC38">
    <cfRule type="iconSet" priority="173">
      <iconSet iconSet="3TrafficLights2">
        <cfvo type="percent" val="0"/>
        <cfvo type="num" val="0.7"/>
        <cfvo type="num" val="0.9"/>
      </iconSet>
    </cfRule>
    <cfRule type="cellIs" dxfId="186" priority="174" stopIfTrue="1" operator="greaterThan">
      <formula>0.9</formula>
    </cfRule>
    <cfRule type="cellIs" dxfId="185" priority="175" stopIfTrue="1" operator="between">
      <formula>0.7</formula>
      <formula>0.89</formula>
    </cfRule>
    <cfRule type="cellIs" dxfId="184" priority="176" stopIfTrue="1" operator="between">
      <formula>0</formula>
      <formula>0.69</formula>
    </cfRule>
  </conditionalFormatting>
  <conditionalFormatting sqref="U36:U41">
    <cfRule type="iconSet" priority="169">
      <iconSet iconSet="3TrafficLights2">
        <cfvo type="percent" val="0"/>
        <cfvo type="num" val="0.7"/>
        <cfvo type="num" val="0.9"/>
      </iconSet>
    </cfRule>
    <cfRule type="cellIs" dxfId="183" priority="170" stopIfTrue="1" operator="greaterThanOrEqual">
      <formula>0.9</formula>
    </cfRule>
    <cfRule type="cellIs" dxfId="182" priority="171" stopIfTrue="1" operator="between">
      <formula>0.7</formula>
      <formula>0.89</formula>
    </cfRule>
    <cfRule type="cellIs" dxfId="181" priority="172" stopIfTrue="1" operator="between">
      <formula>0</formula>
      <formula>0.69</formula>
    </cfRule>
  </conditionalFormatting>
  <conditionalFormatting sqref="R36:R41">
    <cfRule type="iconSet" priority="165">
      <iconSet iconSet="3TrafficLights2">
        <cfvo type="percent" val="0"/>
        <cfvo type="num" val="0.7"/>
        <cfvo type="num" val="0.9"/>
      </iconSet>
    </cfRule>
    <cfRule type="cellIs" dxfId="180" priority="166" stopIfTrue="1" operator="greaterThanOrEqual">
      <formula>0.9</formula>
    </cfRule>
    <cfRule type="cellIs" dxfId="179" priority="167" stopIfTrue="1" operator="between">
      <formula>0.7</formula>
      <formula>0.89</formula>
    </cfRule>
    <cfRule type="cellIs" dxfId="178" priority="168" stopIfTrue="1" operator="between">
      <formula>0</formula>
      <formula>0.69</formula>
    </cfRule>
  </conditionalFormatting>
  <conditionalFormatting sqref="AB36:AB41">
    <cfRule type="iconSet" priority="161">
      <iconSet iconSet="3TrafficLights2">
        <cfvo type="percent" val="0"/>
        <cfvo type="num" val="0.7"/>
        <cfvo type="num" val="0.9"/>
      </iconSet>
    </cfRule>
    <cfRule type="cellIs" dxfId="177" priority="162" stopIfTrue="1" operator="greaterThanOrEqual">
      <formula>0.9</formula>
    </cfRule>
    <cfRule type="cellIs" dxfId="176" priority="163" stopIfTrue="1" operator="between">
      <formula>0.7</formula>
      <formula>0.89</formula>
    </cfRule>
    <cfRule type="cellIs" dxfId="175" priority="164" stopIfTrue="1" operator="between">
      <formula>0</formula>
      <formula>0.69</formula>
    </cfRule>
  </conditionalFormatting>
  <conditionalFormatting sqref="AL36:AL41">
    <cfRule type="iconSet" priority="157">
      <iconSet iconSet="3TrafficLights2">
        <cfvo type="percent" val="0"/>
        <cfvo type="num" val="0.7"/>
        <cfvo type="num" val="0.9"/>
      </iconSet>
    </cfRule>
    <cfRule type="cellIs" dxfId="174" priority="158" stopIfTrue="1" operator="greaterThanOrEqual">
      <formula>0.9</formula>
    </cfRule>
    <cfRule type="cellIs" dxfId="173" priority="159" stopIfTrue="1" operator="between">
      <formula>0.7</formula>
      <formula>0.89</formula>
    </cfRule>
    <cfRule type="cellIs" dxfId="172" priority="160" stopIfTrue="1" operator="between">
      <formula>0</formula>
      <formula>0.69</formula>
    </cfRule>
  </conditionalFormatting>
  <conditionalFormatting sqref="AV36:AV41">
    <cfRule type="iconSet" priority="153">
      <iconSet iconSet="3TrafficLights2">
        <cfvo type="percent" val="0"/>
        <cfvo type="num" val="0.7"/>
        <cfvo type="num" val="0.9"/>
      </iconSet>
    </cfRule>
    <cfRule type="cellIs" dxfId="171" priority="154" stopIfTrue="1" operator="greaterThanOrEqual">
      <formula>0.9</formula>
    </cfRule>
    <cfRule type="cellIs" dxfId="170" priority="155" stopIfTrue="1" operator="between">
      <formula>0.7</formula>
      <formula>0.89</formula>
    </cfRule>
    <cfRule type="cellIs" dxfId="169" priority="156" stopIfTrue="1" operator="between">
      <formula>0</formula>
      <formula>0.69</formula>
    </cfRule>
  </conditionalFormatting>
  <conditionalFormatting sqref="BE36:BE41">
    <cfRule type="iconSet" priority="149">
      <iconSet iconSet="3TrafficLights2">
        <cfvo type="percent" val="0"/>
        <cfvo type="num" val="0.7"/>
        <cfvo type="num" val="0.9"/>
      </iconSet>
    </cfRule>
    <cfRule type="cellIs" dxfId="168" priority="150" stopIfTrue="1" operator="greaterThanOrEqual">
      <formula>0.9</formula>
    </cfRule>
    <cfRule type="cellIs" dxfId="167" priority="151" stopIfTrue="1" operator="between">
      <formula>0.7</formula>
      <formula>0.89</formula>
    </cfRule>
    <cfRule type="cellIs" dxfId="166" priority="152" stopIfTrue="1" operator="between">
      <formula>0</formula>
      <formula>0.69</formula>
    </cfRule>
  </conditionalFormatting>
  <conditionalFormatting sqref="AE36:AE41">
    <cfRule type="iconSet" priority="145">
      <iconSet iconSet="3TrafficLights2">
        <cfvo type="percent" val="0"/>
        <cfvo type="num" val="0.7"/>
        <cfvo type="num" val="0.9"/>
      </iconSet>
    </cfRule>
    <cfRule type="cellIs" dxfId="165" priority="146" stopIfTrue="1" operator="greaterThanOrEqual">
      <formula>0.9</formula>
    </cfRule>
    <cfRule type="cellIs" dxfId="164" priority="147" stopIfTrue="1" operator="between">
      <formula>0.7</formula>
      <formula>0.89</formula>
    </cfRule>
    <cfRule type="cellIs" dxfId="163" priority="148" stopIfTrue="1" operator="between">
      <formula>0</formula>
      <formula>0.69</formula>
    </cfRule>
  </conditionalFormatting>
  <conditionalFormatting sqref="AO36:AO41">
    <cfRule type="iconSet" priority="141">
      <iconSet iconSet="3TrafficLights2">
        <cfvo type="percent" val="0"/>
        <cfvo type="num" val="0.7"/>
        <cfvo type="num" val="0.9"/>
      </iconSet>
    </cfRule>
    <cfRule type="cellIs" dxfId="162" priority="142" stopIfTrue="1" operator="greaterThanOrEqual">
      <formula>0.9</formula>
    </cfRule>
    <cfRule type="cellIs" dxfId="161" priority="143" stopIfTrue="1" operator="between">
      <formula>0.7</formula>
      <formula>0.89</formula>
    </cfRule>
    <cfRule type="cellIs" dxfId="160" priority="144" stopIfTrue="1" operator="between">
      <formula>0</formula>
      <formula>0.69</formula>
    </cfRule>
  </conditionalFormatting>
  <conditionalFormatting sqref="AY36:AY41">
    <cfRule type="iconSet" priority="137">
      <iconSet iconSet="3TrafficLights2">
        <cfvo type="percent" val="0"/>
        <cfvo type="num" val="0.7"/>
        <cfvo type="num" val="0.9"/>
      </iconSet>
    </cfRule>
    <cfRule type="cellIs" dxfId="159" priority="138" stopIfTrue="1" operator="greaterThanOrEqual">
      <formula>0.9</formula>
    </cfRule>
    <cfRule type="cellIs" dxfId="158" priority="139" stopIfTrue="1" operator="between">
      <formula>0.7</formula>
      <formula>0.89</formula>
    </cfRule>
    <cfRule type="cellIs" dxfId="157" priority="140" stopIfTrue="1" operator="between">
      <formula>0</formula>
      <formula>0.69</formula>
    </cfRule>
  </conditionalFormatting>
  <conditionalFormatting sqref="BC47 BC53">
    <cfRule type="iconSet" priority="133">
      <iconSet iconSet="3TrafficLights2">
        <cfvo type="percent" val="0"/>
        <cfvo type="num" val="0.7"/>
        <cfvo type="num" val="0.9"/>
      </iconSet>
    </cfRule>
    <cfRule type="cellIs" dxfId="156" priority="134" stopIfTrue="1" operator="greaterThan">
      <formula>0.9</formula>
    </cfRule>
    <cfRule type="cellIs" dxfId="155" priority="135" stopIfTrue="1" operator="between">
      <formula>0.7</formula>
      <formula>0.89</formula>
    </cfRule>
    <cfRule type="cellIs" dxfId="154" priority="136" stopIfTrue="1" operator="between">
      <formula>0</formula>
      <formula>0.69</formula>
    </cfRule>
  </conditionalFormatting>
  <conditionalFormatting sqref="BC48">
    <cfRule type="iconSet" priority="129">
      <iconSet iconSet="3TrafficLights2">
        <cfvo type="percent" val="0"/>
        <cfvo type="num" val="0.7"/>
        <cfvo type="num" val="0.9"/>
      </iconSet>
    </cfRule>
    <cfRule type="cellIs" dxfId="153" priority="130" stopIfTrue="1" operator="greaterThan">
      <formula>0.9</formula>
    </cfRule>
    <cfRule type="cellIs" dxfId="152" priority="131" stopIfTrue="1" operator="between">
      <formula>0.7</formula>
      <formula>0.89</formula>
    </cfRule>
    <cfRule type="cellIs" dxfId="151" priority="132" stopIfTrue="1" operator="between">
      <formula>0</formula>
      <formula>0.69</formula>
    </cfRule>
  </conditionalFormatting>
  <conditionalFormatting sqref="BC52">
    <cfRule type="iconSet" priority="125">
      <iconSet iconSet="3TrafficLights2">
        <cfvo type="percent" val="0"/>
        <cfvo type="num" val="0.7"/>
        <cfvo type="num" val="0.9"/>
      </iconSet>
    </cfRule>
    <cfRule type="cellIs" dxfId="150" priority="126" stopIfTrue="1" operator="greaterThan">
      <formula>0.9</formula>
    </cfRule>
    <cfRule type="cellIs" dxfId="149" priority="127" stopIfTrue="1" operator="between">
      <formula>0.7</formula>
      <formula>0.89</formula>
    </cfRule>
    <cfRule type="cellIs" dxfId="148" priority="128" stopIfTrue="1" operator="between">
      <formula>0</formula>
      <formula>0.69</formula>
    </cfRule>
  </conditionalFormatting>
  <conditionalFormatting sqref="BC51">
    <cfRule type="iconSet" priority="121">
      <iconSet iconSet="3TrafficLights2">
        <cfvo type="percent" val="0"/>
        <cfvo type="num" val="0.7"/>
        <cfvo type="num" val="0.9"/>
      </iconSet>
    </cfRule>
    <cfRule type="cellIs" dxfId="147" priority="122" stopIfTrue="1" operator="greaterThan">
      <formula>0.9</formula>
    </cfRule>
    <cfRule type="cellIs" dxfId="146" priority="123" stopIfTrue="1" operator="between">
      <formula>0.7</formula>
      <formula>0.89</formula>
    </cfRule>
    <cfRule type="cellIs" dxfId="145" priority="124" stopIfTrue="1" operator="between">
      <formula>0</formula>
      <formula>0.69</formula>
    </cfRule>
  </conditionalFormatting>
  <conditionalFormatting sqref="BC50">
    <cfRule type="iconSet" priority="117">
      <iconSet iconSet="3TrafficLights2">
        <cfvo type="percent" val="0"/>
        <cfvo type="num" val="0.7"/>
        <cfvo type="num" val="0.9"/>
      </iconSet>
    </cfRule>
    <cfRule type="cellIs" dxfId="144" priority="118" stopIfTrue="1" operator="greaterThan">
      <formula>0.9</formula>
    </cfRule>
    <cfRule type="cellIs" dxfId="143" priority="119" stopIfTrue="1" operator="between">
      <formula>0.7</formula>
      <formula>0.89</formula>
    </cfRule>
    <cfRule type="cellIs" dxfId="142" priority="120" stopIfTrue="1" operator="between">
      <formula>0</formula>
      <formula>0.69</formula>
    </cfRule>
  </conditionalFormatting>
  <conditionalFormatting sqref="U47:U48 U50:U53">
    <cfRule type="iconSet" priority="113">
      <iconSet iconSet="3TrafficLights2">
        <cfvo type="percent" val="0"/>
        <cfvo type="num" val="0.7"/>
        <cfvo type="num" val="0.9"/>
      </iconSet>
    </cfRule>
    <cfRule type="cellIs" dxfId="141" priority="114" stopIfTrue="1" operator="greaterThanOrEqual">
      <formula>0.9</formula>
    </cfRule>
    <cfRule type="cellIs" dxfId="140" priority="115" stopIfTrue="1" operator="between">
      <formula>0.7</formula>
      <formula>0.89</formula>
    </cfRule>
    <cfRule type="cellIs" dxfId="139" priority="116" stopIfTrue="1" operator="between">
      <formula>0</formula>
      <formula>0.69</formula>
    </cfRule>
  </conditionalFormatting>
  <conditionalFormatting sqref="R47:R48 R50:R53">
    <cfRule type="iconSet" priority="109">
      <iconSet iconSet="3TrafficLights2">
        <cfvo type="percent" val="0"/>
        <cfvo type="num" val="0.7"/>
        <cfvo type="num" val="0.9"/>
      </iconSet>
    </cfRule>
    <cfRule type="cellIs" dxfId="138" priority="110" stopIfTrue="1" operator="greaterThanOrEqual">
      <formula>0.9</formula>
    </cfRule>
    <cfRule type="cellIs" dxfId="137" priority="111" stopIfTrue="1" operator="between">
      <formula>0.7</formula>
      <formula>0.89</formula>
    </cfRule>
    <cfRule type="cellIs" dxfId="136" priority="112" stopIfTrue="1" operator="between">
      <formula>0</formula>
      <formula>0.69</formula>
    </cfRule>
  </conditionalFormatting>
  <conditionalFormatting sqref="AB47:AB48 AB50:AB53">
    <cfRule type="iconSet" priority="105">
      <iconSet iconSet="3TrafficLights2">
        <cfvo type="percent" val="0"/>
        <cfvo type="num" val="0.7"/>
        <cfvo type="num" val="0.9"/>
      </iconSet>
    </cfRule>
    <cfRule type="cellIs" dxfId="135" priority="106" stopIfTrue="1" operator="greaterThanOrEqual">
      <formula>0.9</formula>
    </cfRule>
    <cfRule type="cellIs" dxfId="134" priority="107" stopIfTrue="1" operator="between">
      <formula>0.7</formula>
      <formula>0.89</formula>
    </cfRule>
    <cfRule type="cellIs" dxfId="133" priority="108" stopIfTrue="1" operator="between">
      <formula>0</formula>
      <formula>0.69</formula>
    </cfRule>
  </conditionalFormatting>
  <conditionalFormatting sqref="AL47:AL48 AL50:AL53">
    <cfRule type="iconSet" priority="101">
      <iconSet iconSet="3TrafficLights2">
        <cfvo type="percent" val="0"/>
        <cfvo type="num" val="0.7"/>
        <cfvo type="num" val="0.9"/>
      </iconSet>
    </cfRule>
    <cfRule type="cellIs" dxfId="132" priority="102" stopIfTrue="1" operator="greaterThanOrEqual">
      <formula>0.9</formula>
    </cfRule>
    <cfRule type="cellIs" dxfId="131" priority="103" stopIfTrue="1" operator="between">
      <formula>0.7</formula>
      <formula>0.89</formula>
    </cfRule>
    <cfRule type="cellIs" dxfId="130" priority="104" stopIfTrue="1" operator="between">
      <formula>0</formula>
      <formula>0.69</formula>
    </cfRule>
  </conditionalFormatting>
  <conditionalFormatting sqref="AV47:AV48 AV50:AV53">
    <cfRule type="iconSet" priority="97">
      <iconSet iconSet="3TrafficLights2">
        <cfvo type="percent" val="0"/>
        <cfvo type="num" val="0.7"/>
        <cfvo type="num" val="0.9"/>
      </iconSet>
    </cfRule>
    <cfRule type="cellIs" dxfId="129" priority="98" stopIfTrue="1" operator="greaterThanOrEqual">
      <formula>0.9</formula>
    </cfRule>
    <cfRule type="cellIs" dxfId="128" priority="99" stopIfTrue="1" operator="between">
      <formula>0.7</formula>
      <formula>0.89</formula>
    </cfRule>
    <cfRule type="cellIs" dxfId="127" priority="100" stopIfTrue="1" operator="between">
      <formula>0</formula>
      <formula>0.69</formula>
    </cfRule>
  </conditionalFormatting>
  <conditionalFormatting sqref="BE47:BE48 BE50:BE53">
    <cfRule type="iconSet" priority="93">
      <iconSet iconSet="3TrafficLights2">
        <cfvo type="percent" val="0"/>
        <cfvo type="num" val="0.7"/>
        <cfvo type="num" val="0.9"/>
      </iconSet>
    </cfRule>
    <cfRule type="cellIs" dxfId="126" priority="94" stopIfTrue="1" operator="greaterThanOrEqual">
      <formula>0.9</formula>
    </cfRule>
    <cfRule type="cellIs" dxfId="125" priority="95" stopIfTrue="1" operator="between">
      <formula>0.7</formula>
      <formula>0.89</formula>
    </cfRule>
    <cfRule type="cellIs" dxfId="124" priority="96" stopIfTrue="1" operator="between">
      <formula>0</formula>
      <formula>0.69</formula>
    </cfRule>
  </conditionalFormatting>
  <conditionalFormatting sqref="AE47:AE48 AE50:AE53">
    <cfRule type="iconSet" priority="89">
      <iconSet iconSet="3TrafficLights2">
        <cfvo type="percent" val="0"/>
        <cfvo type="num" val="0.7"/>
        <cfvo type="num" val="0.9"/>
      </iconSet>
    </cfRule>
    <cfRule type="cellIs" dxfId="123" priority="90" stopIfTrue="1" operator="greaterThanOrEqual">
      <formula>0.9</formula>
    </cfRule>
    <cfRule type="cellIs" dxfId="122" priority="91" stopIfTrue="1" operator="between">
      <formula>0.7</formula>
      <formula>0.89</formula>
    </cfRule>
    <cfRule type="cellIs" dxfId="121" priority="92" stopIfTrue="1" operator="between">
      <formula>0</formula>
      <formula>0.69</formula>
    </cfRule>
  </conditionalFormatting>
  <conditionalFormatting sqref="AO47:AO48 AO50:AO53">
    <cfRule type="iconSet" priority="85">
      <iconSet iconSet="3TrafficLights2">
        <cfvo type="percent" val="0"/>
        <cfvo type="num" val="0.7"/>
        <cfvo type="num" val="0.9"/>
      </iconSet>
    </cfRule>
    <cfRule type="cellIs" dxfId="120" priority="86" stopIfTrue="1" operator="greaterThanOrEqual">
      <formula>0.9</formula>
    </cfRule>
    <cfRule type="cellIs" dxfId="119" priority="87" stopIfTrue="1" operator="between">
      <formula>0.7</formula>
      <formula>0.89</formula>
    </cfRule>
    <cfRule type="cellIs" dxfId="118" priority="88" stopIfTrue="1" operator="between">
      <formula>0</formula>
      <formula>0.69</formula>
    </cfRule>
  </conditionalFormatting>
  <conditionalFormatting sqref="AY47:AY48 AY50:AY53">
    <cfRule type="iconSet" priority="81">
      <iconSet iconSet="3TrafficLights2">
        <cfvo type="percent" val="0"/>
        <cfvo type="num" val="0.7"/>
        <cfvo type="num" val="0.9"/>
      </iconSet>
    </cfRule>
    <cfRule type="cellIs" dxfId="117" priority="82" stopIfTrue="1" operator="greaterThanOrEqual">
      <formula>0.9</formula>
    </cfRule>
    <cfRule type="cellIs" dxfId="116" priority="83" stopIfTrue="1" operator="between">
      <formula>0.7</formula>
      <formula>0.89</formula>
    </cfRule>
    <cfRule type="cellIs" dxfId="115" priority="84" stopIfTrue="1" operator="between">
      <formula>0</formula>
      <formula>0.69</formula>
    </cfRule>
  </conditionalFormatting>
  <conditionalFormatting sqref="BC49">
    <cfRule type="iconSet" priority="37">
      <iconSet iconSet="3TrafficLights2">
        <cfvo type="percent" val="0"/>
        <cfvo type="num" val="0.7"/>
        <cfvo type="num" val="0.9"/>
      </iconSet>
    </cfRule>
    <cfRule type="cellIs" dxfId="114" priority="38" stopIfTrue="1" operator="greaterThan">
      <formula>0.9</formula>
    </cfRule>
    <cfRule type="cellIs" dxfId="113" priority="39" stopIfTrue="1" operator="between">
      <formula>0.7</formula>
      <formula>0.89</formula>
    </cfRule>
    <cfRule type="cellIs" dxfId="112" priority="40" stopIfTrue="1" operator="between">
      <formula>0</formula>
      <formula>0.69</formula>
    </cfRule>
  </conditionalFormatting>
  <conditionalFormatting sqref="U49">
    <cfRule type="iconSet" priority="33">
      <iconSet iconSet="3TrafficLights2">
        <cfvo type="percent" val="0"/>
        <cfvo type="num" val="0.7"/>
        <cfvo type="num" val="0.9"/>
      </iconSet>
    </cfRule>
    <cfRule type="cellIs" dxfId="111" priority="34" stopIfTrue="1" operator="greaterThanOrEqual">
      <formula>0.9</formula>
    </cfRule>
    <cfRule type="cellIs" dxfId="110" priority="35" stopIfTrue="1" operator="between">
      <formula>0.7</formula>
      <formula>0.89</formula>
    </cfRule>
    <cfRule type="cellIs" dxfId="109" priority="36" stopIfTrue="1" operator="between">
      <formula>0</formula>
      <formula>0.69</formula>
    </cfRule>
  </conditionalFormatting>
  <conditionalFormatting sqref="R49">
    <cfRule type="iconSet" priority="29">
      <iconSet iconSet="3TrafficLights2">
        <cfvo type="percent" val="0"/>
        <cfvo type="num" val="0.7"/>
        <cfvo type="num" val="0.9"/>
      </iconSet>
    </cfRule>
    <cfRule type="cellIs" dxfId="108" priority="30" stopIfTrue="1" operator="greaterThanOrEqual">
      <formula>0.9</formula>
    </cfRule>
    <cfRule type="cellIs" dxfId="107" priority="31" stopIfTrue="1" operator="between">
      <formula>0.7</formula>
      <formula>0.89</formula>
    </cfRule>
    <cfRule type="cellIs" dxfId="106" priority="32" stopIfTrue="1" operator="between">
      <formula>0</formula>
      <formula>0.69</formula>
    </cfRule>
  </conditionalFormatting>
  <conditionalFormatting sqref="AB49">
    <cfRule type="iconSet" priority="25">
      <iconSet iconSet="3TrafficLights2">
        <cfvo type="percent" val="0"/>
        <cfvo type="num" val="0.7"/>
        <cfvo type="num" val="0.9"/>
      </iconSet>
    </cfRule>
    <cfRule type="cellIs" dxfId="105" priority="26" stopIfTrue="1" operator="greaterThanOrEqual">
      <formula>0.9</formula>
    </cfRule>
    <cfRule type="cellIs" dxfId="104" priority="27" stopIfTrue="1" operator="between">
      <formula>0.7</formula>
      <formula>0.89</formula>
    </cfRule>
    <cfRule type="cellIs" dxfId="103" priority="28" stopIfTrue="1" operator="between">
      <formula>0</formula>
      <formula>0.69</formula>
    </cfRule>
  </conditionalFormatting>
  <conditionalFormatting sqref="AL49">
    <cfRule type="iconSet" priority="21">
      <iconSet iconSet="3TrafficLights2">
        <cfvo type="percent" val="0"/>
        <cfvo type="num" val="0.7"/>
        <cfvo type="num" val="0.9"/>
      </iconSet>
    </cfRule>
    <cfRule type="cellIs" dxfId="102" priority="22" stopIfTrue="1" operator="greaterThanOrEqual">
      <formula>0.9</formula>
    </cfRule>
    <cfRule type="cellIs" dxfId="101" priority="23" stopIfTrue="1" operator="between">
      <formula>0.7</formula>
      <formula>0.89</formula>
    </cfRule>
    <cfRule type="cellIs" dxfId="100" priority="24" stopIfTrue="1" operator="between">
      <formula>0</formula>
      <formula>0.69</formula>
    </cfRule>
  </conditionalFormatting>
  <conditionalFormatting sqref="AV49">
    <cfRule type="iconSet" priority="17">
      <iconSet iconSet="3TrafficLights2">
        <cfvo type="percent" val="0"/>
        <cfvo type="num" val="0.7"/>
        <cfvo type="num" val="0.9"/>
      </iconSet>
    </cfRule>
    <cfRule type="cellIs" dxfId="99" priority="18" stopIfTrue="1" operator="greaterThanOrEqual">
      <formula>0.9</formula>
    </cfRule>
    <cfRule type="cellIs" dxfId="98" priority="19" stopIfTrue="1" operator="between">
      <formula>0.7</formula>
      <formula>0.89</formula>
    </cfRule>
    <cfRule type="cellIs" dxfId="97" priority="20" stopIfTrue="1" operator="between">
      <formula>0</formula>
      <formula>0.69</formula>
    </cfRule>
  </conditionalFormatting>
  <conditionalFormatting sqref="BE49">
    <cfRule type="iconSet" priority="13">
      <iconSet iconSet="3TrafficLights2">
        <cfvo type="percent" val="0"/>
        <cfvo type="num" val="0.7"/>
        <cfvo type="num" val="0.9"/>
      </iconSet>
    </cfRule>
    <cfRule type="cellIs" dxfId="96" priority="14" stopIfTrue="1" operator="greaterThanOrEqual">
      <formula>0.9</formula>
    </cfRule>
    <cfRule type="cellIs" dxfId="95" priority="15" stopIfTrue="1" operator="between">
      <formula>0.7</formula>
      <formula>0.89</formula>
    </cfRule>
    <cfRule type="cellIs" dxfId="94" priority="16" stopIfTrue="1" operator="between">
      <formula>0</formula>
      <formula>0.69</formula>
    </cfRule>
  </conditionalFormatting>
  <conditionalFormatting sqref="AE49">
    <cfRule type="iconSet" priority="9">
      <iconSet iconSet="3TrafficLights2">
        <cfvo type="percent" val="0"/>
        <cfvo type="num" val="0.7"/>
        <cfvo type="num" val="0.9"/>
      </iconSet>
    </cfRule>
    <cfRule type="cellIs" dxfId="93" priority="10" stopIfTrue="1" operator="greaterThanOrEqual">
      <formula>0.9</formula>
    </cfRule>
    <cfRule type="cellIs" dxfId="92" priority="11" stopIfTrue="1" operator="between">
      <formula>0.7</formula>
      <formula>0.89</formula>
    </cfRule>
    <cfRule type="cellIs" dxfId="91" priority="12" stopIfTrue="1" operator="between">
      <formula>0</formula>
      <formula>0.69</formula>
    </cfRule>
  </conditionalFormatting>
  <conditionalFormatting sqref="AO49">
    <cfRule type="iconSet" priority="5">
      <iconSet iconSet="3TrafficLights2">
        <cfvo type="percent" val="0"/>
        <cfvo type="num" val="0.7"/>
        <cfvo type="num" val="0.9"/>
      </iconSet>
    </cfRule>
    <cfRule type="cellIs" dxfId="90" priority="6" stopIfTrue="1" operator="greaterThanOrEqual">
      <formula>0.9</formula>
    </cfRule>
    <cfRule type="cellIs" dxfId="89" priority="7" stopIfTrue="1" operator="between">
      <formula>0.7</formula>
      <formula>0.89</formula>
    </cfRule>
    <cfRule type="cellIs" dxfId="88" priority="8" stopIfTrue="1" operator="between">
      <formula>0</formula>
      <formula>0.69</formula>
    </cfRule>
  </conditionalFormatting>
  <conditionalFormatting sqref="AY49">
    <cfRule type="iconSet" priority="1">
      <iconSet iconSet="3TrafficLights2">
        <cfvo type="percent" val="0"/>
        <cfvo type="num" val="0.7"/>
        <cfvo type="num" val="0.9"/>
      </iconSet>
    </cfRule>
    <cfRule type="cellIs" dxfId="87" priority="2" stopIfTrue="1" operator="greaterThanOrEqual">
      <formula>0.9</formula>
    </cfRule>
    <cfRule type="cellIs" dxfId="86" priority="3" stopIfTrue="1" operator="between">
      <formula>0.7</formula>
      <formula>0.89</formula>
    </cfRule>
    <cfRule type="cellIs" dxfId="85" priority="4" stopIfTrue="1" operator="between">
      <formula>0</formula>
      <formula>0.69</formula>
    </cfRule>
  </conditionalFormatting>
  <dataValidations count="2">
    <dataValidation type="list" allowBlank="1" showInputMessage="1" showErrorMessage="1" sqref="E10 E21 E32 E43">
      <formula1>objetivos</formula1>
    </dataValidation>
    <dataValidation type="list" allowBlank="1" showInputMessage="1" showErrorMessage="1" sqref="E11:L11 E44:L44 E33:L33 E22:L22">
      <formula1>INDIRECT(S10)</formula1>
    </dataValidation>
  </dataValidations>
  <pageMargins left="0.39370078740157483" right="0.39370078740157483" top="0.39370078740157483" bottom="0.39370078740157483" header="0.31496062992125984" footer="0.19685039370078741"/>
  <pageSetup paperSize="122" scale="30" fitToHeight="0" orientation="landscape" r:id="rId1"/>
  <headerFooter>
    <oddFooter>&amp;LVersión 5 13-12-2019&amp;R&amp;N</oddFooter>
  </headerFooter>
  <drawing r:id="rId2"/>
  <legacyDrawing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Listas!$B$44:$B$49</xm:f>
          </x14:formula1>
          <xm:sqref>H14:H19 H25:H30 H36:H41 H47:H53</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B1:BY50"/>
  <sheetViews>
    <sheetView showGridLines="0" zoomScaleNormal="100" zoomScaleSheetLayoutView="87" zoomScalePageLayoutView="55" workbookViewId="0">
      <selection activeCell="J37" sqref="J37"/>
    </sheetView>
  </sheetViews>
  <sheetFormatPr baseColWidth="10" defaultColWidth="11.42578125" defaultRowHeight="16.5" outlineLevelCol="1"/>
  <cols>
    <col min="1" max="1" width="4.5703125" style="106" customWidth="1"/>
    <col min="2" max="2" width="6.42578125" style="102" customWidth="1"/>
    <col min="3" max="3" width="13.140625" style="102" customWidth="1"/>
    <col min="4" max="4" width="39.140625" style="102" customWidth="1"/>
    <col min="5" max="5" width="16.85546875" style="102" customWidth="1"/>
    <col min="6" max="6" width="17.5703125" style="102" customWidth="1"/>
    <col min="7" max="7" width="20.5703125" style="102" customWidth="1"/>
    <col min="8" max="8" width="22.85546875" style="102" customWidth="1"/>
    <col min="9" max="9" width="18.28515625" style="102" customWidth="1"/>
    <col min="10" max="10" width="19.42578125" style="102" customWidth="1"/>
    <col min="11" max="11" width="13.7109375" style="102" customWidth="1"/>
    <col min="12" max="12" width="13.7109375" style="103" customWidth="1"/>
    <col min="13" max="13" width="9" style="103" customWidth="1"/>
    <col min="14" max="14" width="8.140625" style="103" customWidth="1"/>
    <col min="15" max="15" width="9.85546875" style="103" customWidth="1"/>
    <col min="16" max="16" width="49.85546875" style="103" customWidth="1"/>
    <col min="17" max="17" width="9.5703125" style="103" customWidth="1" outlineLevel="1"/>
    <col min="18" max="18" width="8.42578125" style="103" bestFit="1" customWidth="1" outlineLevel="1"/>
    <col min="19" max="19" width="43.28515625" style="103" customWidth="1" outlineLevel="1"/>
    <col min="20" max="20" width="9.140625" style="103" customWidth="1"/>
    <col min="21" max="21" width="9.140625" style="104" customWidth="1"/>
    <col min="22" max="22" width="10.140625" style="103" bestFit="1" customWidth="1"/>
    <col min="23" max="23" width="64.140625" style="104" customWidth="1"/>
    <col min="24" max="24" width="9.5703125" style="103" customWidth="1" outlineLevel="1"/>
    <col min="25" max="25" width="7.140625" style="103" customWidth="1" outlineLevel="1"/>
    <col min="26" max="26" width="43.28515625" style="103" customWidth="1" outlineLevel="1"/>
    <col min="27" max="28" width="9.5703125" style="104" customWidth="1"/>
    <col min="29" max="29" width="8.85546875" style="103" bestFit="1" customWidth="1"/>
    <col min="30" max="30" width="70.5703125" style="104" customWidth="1"/>
    <col min="31" max="31" width="9.5703125" style="103" customWidth="1" outlineLevel="1"/>
    <col min="32" max="32" width="7.140625" style="103" customWidth="1" outlineLevel="1"/>
    <col min="33" max="33" width="43.28515625" style="103" customWidth="1" outlineLevel="1"/>
    <col min="34" max="35" width="11" style="104" customWidth="1"/>
    <col min="36" max="36" width="8.85546875" style="103" bestFit="1" customWidth="1"/>
    <col min="37" max="37" width="59.5703125" style="104" customWidth="1"/>
    <col min="38" max="38" width="9.5703125" style="103" customWidth="1" outlineLevel="1"/>
    <col min="39" max="39" width="7.140625" style="103" customWidth="1" outlineLevel="1"/>
    <col min="40" max="40" width="43.28515625" style="103" customWidth="1" outlineLevel="1"/>
    <col min="41" max="41" width="10.5703125" style="104" customWidth="1"/>
    <col min="42" max="42" width="10" style="104" customWidth="1"/>
    <col min="43" max="43" width="17.7109375" style="104" customWidth="1"/>
    <col min="44" max="44" width="9" style="104" customWidth="1"/>
    <col min="45" max="45" width="10.7109375" style="104" customWidth="1"/>
    <col min="46" max="46" width="37.42578125" style="104" customWidth="1"/>
    <col min="47" max="47" width="4.85546875" style="306" customWidth="1"/>
    <col min="48" max="16384" width="11.42578125" style="106"/>
  </cols>
  <sheetData>
    <row r="1" spans="2:77" s="353" customFormat="1" ht="30" customHeight="1">
      <c r="B1" s="567"/>
      <c r="C1" s="568"/>
      <c r="D1" s="558" t="str">
        <f>+'Marco General'!D1</f>
        <v>INSTITUTO DISTRITAL DE PATRIMONIO CULTURAL</v>
      </c>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60"/>
      <c r="AU1" s="306"/>
    </row>
    <row r="2" spans="2:77" s="353" customFormat="1" ht="30" customHeight="1">
      <c r="B2" s="569"/>
      <c r="C2" s="570"/>
      <c r="D2" s="561" t="str">
        <f>+'Marco General'!D2</f>
        <v>PROCESO DE DIRECCIONAMIENTO ESTRATEGICO</v>
      </c>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3"/>
      <c r="AU2" s="306"/>
    </row>
    <row r="3" spans="2:77" s="353" customFormat="1" ht="30" customHeight="1" thickBot="1">
      <c r="B3" s="571"/>
      <c r="C3" s="572"/>
      <c r="D3" s="564" t="str">
        <f>+'Marco General'!D3</f>
        <v>PLAN OPERATIVO ANUAL POR DEPENDENCIAS / PROCESOS</v>
      </c>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6"/>
      <c r="AU3" s="306"/>
    </row>
    <row r="4" spans="2:77" s="357" customFormat="1" ht="18.75" customHeight="1">
      <c r="B4" s="354"/>
      <c r="C4" s="354"/>
      <c r="D4" s="355"/>
      <c r="E4" s="355"/>
      <c r="F4" s="355"/>
      <c r="G4" s="355"/>
      <c r="H4" s="355"/>
      <c r="I4" s="355"/>
      <c r="J4" s="355"/>
      <c r="K4" s="355"/>
      <c r="L4" s="355"/>
      <c r="M4" s="354"/>
      <c r="N4" s="354"/>
      <c r="O4" s="354"/>
      <c r="P4" s="356"/>
      <c r="Q4" s="356"/>
      <c r="R4" s="356"/>
      <c r="S4" s="356"/>
      <c r="T4" s="356"/>
      <c r="U4" s="356"/>
      <c r="V4" s="354"/>
      <c r="W4" s="356"/>
      <c r="X4" s="356"/>
      <c r="Y4" s="356"/>
      <c r="Z4" s="356"/>
      <c r="AA4" s="354"/>
      <c r="AB4" s="354"/>
      <c r="AC4" s="354"/>
      <c r="AD4" s="356"/>
      <c r="AE4" s="356"/>
      <c r="AF4" s="356"/>
      <c r="AG4" s="356"/>
      <c r="AH4" s="356"/>
      <c r="AI4" s="356"/>
      <c r="AJ4" s="354"/>
      <c r="AK4" s="356"/>
      <c r="AL4" s="356"/>
      <c r="AM4" s="356"/>
      <c r="AN4" s="356"/>
      <c r="AO4" s="356"/>
      <c r="AP4" s="356"/>
      <c r="AQ4" s="354"/>
      <c r="AR4" s="354"/>
      <c r="AS4" s="354"/>
      <c r="AT4" s="354"/>
      <c r="AU4" s="302"/>
    </row>
    <row r="5" spans="2:77" s="225" customFormat="1" ht="14.25" customHeight="1">
      <c r="B5" s="516" t="s">
        <v>1</v>
      </c>
      <c r="C5" s="516"/>
      <c r="D5" s="527">
        <f>+'Marco General'!D9:D9</f>
        <v>0</v>
      </c>
      <c r="AO5" s="535" t="s">
        <v>297</v>
      </c>
      <c r="AP5" s="535"/>
      <c r="AQ5" s="535"/>
      <c r="AR5" s="529">
        <f>SUM(AU12:AU28)</f>
        <v>0</v>
      </c>
      <c r="AS5" s="530"/>
      <c r="AT5" s="531"/>
      <c r="AU5" s="293"/>
      <c r="BS5" s="535" t="s">
        <v>277</v>
      </c>
      <c r="BT5" s="535"/>
      <c r="BU5" s="535"/>
      <c r="BV5" s="529">
        <f>SUM(BY:BY)</f>
        <v>0</v>
      </c>
      <c r="BW5" s="530"/>
      <c r="BX5" s="531"/>
      <c r="BY5" s="358"/>
    </row>
    <row r="6" spans="2:77" s="225" customFormat="1" ht="15" customHeight="1">
      <c r="B6" s="517"/>
      <c r="C6" s="517"/>
      <c r="D6" s="528"/>
      <c r="AO6" s="536"/>
      <c r="AP6" s="536"/>
      <c r="AQ6" s="536"/>
      <c r="AR6" s="532"/>
      <c r="AS6" s="533"/>
      <c r="AT6" s="534"/>
      <c r="AU6" s="293"/>
      <c r="BS6" s="536"/>
      <c r="BT6" s="536"/>
      <c r="BU6" s="536"/>
      <c r="BV6" s="532"/>
      <c r="BW6" s="533"/>
      <c r="BX6" s="534"/>
      <c r="BY6" s="358"/>
    </row>
    <row r="7" spans="2:77" s="231" customFormat="1" ht="12" customHeight="1">
      <c r="B7" s="516" t="s">
        <v>0</v>
      </c>
      <c r="C7" s="516"/>
      <c r="D7" s="525">
        <f>+'Marco General'!E7</f>
        <v>0</v>
      </c>
      <c r="E7" s="226"/>
      <c r="F7" s="227"/>
      <c r="G7" s="226"/>
      <c r="H7" s="226"/>
      <c r="I7" s="226"/>
      <c r="J7" s="226"/>
      <c r="K7" s="226"/>
      <c r="L7" s="226"/>
      <c r="M7" s="226"/>
      <c r="N7" s="226"/>
      <c r="O7" s="226"/>
      <c r="P7" s="226"/>
      <c r="Q7" s="226"/>
      <c r="R7" s="226"/>
      <c r="S7" s="226"/>
      <c r="T7" s="226"/>
      <c r="U7" s="226"/>
      <c r="V7" s="226"/>
      <c r="W7" s="226"/>
      <c r="X7" s="226"/>
      <c r="Y7" s="226"/>
      <c r="Z7" s="226"/>
      <c r="AA7" s="228"/>
      <c r="AB7" s="228"/>
      <c r="AC7" s="226"/>
      <c r="AD7" s="228"/>
      <c r="AE7" s="226"/>
      <c r="AF7" s="226"/>
      <c r="AG7" s="226"/>
      <c r="AH7" s="228"/>
      <c r="AI7" s="226"/>
      <c r="AJ7" s="226"/>
      <c r="AK7" s="229"/>
      <c r="AL7" s="226"/>
      <c r="AM7" s="226"/>
      <c r="AN7" s="226"/>
      <c r="AO7" s="535" t="s">
        <v>298</v>
      </c>
      <c r="AP7" s="535"/>
      <c r="AQ7" s="535"/>
      <c r="AR7" s="529">
        <f>SUM(AU33:AU49)</f>
        <v>0</v>
      </c>
      <c r="AS7" s="530"/>
      <c r="AT7" s="531"/>
      <c r="AU7" s="297"/>
      <c r="AV7" s="228"/>
      <c r="AW7" s="228"/>
      <c r="AX7" s="228"/>
      <c r="AY7" s="226"/>
      <c r="AZ7" s="229"/>
      <c r="BA7" s="229"/>
      <c r="BB7" s="229"/>
      <c r="BC7" s="226"/>
      <c r="BD7" s="226"/>
      <c r="BE7" s="226"/>
      <c r="BF7" s="228"/>
      <c r="BG7" s="228"/>
      <c r="BH7" s="228"/>
      <c r="BI7" s="226"/>
      <c r="BJ7" s="229"/>
      <c r="BK7" s="229"/>
      <c r="BL7" s="229"/>
      <c r="BM7" s="226"/>
      <c r="BN7" s="226"/>
      <c r="BO7" s="226"/>
      <c r="BP7" s="228"/>
      <c r="BQ7" s="228"/>
      <c r="BR7" s="228"/>
      <c r="BS7" s="226"/>
      <c r="BT7" s="226"/>
      <c r="BU7" s="226"/>
      <c r="BV7" s="226"/>
      <c r="BW7" s="226"/>
      <c r="BX7" s="230"/>
      <c r="BY7" s="359"/>
    </row>
    <row r="8" spans="2:77" s="231" customFormat="1" ht="12" customHeight="1">
      <c r="B8" s="517"/>
      <c r="C8" s="517"/>
      <c r="D8" s="526"/>
      <c r="E8" s="226"/>
      <c r="F8" s="227"/>
      <c r="G8" s="226"/>
      <c r="H8" s="226"/>
      <c r="I8" s="226"/>
      <c r="J8" s="226"/>
      <c r="K8" s="226"/>
      <c r="L8" s="226"/>
      <c r="M8" s="226"/>
      <c r="N8" s="226"/>
      <c r="O8" s="226"/>
      <c r="P8" s="226"/>
      <c r="Q8" s="226"/>
      <c r="R8" s="226"/>
      <c r="S8" s="226"/>
      <c r="T8" s="226"/>
      <c r="U8" s="226"/>
      <c r="V8" s="226"/>
      <c r="W8" s="226"/>
      <c r="X8" s="226"/>
      <c r="Y8" s="226"/>
      <c r="Z8" s="226"/>
      <c r="AA8" s="228"/>
      <c r="AB8" s="228"/>
      <c r="AC8" s="226"/>
      <c r="AD8" s="228"/>
      <c r="AE8" s="226"/>
      <c r="AF8" s="226"/>
      <c r="AG8" s="226"/>
      <c r="AH8" s="228"/>
      <c r="AI8" s="226"/>
      <c r="AJ8" s="226"/>
      <c r="AK8" s="229"/>
      <c r="AL8" s="226"/>
      <c r="AM8" s="226"/>
      <c r="AN8" s="226"/>
      <c r="AO8" s="536"/>
      <c r="AP8" s="536"/>
      <c r="AQ8" s="536"/>
      <c r="AR8" s="532"/>
      <c r="AS8" s="533"/>
      <c r="AT8" s="534"/>
      <c r="AU8" s="297"/>
      <c r="AV8" s="228"/>
      <c r="AW8" s="228"/>
      <c r="AX8" s="228"/>
      <c r="AY8" s="226"/>
      <c r="AZ8" s="229"/>
      <c r="BA8" s="229"/>
      <c r="BB8" s="229"/>
      <c r="BC8" s="226"/>
      <c r="BD8" s="226"/>
      <c r="BE8" s="226"/>
      <c r="BF8" s="228"/>
      <c r="BG8" s="228"/>
      <c r="BH8" s="228"/>
      <c r="BI8" s="226"/>
      <c r="BJ8" s="229"/>
      <c r="BK8" s="229"/>
      <c r="BL8" s="229"/>
      <c r="BM8" s="226"/>
      <c r="BN8" s="226"/>
      <c r="BO8" s="226"/>
      <c r="BP8" s="228"/>
      <c r="BQ8" s="228"/>
      <c r="BR8" s="228"/>
      <c r="BS8" s="226"/>
      <c r="BT8" s="226"/>
      <c r="BU8" s="226"/>
      <c r="BV8" s="226"/>
      <c r="BW8" s="226"/>
      <c r="BX8" s="230"/>
      <c r="BY8" s="359"/>
    </row>
    <row r="9" spans="2:77" s="364" customFormat="1" ht="6" customHeight="1" thickBot="1">
      <c r="B9" s="573" t="s">
        <v>10</v>
      </c>
      <c r="C9" s="573"/>
      <c r="D9" s="573"/>
      <c r="E9" s="360" t="s">
        <v>257</v>
      </c>
      <c r="F9" s="360" t="s">
        <v>294</v>
      </c>
      <c r="G9" s="360" t="s">
        <v>279</v>
      </c>
      <c r="H9" s="360" t="s">
        <v>254</v>
      </c>
      <c r="I9" s="360" t="s">
        <v>16</v>
      </c>
      <c r="J9" s="360" t="s">
        <v>11</v>
      </c>
      <c r="K9" s="361" t="s">
        <v>197</v>
      </c>
      <c r="L9" s="360" t="s">
        <v>198</v>
      </c>
      <c r="M9" s="362" t="s">
        <v>199</v>
      </c>
      <c r="N9" s="362" t="s">
        <v>200</v>
      </c>
      <c r="O9" s="362"/>
      <c r="P9" s="362" t="s">
        <v>15</v>
      </c>
      <c r="Q9" s="362"/>
      <c r="R9" s="362"/>
      <c r="S9" s="362"/>
      <c r="T9" s="362" t="s">
        <v>201</v>
      </c>
      <c r="U9" s="362" t="s">
        <v>202</v>
      </c>
      <c r="V9" s="362"/>
      <c r="W9" s="362" t="s">
        <v>15</v>
      </c>
      <c r="X9" s="362"/>
      <c r="Y9" s="362"/>
      <c r="Z9" s="362"/>
      <c r="AA9" s="362" t="s">
        <v>203</v>
      </c>
      <c r="AB9" s="362" t="s">
        <v>204</v>
      </c>
      <c r="AC9" s="362"/>
      <c r="AD9" s="362" t="s">
        <v>15</v>
      </c>
      <c r="AE9" s="362"/>
      <c r="AF9" s="362"/>
      <c r="AG9" s="362"/>
      <c r="AH9" s="362" t="s">
        <v>205</v>
      </c>
      <c r="AI9" s="362" t="s">
        <v>206</v>
      </c>
      <c r="AJ9" s="362"/>
      <c r="AK9" s="362" t="s">
        <v>15</v>
      </c>
      <c r="AL9" s="362"/>
      <c r="AM9" s="362"/>
      <c r="AN9" s="362"/>
      <c r="AO9" s="362" t="s">
        <v>207</v>
      </c>
      <c r="AP9" s="363" t="s">
        <v>208</v>
      </c>
      <c r="AQ9" s="363" t="s">
        <v>135</v>
      </c>
      <c r="AR9" s="363"/>
      <c r="AS9" s="363"/>
      <c r="AT9" s="363" t="s">
        <v>209</v>
      </c>
      <c r="AU9" s="343"/>
    </row>
    <row r="10" spans="2:77" s="367" customFormat="1" ht="16.5" customHeight="1" thickBot="1">
      <c r="B10" s="554" t="s">
        <v>2</v>
      </c>
      <c r="C10" s="555"/>
      <c r="D10" s="555"/>
      <c r="E10" s="556" t="s">
        <v>292</v>
      </c>
      <c r="F10" s="556"/>
      <c r="G10" s="556"/>
      <c r="H10" s="556"/>
      <c r="I10" s="556"/>
      <c r="J10" s="556"/>
      <c r="K10" s="556"/>
      <c r="L10" s="557"/>
      <c r="M10" s="365">
        <f>SUM(E13:E28)</f>
        <v>100</v>
      </c>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08"/>
    </row>
    <row r="11" spans="2:77" s="105" customFormat="1" ht="26.25" customHeight="1">
      <c r="B11" s="550" t="s">
        <v>293</v>
      </c>
      <c r="C11" s="552" t="s">
        <v>10</v>
      </c>
      <c r="D11" s="553"/>
      <c r="E11" s="486" t="s">
        <v>257</v>
      </c>
      <c r="F11" s="486" t="s">
        <v>255</v>
      </c>
      <c r="G11" s="486" t="s">
        <v>279</v>
      </c>
      <c r="H11" s="486" t="s">
        <v>254</v>
      </c>
      <c r="I11" s="486" t="s">
        <v>16</v>
      </c>
      <c r="J11" s="486" t="s">
        <v>11</v>
      </c>
      <c r="K11" s="498" t="s">
        <v>12</v>
      </c>
      <c r="L11" s="499"/>
      <c r="M11" s="541" t="s">
        <v>3</v>
      </c>
      <c r="N11" s="542"/>
      <c r="O11" s="542"/>
      <c r="P11" s="542"/>
      <c r="Q11" s="542"/>
      <c r="R11" s="542"/>
      <c r="S11" s="543"/>
      <c r="T11" s="541" t="s">
        <v>4</v>
      </c>
      <c r="U11" s="542"/>
      <c r="V11" s="542"/>
      <c r="W11" s="542"/>
      <c r="X11" s="542"/>
      <c r="Y11" s="542"/>
      <c r="Z11" s="543"/>
      <c r="AA11" s="574" t="s">
        <v>5</v>
      </c>
      <c r="AB11" s="575"/>
      <c r="AC11" s="575"/>
      <c r="AD11" s="576"/>
      <c r="AE11" s="311"/>
      <c r="AF11" s="351"/>
      <c r="AG11" s="312"/>
      <c r="AH11" s="541" t="s">
        <v>6</v>
      </c>
      <c r="AI11" s="542"/>
      <c r="AJ11" s="542"/>
      <c r="AK11" s="542"/>
      <c r="AL11" s="542"/>
      <c r="AM11" s="542"/>
      <c r="AN11" s="543"/>
      <c r="AO11" s="547" t="s">
        <v>295</v>
      </c>
      <c r="AP11" s="548"/>
      <c r="AQ11" s="548"/>
      <c r="AR11" s="548"/>
      <c r="AS11" s="549"/>
      <c r="AT11" s="313" t="s">
        <v>151</v>
      </c>
      <c r="AU11" s="306"/>
    </row>
    <row r="12" spans="2:77" s="105" customFormat="1" ht="25.5">
      <c r="B12" s="551"/>
      <c r="C12" s="504"/>
      <c r="D12" s="485"/>
      <c r="E12" s="487"/>
      <c r="F12" s="487"/>
      <c r="G12" s="487"/>
      <c r="H12" s="487"/>
      <c r="I12" s="487"/>
      <c r="J12" s="487"/>
      <c r="K12" s="125" t="s">
        <v>13</v>
      </c>
      <c r="L12" s="126" t="s">
        <v>14</v>
      </c>
      <c r="M12" s="127" t="s">
        <v>8</v>
      </c>
      <c r="N12" s="109" t="s">
        <v>7</v>
      </c>
      <c r="O12" s="109" t="s">
        <v>266</v>
      </c>
      <c r="P12" s="109" t="s">
        <v>15</v>
      </c>
      <c r="Q12" s="109" t="s">
        <v>258</v>
      </c>
      <c r="R12" s="109" t="s">
        <v>259</v>
      </c>
      <c r="S12" s="128" t="s">
        <v>260</v>
      </c>
      <c r="T12" s="127" t="s">
        <v>8</v>
      </c>
      <c r="U12" s="109" t="s">
        <v>7</v>
      </c>
      <c r="V12" s="109" t="s">
        <v>266</v>
      </c>
      <c r="W12" s="109" t="s">
        <v>15</v>
      </c>
      <c r="X12" s="109" t="s">
        <v>258</v>
      </c>
      <c r="Y12" s="109" t="s">
        <v>259</v>
      </c>
      <c r="Z12" s="128" t="s">
        <v>260</v>
      </c>
      <c r="AA12" s="314" t="s">
        <v>8</v>
      </c>
      <c r="AB12" s="223" t="s">
        <v>7</v>
      </c>
      <c r="AC12" s="223" t="s">
        <v>266</v>
      </c>
      <c r="AD12" s="315" t="s">
        <v>15</v>
      </c>
      <c r="AE12" s="129" t="s">
        <v>258</v>
      </c>
      <c r="AF12" s="109" t="s">
        <v>259</v>
      </c>
      <c r="AG12" s="126" t="s">
        <v>260</v>
      </c>
      <c r="AH12" s="127" t="s">
        <v>8</v>
      </c>
      <c r="AI12" s="109" t="s">
        <v>7</v>
      </c>
      <c r="AJ12" s="109" t="s">
        <v>266</v>
      </c>
      <c r="AK12" s="109" t="s">
        <v>15</v>
      </c>
      <c r="AL12" s="109" t="s">
        <v>258</v>
      </c>
      <c r="AM12" s="109" t="s">
        <v>259</v>
      </c>
      <c r="AN12" s="128" t="s">
        <v>260</v>
      </c>
      <c r="AO12" s="127" t="s">
        <v>136</v>
      </c>
      <c r="AP12" s="130" t="s">
        <v>137</v>
      </c>
      <c r="AQ12" s="130" t="s">
        <v>135</v>
      </c>
      <c r="AR12" s="110" t="s">
        <v>258</v>
      </c>
      <c r="AS12" s="111" t="s">
        <v>276</v>
      </c>
      <c r="AT12" s="316" t="s">
        <v>9</v>
      </c>
      <c r="AU12" s="306"/>
    </row>
    <row r="13" spans="2:77" s="320" customFormat="1" ht="57">
      <c r="B13" s="200">
        <v>1</v>
      </c>
      <c r="C13" s="482" t="s">
        <v>328</v>
      </c>
      <c r="D13" s="483"/>
      <c r="E13" s="214">
        <v>50</v>
      </c>
      <c r="F13" s="113" t="s">
        <v>338</v>
      </c>
      <c r="G13" s="201" t="s">
        <v>337</v>
      </c>
      <c r="H13" s="133" t="s">
        <v>353</v>
      </c>
      <c r="I13" s="148" t="s">
        <v>327</v>
      </c>
      <c r="J13" s="148" t="s">
        <v>326</v>
      </c>
      <c r="K13" s="269">
        <v>43893</v>
      </c>
      <c r="L13" s="270">
        <v>44196</v>
      </c>
      <c r="M13" s="267">
        <v>25</v>
      </c>
      <c r="N13" s="218"/>
      <c r="O13" s="279">
        <f>IFERROR(N13/M13,"")</f>
        <v>0</v>
      </c>
      <c r="P13" s="202"/>
      <c r="Q13" s="220"/>
      <c r="R13" s="279">
        <f>IFERROR(Q13/M13,"")</f>
        <v>0</v>
      </c>
      <c r="S13" s="318"/>
      <c r="T13" s="267">
        <v>25</v>
      </c>
      <c r="U13" s="218"/>
      <c r="V13" s="279">
        <f>IFERROR(U13/T13,"")</f>
        <v>0</v>
      </c>
      <c r="W13" s="202"/>
      <c r="X13" s="317"/>
      <c r="Y13" s="279">
        <f>IFERROR(X13/T13,"")</f>
        <v>0</v>
      </c>
      <c r="Z13" s="318"/>
      <c r="AA13" s="267">
        <v>25</v>
      </c>
      <c r="AB13" s="218"/>
      <c r="AC13" s="279">
        <f>IFERROR(AB13/AA13,"")</f>
        <v>0</v>
      </c>
      <c r="AD13" s="202"/>
      <c r="AE13" s="317"/>
      <c r="AF13" s="279">
        <f>IFERROR(AE13/AA13,"")</f>
        <v>0</v>
      </c>
      <c r="AG13" s="319"/>
      <c r="AH13" s="267">
        <v>25</v>
      </c>
      <c r="AI13" s="218"/>
      <c r="AJ13" s="279">
        <f>IFERROR(AI13/AH13,"")</f>
        <v>0</v>
      </c>
      <c r="AK13" s="202"/>
      <c r="AL13" s="317"/>
      <c r="AM13" s="279">
        <f>IFERROR(AL13/AH13,"")</f>
        <v>0</v>
      </c>
      <c r="AN13" s="318"/>
      <c r="AO13" s="216">
        <f t="shared" ref="AO13:AP15" si="0">+SUM(M13,T13,AA13,AH13)</f>
        <v>100</v>
      </c>
      <c r="AP13" s="217">
        <f t="shared" si="0"/>
        <v>0</v>
      </c>
      <c r="AQ13" s="114">
        <f t="shared" ref="AQ13:AQ28" si="1">IFERROR(AP13/AO13,"")</f>
        <v>0</v>
      </c>
      <c r="AR13" s="280">
        <f>SUM(Q13,X13,AE13,AL13)</f>
        <v>0</v>
      </c>
      <c r="AS13" s="281">
        <f>IFERROR(AR13/AO13,"")</f>
        <v>0</v>
      </c>
      <c r="AT13" s="115"/>
      <c r="AU13" s="309"/>
    </row>
    <row r="14" spans="2:77" s="205" customFormat="1" ht="42.75">
      <c r="B14" s="203">
        <v>2</v>
      </c>
      <c r="C14" s="478" t="s">
        <v>340</v>
      </c>
      <c r="D14" s="479"/>
      <c r="E14" s="213">
        <v>10</v>
      </c>
      <c r="F14" s="161" t="s">
        <v>343</v>
      </c>
      <c r="G14" s="349" t="s">
        <v>342</v>
      </c>
      <c r="H14" s="148" t="s">
        <v>215</v>
      </c>
      <c r="I14" s="148" t="s">
        <v>327</v>
      </c>
      <c r="J14" s="148" t="s">
        <v>326</v>
      </c>
      <c r="K14" s="269">
        <v>43864</v>
      </c>
      <c r="L14" s="270">
        <v>44196</v>
      </c>
      <c r="M14" s="116">
        <v>25</v>
      </c>
      <c r="N14" s="117"/>
      <c r="O14" s="282">
        <f t="shared" ref="O14:O28" si="2">IFERROR(N14/M14,"")</f>
        <v>0</v>
      </c>
      <c r="P14" s="350"/>
      <c r="Q14" s="219"/>
      <c r="R14" s="282">
        <f t="shared" ref="R14:R28" si="3">IFERROR(Q14/M14,"")</f>
        <v>0</v>
      </c>
      <c r="S14" s="164"/>
      <c r="T14" s="116">
        <v>25</v>
      </c>
      <c r="U14" s="117"/>
      <c r="V14" s="282">
        <f t="shared" ref="V14:V28" si="4">IFERROR(U14/T14,"")</f>
        <v>0</v>
      </c>
      <c r="W14" s="350"/>
      <c r="X14" s="170"/>
      <c r="Y14" s="282">
        <f t="shared" ref="Y14:Y28" si="5">IFERROR(X14/T14,"")</f>
        <v>0</v>
      </c>
      <c r="Z14" s="164"/>
      <c r="AA14" s="116">
        <v>25</v>
      </c>
      <c r="AB14" s="117"/>
      <c r="AC14" s="282">
        <f t="shared" ref="AC14:AC28" si="6">IFERROR(AB14/AA14,"")</f>
        <v>0</v>
      </c>
      <c r="AD14" s="350"/>
      <c r="AE14" s="170"/>
      <c r="AF14" s="282">
        <f t="shared" ref="AF14:AF28" si="7">IFERROR(AE14/AA14,"")</f>
        <v>0</v>
      </c>
      <c r="AG14" s="167"/>
      <c r="AH14" s="116">
        <v>25</v>
      </c>
      <c r="AI14" s="117"/>
      <c r="AJ14" s="282">
        <f t="shared" ref="AJ14:AJ28" si="8">IFERROR(AI14/AH14,"")</f>
        <v>0</v>
      </c>
      <c r="AK14" s="350"/>
      <c r="AL14" s="170"/>
      <c r="AM14" s="282">
        <f t="shared" ref="AM14:AM28" si="9">IFERROR(AL14/AH14,"")</f>
        <v>0</v>
      </c>
      <c r="AN14" s="164"/>
      <c r="AO14" s="116">
        <f t="shared" si="0"/>
        <v>100</v>
      </c>
      <c r="AP14" s="117">
        <f t="shared" si="0"/>
        <v>0</v>
      </c>
      <c r="AQ14" s="118">
        <f>IFERROR(AP14/AO14,"")</f>
        <v>0</v>
      </c>
      <c r="AR14" s="283">
        <f>SUM(Q14,X14,AE14,AL14)</f>
        <v>0</v>
      </c>
      <c r="AS14" s="284">
        <f t="shared" ref="AS14:AS28" si="10">IFERROR(AR14/AO14,"")</f>
        <v>0</v>
      </c>
      <c r="AT14" s="119"/>
      <c r="AU14" s="309"/>
    </row>
    <row r="15" spans="2:77" s="205" customFormat="1" ht="42.75">
      <c r="B15" s="203">
        <v>3</v>
      </c>
      <c r="C15" s="478" t="s">
        <v>341</v>
      </c>
      <c r="D15" s="479"/>
      <c r="E15" s="213">
        <v>10</v>
      </c>
      <c r="F15" s="161" t="s">
        <v>343</v>
      </c>
      <c r="G15" s="368" t="s">
        <v>342</v>
      </c>
      <c r="H15" s="204" t="s">
        <v>27</v>
      </c>
      <c r="I15" s="148" t="s">
        <v>327</v>
      </c>
      <c r="J15" s="148" t="s">
        <v>326</v>
      </c>
      <c r="K15" s="269">
        <v>43864</v>
      </c>
      <c r="L15" s="270">
        <v>44196</v>
      </c>
      <c r="M15" s="116">
        <v>25</v>
      </c>
      <c r="N15" s="117"/>
      <c r="O15" s="282">
        <f t="shared" si="2"/>
        <v>0</v>
      </c>
      <c r="P15" s="350"/>
      <c r="Q15" s="219"/>
      <c r="R15" s="282">
        <f t="shared" si="3"/>
        <v>0</v>
      </c>
      <c r="S15" s="164"/>
      <c r="T15" s="116">
        <v>25</v>
      </c>
      <c r="U15" s="117"/>
      <c r="V15" s="282">
        <f t="shared" si="4"/>
        <v>0</v>
      </c>
      <c r="W15" s="350"/>
      <c r="X15" s="170"/>
      <c r="Y15" s="282">
        <f t="shared" si="5"/>
        <v>0</v>
      </c>
      <c r="Z15" s="164"/>
      <c r="AA15" s="116">
        <v>25</v>
      </c>
      <c r="AB15" s="117"/>
      <c r="AC15" s="282">
        <f t="shared" si="6"/>
        <v>0</v>
      </c>
      <c r="AD15" s="350"/>
      <c r="AE15" s="170"/>
      <c r="AF15" s="282">
        <f t="shared" si="7"/>
        <v>0</v>
      </c>
      <c r="AG15" s="167"/>
      <c r="AH15" s="116">
        <v>25</v>
      </c>
      <c r="AI15" s="117"/>
      <c r="AJ15" s="282">
        <f t="shared" si="8"/>
        <v>0</v>
      </c>
      <c r="AK15" s="350"/>
      <c r="AL15" s="170"/>
      <c r="AM15" s="282">
        <f t="shared" si="9"/>
        <v>0</v>
      </c>
      <c r="AN15" s="164"/>
      <c r="AO15" s="116">
        <f t="shared" si="0"/>
        <v>100</v>
      </c>
      <c r="AP15" s="117">
        <f t="shared" si="0"/>
        <v>0</v>
      </c>
      <c r="AQ15" s="118">
        <f t="shared" si="1"/>
        <v>0</v>
      </c>
      <c r="AR15" s="283">
        <f>SUM(Q15,X15,AE15,AL15)</f>
        <v>0</v>
      </c>
      <c r="AS15" s="284">
        <f t="shared" si="10"/>
        <v>0</v>
      </c>
      <c r="AT15" s="119"/>
      <c r="AU15" s="309"/>
    </row>
    <row r="16" spans="2:77" s="205" customFormat="1" ht="57">
      <c r="B16" s="203">
        <v>4</v>
      </c>
      <c r="C16" s="478" t="s">
        <v>352</v>
      </c>
      <c r="D16" s="479"/>
      <c r="E16" s="213">
        <v>20</v>
      </c>
      <c r="F16" s="161" t="s">
        <v>348</v>
      </c>
      <c r="G16" s="349" t="s">
        <v>349</v>
      </c>
      <c r="H16" s="148" t="s">
        <v>215</v>
      </c>
      <c r="I16" s="148" t="s">
        <v>350</v>
      </c>
      <c r="J16" s="148" t="s">
        <v>326</v>
      </c>
      <c r="K16" s="271">
        <v>43864</v>
      </c>
      <c r="L16" s="272">
        <v>44196</v>
      </c>
      <c r="M16" s="116">
        <v>25</v>
      </c>
      <c r="N16" s="117"/>
      <c r="O16" s="282">
        <f t="shared" ref="O16:O25" si="11">IFERROR(N16/M16,"")</f>
        <v>0</v>
      </c>
      <c r="P16" s="350"/>
      <c r="Q16" s="219"/>
      <c r="R16" s="282">
        <f t="shared" ref="R16:R25" si="12">IFERROR(Q16/M16,"")</f>
        <v>0</v>
      </c>
      <c r="S16" s="164"/>
      <c r="T16" s="116">
        <v>25</v>
      </c>
      <c r="U16" s="117"/>
      <c r="V16" s="282">
        <f t="shared" si="4"/>
        <v>0</v>
      </c>
      <c r="W16" s="350"/>
      <c r="X16" s="170"/>
      <c r="Y16" s="282">
        <f t="shared" ref="Y16:Y25" si="13">IFERROR(X16/T16,"")</f>
        <v>0</v>
      </c>
      <c r="Z16" s="164"/>
      <c r="AA16" s="116">
        <v>25</v>
      </c>
      <c r="AB16" s="117"/>
      <c r="AC16" s="282">
        <f t="shared" si="6"/>
        <v>0</v>
      </c>
      <c r="AD16" s="350"/>
      <c r="AE16" s="170"/>
      <c r="AF16" s="282">
        <f t="shared" ref="AF16:AF25" si="14">IFERROR(AE16/AA16,"")</f>
        <v>0</v>
      </c>
      <c r="AG16" s="167"/>
      <c r="AH16" s="116">
        <v>25</v>
      </c>
      <c r="AI16" s="117"/>
      <c r="AJ16" s="282">
        <f t="shared" si="8"/>
        <v>0</v>
      </c>
      <c r="AK16" s="350"/>
      <c r="AL16" s="170"/>
      <c r="AM16" s="282">
        <f t="shared" ref="AM16:AM25" si="15">IFERROR(AL16/AH16,"")</f>
        <v>0</v>
      </c>
      <c r="AN16" s="164"/>
      <c r="AO16" s="116">
        <f t="shared" ref="AO16:AO25" si="16">+SUM(M16,T16,AA16,AH16)</f>
        <v>100</v>
      </c>
      <c r="AP16" s="117">
        <f t="shared" ref="AP16:AP25" si="17">+SUM(N16,U16,AB16,AI16)</f>
        <v>0</v>
      </c>
      <c r="AQ16" s="118">
        <f t="shared" ref="AQ16:AQ25" si="18">IFERROR(AP16/AO16,"")</f>
        <v>0</v>
      </c>
      <c r="AR16" s="283">
        <f t="shared" ref="AR16:AR25" si="19">SUM(Q16,X16,AE16,AL16)</f>
        <v>0</v>
      </c>
      <c r="AS16" s="284">
        <f t="shared" si="10"/>
        <v>0</v>
      </c>
      <c r="AT16" s="119"/>
      <c r="AU16" s="309"/>
    </row>
    <row r="17" spans="2:47" s="205" customFormat="1" ht="42.75">
      <c r="B17" s="203">
        <v>5</v>
      </c>
      <c r="C17" s="478" t="s">
        <v>344</v>
      </c>
      <c r="D17" s="479"/>
      <c r="E17" s="213">
        <v>5</v>
      </c>
      <c r="F17" s="161" t="s">
        <v>347</v>
      </c>
      <c r="G17" s="349" t="s">
        <v>346</v>
      </c>
      <c r="H17" s="148" t="s">
        <v>215</v>
      </c>
      <c r="I17" s="148" t="s">
        <v>351</v>
      </c>
      <c r="J17" s="148" t="s">
        <v>326</v>
      </c>
      <c r="K17" s="271">
        <v>43893</v>
      </c>
      <c r="L17" s="272">
        <v>44196</v>
      </c>
      <c r="M17" s="116"/>
      <c r="N17" s="117"/>
      <c r="O17" s="282" t="str">
        <f t="shared" ref="O17" si="20">IFERROR(N17/M17,"")</f>
        <v/>
      </c>
      <c r="P17" s="350"/>
      <c r="Q17" s="219"/>
      <c r="R17" s="282" t="str">
        <f t="shared" ref="R17" si="21">IFERROR(Q17/M17,"")</f>
        <v/>
      </c>
      <c r="S17" s="164"/>
      <c r="T17" s="116"/>
      <c r="U17" s="117"/>
      <c r="V17" s="282" t="str">
        <f t="shared" si="4"/>
        <v/>
      </c>
      <c r="W17" s="350"/>
      <c r="X17" s="170"/>
      <c r="Y17" s="282" t="str">
        <f t="shared" ref="Y17" si="22">IFERROR(X17/T17,"")</f>
        <v/>
      </c>
      <c r="Z17" s="164"/>
      <c r="AA17" s="116"/>
      <c r="AB17" s="117"/>
      <c r="AC17" s="282" t="str">
        <f t="shared" si="6"/>
        <v/>
      </c>
      <c r="AD17" s="350"/>
      <c r="AE17" s="170"/>
      <c r="AF17" s="282" t="str">
        <f t="shared" ref="AF17" si="23">IFERROR(AE17/AA17,"")</f>
        <v/>
      </c>
      <c r="AG17" s="167"/>
      <c r="AH17" s="116">
        <v>1</v>
      </c>
      <c r="AI17" s="117"/>
      <c r="AJ17" s="282">
        <f t="shared" si="8"/>
        <v>0</v>
      </c>
      <c r="AK17" s="350"/>
      <c r="AL17" s="170"/>
      <c r="AM17" s="282">
        <f t="shared" ref="AM17" si="24">IFERROR(AL17/AH17,"")</f>
        <v>0</v>
      </c>
      <c r="AN17" s="164"/>
      <c r="AO17" s="116">
        <f t="shared" ref="AO17" si="25">+SUM(M17,T17,AA17,AH17)</f>
        <v>1</v>
      </c>
      <c r="AP17" s="117">
        <f t="shared" ref="AP17" si="26">+SUM(N17,U17,AB17,AI17)</f>
        <v>0</v>
      </c>
      <c r="AQ17" s="118">
        <f t="shared" ref="AQ17" si="27">IFERROR(AP17/AO17,"")</f>
        <v>0</v>
      </c>
      <c r="AR17" s="283">
        <f t="shared" ref="AR17" si="28">SUM(Q17,X17,AE17,AL17)</f>
        <v>0</v>
      </c>
      <c r="AS17" s="284">
        <f t="shared" si="10"/>
        <v>0</v>
      </c>
      <c r="AT17" s="119"/>
      <c r="AU17" s="309"/>
    </row>
    <row r="18" spans="2:47" s="205" customFormat="1" ht="42.75">
      <c r="B18" s="203">
        <v>6</v>
      </c>
      <c r="C18" s="478" t="s">
        <v>345</v>
      </c>
      <c r="D18" s="479"/>
      <c r="E18" s="213">
        <v>5</v>
      </c>
      <c r="F18" s="161" t="s">
        <v>347</v>
      </c>
      <c r="G18" s="368" t="s">
        <v>346</v>
      </c>
      <c r="H18" s="148" t="s">
        <v>215</v>
      </c>
      <c r="I18" s="148" t="s">
        <v>351</v>
      </c>
      <c r="J18" s="148" t="s">
        <v>326</v>
      </c>
      <c r="K18" s="271">
        <v>43893</v>
      </c>
      <c r="L18" s="272">
        <v>44196</v>
      </c>
      <c r="M18" s="116"/>
      <c r="N18" s="117"/>
      <c r="O18" s="282" t="str">
        <f t="shared" ref="O18:O24" si="29">IFERROR(N18/M18,"")</f>
        <v/>
      </c>
      <c r="P18" s="350"/>
      <c r="Q18" s="219"/>
      <c r="R18" s="282" t="str">
        <f t="shared" ref="R18:R24" si="30">IFERROR(Q18/M18,"")</f>
        <v/>
      </c>
      <c r="S18" s="164"/>
      <c r="T18" s="116"/>
      <c r="U18" s="117"/>
      <c r="V18" s="282" t="str">
        <f t="shared" si="4"/>
        <v/>
      </c>
      <c r="W18" s="350"/>
      <c r="X18" s="170"/>
      <c r="Y18" s="282" t="str">
        <f t="shared" ref="Y18:Y24" si="31">IFERROR(X18/T18,"")</f>
        <v/>
      </c>
      <c r="Z18" s="164"/>
      <c r="AA18" s="116"/>
      <c r="AB18" s="117"/>
      <c r="AC18" s="282" t="str">
        <f t="shared" si="6"/>
        <v/>
      </c>
      <c r="AD18" s="350"/>
      <c r="AE18" s="170"/>
      <c r="AF18" s="282" t="str">
        <f t="shared" ref="AF18:AF24" si="32">IFERROR(AE18/AA18,"")</f>
        <v/>
      </c>
      <c r="AG18" s="167"/>
      <c r="AH18" s="116">
        <v>1</v>
      </c>
      <c r="AI18" s="117"/>
      <c r="AJ18" s="282">
        <f t="shared" si="8"/>
        <v>0</v>
      </c>
      <c r="AK18" s="350"/>
      <c r="AL18" s="170"/>
      <c r="AM18" s="282">
        <f t="shared" ref="AM18:AM24" si="33">IFERROR(AL18/AH18,"")</f>
        <v>0</v>
      </c>
      <c r="AN18" s="164"/>
      <c r="AO18" s="116">
        <f t="shared" ref="AO18:AO24" si="34">+SUM(M18,T18,AA18,AH18)</f>
        <v>1</v>
      </c>
      <c r="AP18" s="117">
        <f t="shared" ref="AP18:AP24" si="35">+SUM(N18,U18,AB18,AI18)</f>
        <v>0</v>
      </c>
      <c r="AQ18" s="118">
        <f t="shared" ref="AQ18:AQ24" si="36">IFERROR(AP18/AO18,"")</f>
        <v>0</v>
      </c>
      <c r="AR18" s="283">
        <f t="shared" ref="AR18:AR24" si="37">SUM(Q18,X18,AE18,AL18)</f>
        <v>0</v>
      </c>
      <c r="AS18" s="284">
        <f t="shared" si="10"/>
        <v>0</v>
      </c>
      <c r="AT18" s="119"/>
      <c r="AU18" s="309"/>
    </row>
    <row r="19" spans="2:47" s="205" customFormat="1" ht="14.25">
      <c r="B19" s="203"/>
      <c r="C19" s="478"/>
      <c r="D19" s="479"/>
      <c r="E19" s="213"/>
      <c r="F19" s="161"/>
      <c r="G19" s="349"/>
      <c r="H19" s="204"/>
      <c r="I19" s="148"/>
      <c r="J19" s="268"/>
      <c r="K19" s="271"/>
      <c r="L19" s="272"/>
      <c r="M19" s="116"/>
      <c r="N19" s="117"/>
      <c r="O19" s="282" t="str">
        <f t="shared" si="29"/>
        <v/>
      </c>
      <c r="P19" s="350"/>
      <c r="Q19" s="219"/>
      <c r="R19" s="282" t="str">
        <f t="shared" si="30"/>
        <v/>
      </c>
      <c r="S19" s="164"/>
      <c r="T19" s="116"/>
      <c r="U19" s="117"/>
      <c r="V19" s="282" t="str">
        <f t="shared" si="4"/>
        <v/>
      </c>
      <c r="W19" s="350"/>
      <c r="X19" s="170"/>
      <c r="Y19" s="282" t="str">
        <f t="shared" si="31"/>
        <v/>
      </c>
      <c r="Z19" s="164"/>
      <c r="AA19" s="116"/>
      <c r="AB19" s="117"/>
      <c r="AC19" s="282" t="str">
        <f t="shared" si="6"/>
        <v/>
      </c>
      <c r="AD19" s="350"/>
      <c r="AE19" s="170"/>
      <c r="AF19" s="282" t="str">
        <f t="shared" si="32"/>
        <v/>
      </c>
      <c r="AG19" s="167"/>
      <c r="AH19" s="116"/>
      <c r="AI19" s="117"/>
      <c r="AJ19" s="282" t="str">
        <f t="shared" si="8"/>
        <v/>
      </c>
      <c r="AK19" s="350"/>
      <c r="AL19" s="170"/>
      <c r="AM19" s="282" t="str">
        <f t="shared" si="33"/>
        <v/>
      </c>
      <c r="AN19" s="164"/>
      <c r="AO19" s="116">
        <f t="shared" si="34"/>
        <v>0</v>
      </c>
      <c r="AP19" s="117">
        <f t="shared" si="35"/>
        <v>0</v>
      </c>
      <c r="AQ19" s="118" t="str">
        <f t="shared" si="36"/>
        <v/>
      </c>
      <c r="AR19" s="283">
        <f t="shared" si="37"/>
        <v>0</v>
      </c>
      <c r="AS19" s="284" t="str">
        <f t="shared" si="10"/>
        <v/>
      </c>
      <c r="AT19" s="119"/>
      <c r="AU19" s="309"/>
    </row>
    <row r="20" spans="2:47" s="205" customFormat="1" ht="14.25">
      <c r="B20" s="203"/>
      <c r="C20" s="478"/>
      <c r="D20" s="479"/>
      <c r="E20" s="213"/>
      <c r="F20" s="161"/>
      <c r="G20" s="349"/>
      <c r="H20" s="204"/>
      <c r="I20" s="148"/>
      <c r="J20" s="268"/>
      <c r="K20" s="271"/>
      <c r="L20" s="272"/>
      <c r="M20" s="116"/>
      <c r="N20" s="117"/>
      <c r="O20" s="282" t="str">
        <f t="shared" si="29"/>
        <v/>
      </c>
      <c r="P20" s="350"/>
      <c r="Q20" s="170"/>
      <c r="R20" s="282" t="str">
        <f t="shared" si="30"/>
        <v/>
      </c>
      <c r="S20" s="164"/>
      <c r="T20" s="116"/>
      <c r="U20" s="117"/>
      <c r="V20" s="282" t="str">
        <f t="shared" si="4"/>
        <v/>
      </c>
      <c r="W20" s="350"/>
      <c r="X20" s="170"/>
      <c r="Y20" s="282" t="str">
        <f t="shared" si="31"/>
        <v/>
      </c>
      <c r="Z20" s="164"/>
      <c r="AA20" s="116"/>
      <c r="AB20" s="117"/>
      <c r="AC20" s="282" t="str">
        <f t="shared" si="6"/>
        <v/>
      </c>
      <c r="AD20" s="350"/>
      <c r="AE20" s="170"/>
      <c r="AF20" s="282" t="str">
        <f t="shared" si="32"/>
        <v/>
      </c>
      <c r="AG20" s="167"/>
      <c r="AH20" s="116"/>
      <c r="AI20" s="117"/>
      <c r="AJ20" s="282" t="str">
        <f t="shared" si="8"/>
        <v/>
      </c>
      <c r="AK20" s="350"/>
      <c r="AL20" s="170"/>
      <c r="AM20" s="282" t="str">
        <f t="shared" si="33"/>
        <v/>
      </c>
      <c r="AN20" s="164"/>
      <c r="AO20" s="116">
        <f t="shared" si="34"/>
        <v>0</v>
      </c>
      <c r="AP20" s="117">
        <f t="shared" si="35"/>
        <v>0</v>
      </c>
      <c r="AQ20" s="118" t="str">
        <f t="shared" si="36"/>
        <v/>
      </c>
      <c r="AR20" s="283">
        <f t="shared" si="37"/>
        <v>0</v>
      </c>
      <c r="AS20" s="284" t="str">
        <f t="shared" si="10"/>
        <v/>
      </c>
      <c r="AT20" s="119"/>
      <c r="AU20" s="309"/>
    </row>
    <row r="21" spans="2:47" s="205" customFormat="1" ht="14.25">
      <c r="B21" s="203"/>
      <c r="C21" s="478"/>
      <c r="D21" s="479"/>
      <c r="E21" s="213"/>
      <c r="F21" s="161"/>
      <c r="G21" s="349"/>
      <c r="H21" s="204"/>
      <c r="I21" s="148"/>
      <c r="J21" s="268"/>
      <c r="K21" s="271"/>
      <c r="L21" s="272"/>
      <c r="M21" s="116"/>
      <c r="N21" s="117"/>
      <c r="O21" s="282" t="str">
        <f t="shared" si="29"/>
        <v/>
      </c>
      <c r="P21" s="350"/>
      <c r="Q21" s="170"/>
      <c r="R21" s="282" t="str">
        <f t="shared" si="30"/>
        <v/>
      </c>
      <c r="S21" s="164"/>
      <c r="T21" s="116"/>
      <c r="U21" s="117"/>
      <c r="V21" s="282" t="str">
        <f t="shared" si="4"/>
        <v/>
      </c>
      <c r="W21" s="350"/>
      <c r="X21" s="170"/>
      <c r="Y21" s="282" t="str">
        <f t="shared" si="31"/>
        <v/>
      </c>
      <c r="Z21" s="164"/>
      <c r="AA21" s="116"/>
      <c r="AB21" s="117"/>
      <c r="AC21" s="282" t="str">
        <f t="shared" si="6"/>
        <v/>
      </c>
      <c r="AD21" s="350"/>
      <c r="AE21" s="170"/>
      <c r="AF21" s="282" t="str">
        <f t="shared" si="32"/>
        <v/>
      </c>
      <c r="AG21" s="167"/>
      <c r="AH21" s="116"/>
      <c r="AI21" s="117"/>
      <c r="AJ21" s="282" t="str">
        <f t="shared" si="8"/>
        <v/>
      </c>
      <c r="AK21" s="350"/>
      <c r="AL21" s="170"/>
      <c r="AM21" s="282" t="str">
        <f t="shared" si="33"/>
        <v/>
      </c>
      <c r="AN21" s="164"/>
      <c r="AO21" s="116">
        <f t="shared" si="34"/>
        <v>0</v>
      </c>
      <c r="AP21" s="117">
        <f t="shared" si="35"/>
        <v>0</v>
      </c>
      <c r="AQ21" s="118" t="str">
        <f t="shared" si="36"/>
        <v/>
      </c>
      <c r="AR21" s="283">
        <f t="shared" si="37"/>
        <v>0</v>
      </c>
      <c r="AS21" s="284" t="str">
        <f t="shared" si="10"/>
        <v/>
      </c>
      <c r="AT21" s="119"/>
      <c r="AU21" s="309"/>
    </row>
    <row r="22" spans="2:47" s="205" customFormat="1" ht="14.25">
      <c r="B22" s="203"/>
      <c r="C22" s="478"/>
      <c r="D22" s="479"/>
      <c r="E22" s="213"/>
      <c r="F22" s="161"/>
      <c r="G22" s="349"/>
      <c r="H22" s="204"/>
      <c r="I22" s="148"/>
      <c r="J22" s="268"/>
      <c r="K22" s="271"/>
      <c r="L22" s="272"/>
      <c r="M22" s="116"/>
      <c r="N22" s="117"/>
      <c r="O22" s="282" t="str">
        <f t="shared" si="29"/>
        <v/>
      </c>
      <c r="P22" s="350"/>
      <c r="Q22" s="170"/>
      <c r="R22" s="282" t="str">
        <f t="shared" si="30"/>
        <v/>
      </c>
      <c r="S22" s="164"/>
      <c r="T22" s="116"/>
      <c r="U22" s="117"/>
      <c r="V22" s="282" t="str">
        <f t="shared" si="4"/>
        <v/>
      </c>
      <c r="W22" s="350"/>
      <c r="X22" s="170"/>
      <c r="Y22" s="282" t="str">
        <f t="shared" si="31"/>
        <v/>
      </c>
      <c r="Z22" s="164"/>
      <c r="AA22" s="116"/>
      <c r="AB22" s="117"/>
      <c r="AC22" s="282" t="str">
        <f t="shared" si="6"/>
        <v/>
      </c>
      <c r="AD22" s="350"/>
      <c r="AE22" s="170"/>
      <c r="AF22" s="282" t="str">
        <f t="shared" si="32"/>
        <v/>
      </c>
      <c r="AG22" s="167"/>
      <c r="AH22" s="116"/>
      <c r="AI22" s="117"/>
      <c r="AJ22" s="282" t="str">
        <f t="shared" si="8"/>
        <v/>
      </c>
      <c r="AK22" s="350"/>
      <c r="AL22" s="170"/>
      <c r="AM22" s="282" t="str">
        <f t="shared" si="33"/>
        <v/>
      </c>
      <c r="AN22" s="164"/>
      <c r="AO22" s="116">
        <f t="shared" si="34"/>
        <v>0</v>
      </c>
      <c r="AP22" s="117">
        <f t="shared" si="35"/>
        <v>0</v>
      </c>
      <c r="AQ22" s="118" t="str">
        <f t="shared" si="36"/>
        <v/>
      </c>
      <c r="AR22" s="283">
        <f t="shared" si="37"/>
        <v>0</v>
      </c>
      <c r="AS22" s="284" t="str">
        <f t="shared" si="10"/>
        <v/>
      </c>
      <c r="AT22" s="119"/>
      <c r="AU22" s="309"/>
    </row>
    <row r="23" spans="2:47" s="205" customFormat="1" ht="14.25">
      <c r="B23" s="203"/>
      <c r="C23" s="478"/>
      <c r="D23" s="479"/>
      <c r="E23" s="213"/>
      <c r="F23" s="161"/>
      <c r="G23" s="349"/>
      <c r="H23" s="204"/>
      <c r="I23" s="148"/>
      <c r="J23" s="268"/>
      <c r="K23" s="271"/>
      <c r="L23" s="272"/>
      <c r="M23" s="116"/>
      <c r="N23" s="117"/>
      <c r="O23" s="282" t="str">
        <f t="shared" si="29"/>
        <v/>
      </c>
      <c r="P23" s="350"/>
      <c r="Q23" s="170"/>
      <c r="R23" s="282" t="str">
        <f t="shared" si="30"/>
        <v/>
      </c>
      <c r="S23" s="164"/>
      <c r="T23" s="116"/>
      <c r="U23" s="117"/>
      <c r="V23" s="282" t="str">
        <f t="shared" si="4"/>
        <v/>
      </c>
      <c r="W23" s="350"/>
      <c r="X23" s="170"/>
      <c r="Y23" s="282" t="str">
        <f t="shared" si="31"/>
        <v/>
      </c>
      <c r="Z23" s="164"/>
      <c r="AA23" s="116"/>
      <c r="AB23" s="117"/>
      <c r="AC23" s="282" t="str">
        <f t="shared" si="6"/>
        <v/>
      </c>
      <c r="AD23" s="350"/>
      <c r="AE23" s="170"/>
      <c r="AF23" s="282" t="str">
        <f t="shared" si="32"/>
        <v/>
      </c>
      <c r="AG23" s="167"/>
      <c r="AH23" s="116"/>
      <c r="AI23" s="117"/>
      <c r="AJ23" s="282" t="str">
        <f t="shared" si="8"/>
        <v/>
      </c>
      <c r="AK23" s="350"/>
      <c r="AL23" s="170"/>
      <c r="AM23" s="282" t="str">
        <f t="shared" si="33"/>
        <v/>
      </c>
      <c r="AN23" s="164"/>
      <c r="AO23" s="116">
        <f t="shared" si="34"/>
        <v>0</v>
      </c>
      <c r="AP23" s="117">
        <f t="shared" si="35"/>
        <v>0</v>
      </c>
      <c r="AQ23" s="118" t="str">
        <f t="shared" si="36"/>
        <v/>
      </c>
      <c r="AR23" s="283">
        <f t="shared" si="37"/>
        <v>0</v>
      </c>
      <c r="AS23" s="284" t="str">
        <f t="shared" si="10"/>
        <v/>
      </c>
      <c r="AT23" s="119"/>
      <c r="AU23" s="309"/>
    </row>
    <row r="24" spans="2:47" s="205" customFormat="1" ht="14.25">
      <c r="B24" s="203"/>
      <c r="C24" s="478"/>
      <c r="D24" s="479"/>
      <c r="E24" s="213"/>
      <c r="F24" s="161"/>
      <c r="G24" s="349"/>
      <c r="H24" s="204"/>
      <c r="I24" s="148"/>
      <c r="J24" s="268"/>
      <c r="K24" s="271"/>
      <c r="L24" s="272"/>
      <c r="M24" s="116"/>
      <c r="N24" s="117"/>
      <c r="O24" s="282" t="str">
        <f t="shared" si="29"/>
        <v/>
      </c>
      <c r="P24" s="350"/>
      <c r="Q24" s="170"/>
      <c r="R24" s="282" t="str">
        <f t="shared" si="30"/>
        <v/>
      </c>
      <c r="S24" s="164"/>
      <c r="T24" s="116"/>
      <c r="U24" s="117"/>
      <c r="V24" s="282" t="str">
        <f t="shared" si="4"/>
        <v/>
      </c>
      <c r="W24" s="350"/>
      <c r="X24" s="170"/>
      <c r="Y24" s="282" t="str">
        <f t="shared" si="31"/>
        <v/>
      </c>
      <c r="Z24" s="164"/>
      <c r="AA24" s="116"/>
      <c r="AB24" s="117"/>
      <c r="AC24" s="282" t="str">
        <f t="shared" si="6"/>
        <v/>
      </c>
      <c r="AD24" s="350"/>
      <c r="AE24" s="170"/>
      <c r="AF24" s="282" t="str">
        <f t="shared" si="32"/>
        <v/>
      </c>
      <c r="AG24" s="167"/>
      <c r="AH24" s="116"/>
      <c r="AI24" s="117"/>
      <c r="AJ24" s="282" t="str">
        <f t="shared" si="8"/>
        <v/>
      </c>
      <c r="AK24" s="350"/>
      <c r="AL24" s="170"/>
      <c r="AM24" s="282" t="str">
        <f t="shared" si="33"/>
        <v/>
      </c>
      <c r="AN24" s="164"/>
      <c r="AO24" s="116">
        <f t="shared" si="34"/>
        <v>0</v>
      </c>
      <c r="AP24" s="117">
        <f t="shared" si="35"/>
        <v>0</v>
      </c>
      <c r="AQ24" s="118" t="str">
        <f t="shared" si="36"/>
        <v/>
      </c>
      <c r="AR24" s="283">
        <f t="shared" si="37"/>
        <v>0</v>
      </c>
      <c r="AS24" s="284" t="str">
        <f t="shared" si="10"/>
        <v/>
      </c>
      <c r="AT24" s="119"/>
      <c r="AU24" s="309"/>
    </row>
    <row r="25" spans="2:47" s="205" customFormat="1" ht="14.25">
      <c r="B25" s="203"/>
      <c r="C25" s="478"/>
      <c r="D25" s="479"/>
      <c r="E25" s="213"/>
      <c r="F25" s="161"/>
      <c r="G25" s="349"/>
      <c r="H25" s="204"/>
      <c r="I25" s="148"/>
      <c r="J25" s="268"/>
      <c r="K25" s="271"/>
      <c r="L25" s="272"/>
      <c r="M25" s="116"/>
      <c r="N25" s="117"/>
      <c r="O25" s="282" t="str">
        <f t="shared" si="11"/>
        <v/>
      </c>
      <c r="P25" s="350"/>
      <c r="Q25" s="170"/>
      <c r="R25" s="282" t="str">
        <f t="shared" si="12"/>
        <v/>
      </c>
      <c r="S25" s="164"/>
      <c r="T25" s="116"/>
      <c r="U25" s="117"/>
      <c r="V25" s="282" t="str">
        <f t="shared" si="4"/>
        <v/>
      </c>
      <c r="W25" s="350"/>
      <c r="X25" s="170"/>
      <c r="Y25" s="282" t="str">
        <f t="shared" si="13"/>
        <v/>
      </c>
      <c r="Z25" s="164"/>
      <c r="AA25" s="116"/>
      <c r="AB25" s="117"/>
      <c r="AC25" s="282" t="str">
        <f t="shared" si="6"/>
        <v/>
      </c>
      <c r="AD25" s="350"/>
      <c r="AE25" s="170"/>
      <c r="AF25" s="282" t="str">
        <f t="shared" si="14"/>
        <v/>
      </c>
      <c r="AG25" s="167"/>
      <c r="AH25" s="116"/>
      <c r="AI25" s="117"/>
      <c r="AJ25" s="282" t="str">
        <f t="shared" si="8"/>
        <v/>
      </c>
      <c r="AK25" s="350"/>
      <c r="AL25" s="170"/>
      <c r="AM25" s="282" t="str">
        <f t="shared" si="15"/>
        <v/>
      </c>
      <c r="AN25" s="164"/>
      <c r="AO25" s="116">
        <f t="shared" si="16"/>
        <v>0</v>
      </c>
      <c r="AP25" s="117">
        <f t="shared" si="17"/>
        <v>0</v>
      </c>
      <c r="AQ25" s="118" t="str">
        <f t="shared" si="18"/>
        <v/>
      </c>
      <c r="AR25" s="283">
        <f t="shared" si="19"/>
        <v>0</v>
      </c>
      <c r="AS25" s="284" t="str">
        <f t="shared" si="10"/>
        <v/>
      </c>
      <c r="AT25" s="119"/>
      <c r="AU25" s="309"/>
    </row>
    <row r="26" spans="2:47" s="205" customFormat="1" ht="14.25">
      <c r="B26" s="203"/>
      <c r="C26" s="478"/>
      <c r="D26" s="479"/>
      <c r="E26" s="213"/>
      <c r="F26" s="161"/>
      <c r="G26" s="349"/>
      <c r="H26" s="204"/>
      <c r="I26" s="148"/>
      <c r="J26" s="268"/>
      <c r="K26" s="271"/>
      <c r="L26" s="272"/>
      <c r="M26" s="116"/>
      <c r="N26" s="117"/>
      <c r="O26" s="282" t="str">
        <f t="shared" si="2"/>
        <v/>
      </c>
      <c r="P26" s="350"/>
      <c r="Q26" s="170"/>
      <c r="R26" s="282" t="str">
        <f t="shared" si="3"/>
        <v/>
      </c>
      <c r="S26" s="164"/>
      <c r="T26" s="116"/>
      <c r="U26" s="117"/>
      <c r="V26" s="282" t="str">
        <f t="shared" si="4"/>
        <v/>
      </c>
      <c r="W26" s="350"/>
      <c r="X26" s="170"/>
      <c r="Y26" s="282" t="str">
        <f t="shared" si="5"/>
        <v/>
      </c>
      <c r="Z26" s="164"/>
      <c r="AA26" s="116"/>
      <c r="AB26" s="117"/>
      <c r="AC26" s="282" t="str">
        <f t="shared" si="6"/>
        <v/>
      </c>
      <c r="AD26" s="350"/>
      <c r="AE26" s="170"/>
      <c r="AF26" s="282" t="str">
        <f t="shared" si="7"/>
        <v/>
      </c>
      <c r="AG26" s="167"/>
      <c r="AH26" s="116"/>
      <c r="AI26" s="117"/>
      <c r="AJ26" s="282" t="str">
        <f t="shared" si="8"/>
        <v/>
      </c>
      <c r="AK26" s="350"/>
      <c r="AL26" s="170"/>
      <c r="AM26" s="282" t="str">
        <f t="shared" si="9"/>
        <v/>
      </c>
      <c r="AN26" s="164"/>
      <c r="AO26" s="154">
        <f t="shared" ref="AO26:AP28" si="38">+SUM(M26,T26,AA26,AH26)</f>
        <v>0</v>
      </c>
      <c r="AP26" s="155">
        <f t="shared" si="38"/>
        <v>0</v>
      </c>
      <c r="AQ26" s="206" t="str">
        <f t="shared" si="1"/>
        <v/>
      </c>
      <c r="AR26" s="283">
        <f>SUM(Q26,X26,AE26,AL26)</f>
        <v>0</v>
      </c>
      <c r="AS26" s="118" t="str">
        <f t="shared" si="10"/>
        <v/>
      </c>
      <c r="AT26" s="207"/>
      <c r="AU26" s="309"/>
    </row>
    <row r="27" spans="2:47" s="211" customFormat="1" ht="14.25">
      <c r="B27" s="203"/>
      <c r="C27" s="478"/>
      <c r="D27" s="479"/>
      <c r="E27" s="213"/>
      <c r="F27" s="161"/>
      <c r="G27" s="349"/>
      <c r="H27" s="204"/>
      <c r="I27" s="148"/>
      <c r="J27" s="268"/>
      <c r="K27" s="271"/>
      <c r="L27" s="272"/>
      <c r="M27" s="154"/>
      <c r="N27" s="117"/>
      <c r="O27" s="282" t="str">
        <f t="shared" si="2"/>
        <v/>
      </c>
      <c r="P27" s="151"/>
      <c r="Q27" s="274"/>
      <c r="R27" s="282" t="str">
        <f t="shared" si="3"/>
        <v/>
      </c>
      <c r="S27" s="153"/>
      <c r="T27" s="154"/>
      <c r="U27" s="117"/>
      <c r="V27" s="282" t="str">
        <f t="shared" si="4"/>
        <v/>
      </c>
      <c r="W27" s="151"/>
      <c r="X27" s="274"/>
      <c r="Y27" s="282" t="str">
        <f t="shared" si="5"/>
        <v/>
      </c>
      <c r="Z27" s="153"/>
      <c r="AA27" s="154"/>
      <c r="AB27" s="117"/>
      <c r="AC27" s="282" t="str">
        <f t="shared" si="6"/>
        <v/>
      </c>
      <c r="AD27" s="151"/>
      <c r="AE27" s="274"/>
      <c r="AF27" s="282" t="str">
        <f t="shared" si="7"/>
        <v/>
      </c>
      <c r="AG27" s="159"/>
      <c r="AH27" s="154"/>
      <c r="AI27" s="117"/>
      <c r="AJ27" s="282" t="str">
        <f t="shared" si="8"/>
        <v/>
      </c>
      <c r="AK27" s="151"/>
      <c r="AL27" s="274"/>
      <c r="AM27" s="282" t="str">
        <f t="shared" si="9"/>
        <v/>
      </c>
      <c r="AN27" s="153"/>
      <c r="AO27" s="154">
        <f t="shared" si="38"/>
        <v>0</v>
      </c>
      <c r="AP27" s="266">
        <f t="shared" si="38"/>
        <v>0</v>
      </c>
      <c r="AQ27" s="208" t="str">
        <f t="shared" si="1"/>
        <v/>
      </c>
      <c r="AR27" s="283">
        <f>SUM(Q27,X27,AE27,AL27)</f>
        <v>0</v>
      </c>
      <c r="AS27" s="209" t="str">
        <f t="shared" si="10"/>
        <v/>
      </c>
      <c r="AT27" s="210"/>
      <c r="AU27" s="309"/>
    </row>
    <row r="28" spans="2:47" s="338" customFormat="1" ht="15" customHeight="1" thickBot="1">
      <c r="B28" s="326"/>
      <c r="C28" s="539" t="s">
        <v>296</v>
      </c>
      <c r="D28" s="540"/>
      <c r="E28" s="241"/>
      <c r="F28" s="327"/>
      <c r="G28" s="243"/>
      <c r="H28" s="328"/>
      <c r="I28" s="244"/>
      <c r="J28" s="329"/>
      <c r="K28" s="330"/>
      <c r="L28" s="331"/>
      <c r="M28" s="258"/>
      <c r="N28" s="249"/>
      <c r="O28" s="89" t="str">
        <f t="shared" si="2"/>
        <v/>
      </c>
      <c r="P28" s="254"/>
      <c r="Q28" s="332"/>
      <c r="R28" s="89" t="str">
        <f t="shared" si="3"/>
        <v/>
      </c>
      <c r="S28" s="333"/>
      <c r="T28" s="258"/>
      <c r="U28" s="249"/>
      <c r="V28" s="89" t="str">
        <f t="shared" si="4"/>
        <v/>
      </c>
      <c r="W28" s="254"/>
      <c r="X28" s="332"/>
      <c r="Y28" s="89" t="str">
        <f t="shared" si="5"/>
        <v/>
      </c>
      <c r="Z28" s="333"/>
      <c r="AA28" s="258"/>
      <c r="AB28" s="249"/>
      <c r="AC28" s="89" t="str">
        <f t="shared" si="6"/>
        <v/>
      </c>
      <c r="AD28" s="254"/>
      <c r="AE28" s="332"/>
      <c r="AF28" s="89" t="str">
        <f t="shared" si="7"/>
        <v/>
      </c>
      <c r="AG28" s="334"/>
      <c r="AH28" s="258"/>
      <c r="AI28" s="249"/>
      <c r="AJ28" s="89" t="str">
        <f t="shared" si="8"/>
        <v/>
      </c>
      <c r="AK28" s="254"/>
      <c r="AL28" s="332"/>
      <c r="AM28" s="89" t="str">
        <f t="shared" si="9"/>
        <v/>
      </c>
      <c r="AN28" s="333"/>
      <c r="AO28" s="247">
        <f t="shared" si="38"/>
        <v>0</v>
      </c>
      <c r="AP28" s="248">
        <f t="shared" si="38"/>
        <v>0</v>
      </c>
      <c r="AQ28" s="335" t="str">
        <f t="shared" si="1"/>
        <v/>
      </c>
      <c r="AR28" s="90">
        <f>SUM(Q28,X28,AE28,AL28)</f>
        <v>0</v>
      </c>
      <c r="AS28" s="336" t="str">
        <f t="shared" si="10"/>
        <v/>
      </c>
      <c r="AT28" s="337"/>
      <c r="AU28" s="309">
        <f>+SUMPRODUCT(AQ13:AQ28,E13:E28)</f>
        <v>0</v>
      </c>
    </row>
    <row r="29" spans="2:47" s="303" customFormat="1">
      <c r="B29" s="295"/>
      <c r="C29" s="296"/>
      <c r="D29" s="297"/>
      <c r="E29" s="297"/>
      <c r="F29" s="297"/>
      <c r="G29" s="297"/>
      <c r="H29" s="297"/>
      <c r="I29" s="297"/>
      <c r="J29" s="297"/>
      <c r="K29" s="298"/>
      <c r="L29" s="298" t="s">
        <v>320</v>
      </c>
      <c r="M29" s="299">
        <f>SUM(M12:M28)</f>
        <v>100</v>
      </c>
      <c r="N29" s="299">
        <f>SUM(N12:N28)</f>
        <v>0</v>
      </c>
      <c r="O29" s="297"/>
      <c r="P29" s="297"/>
      <c r="Q29" s="299">
        <f>SUM(Q12:Q28)</f>
        <v>0</v>
      </c>
      <c r="R29" s="297"/>
      <c r="S29" s="297"/>
      <c r="T29" s="299">
        <f>SUM(T12:T28)</f>
        <v>100</v>
      </c>
      <c r="U29" s="299">
        <f>SUM(U12:U28)</f>
        <v>0</v>
      </c>
      <c r="V29" s="297"/>
      <c r="W29" s="297"/>
      <c r="X29" s="299">
        <f>SUM(X12:X28)</f>
        <v>0</v>
      </c>
      <c r="Y29" s="297"/>
      <c r="Z29" s="297"/>
      <c r="AA29" s="299">
        <f>SUM(AA12:AA28)</f>
        <v>100</v>
      </c>
      <c r="AB29" s="299">
        <f>SUM(AB12:AB28)</f>
        <v>0</v>
      </c>
      <c r="AC29" s="297"/>
      <c r="AD29" s="297"/>
      <c r="AE29" s="299">
        <f>SUM(AE12:AE28)</f>
        <v>0</v>
      </c>
      <c r="AF29" s="297"/>
      <c r="AG29" s="297"/>
      <c r="AH29" s="299">
        <f>SUM(AH12:AH28)</f>
        <v>102</v>
      </c>
      <c r="AI29" s="299">
        <f>SUM(AI12:AI28)</f>
        <v>0</v>
      </c>
      <c r="AJ29" s="297"/>
      <c r="AK29" s="297"/>
      <c r="AL29" s="299">
        <f>SUM(AL12:AL28)</f>
        <v>0</v>
      </c>
      <c r="AM29" s="297"/>
      <c r="AN29" s="297"/>
      <c r="AO29" s="299">
        <f>SUM(AO12:AO28)</f>
        <v>402</v>
      </c>
      <c r="AP29" s="299">
        <f>SUM(AP12:AP28)</f>
        <v>0</v>
      </c>
      <c r="AQ29" s="300"/>
      <c r="AR29" s="299">
        <f>SUM(AR12:AR28)</f>
        <v>0</v>
      </c>
      <c r="AS29" s="300"/>
      <c r="AT29" s="301"/>
      <c r="AU29" s="302"/>
    </row>
    <row r="30" spans="2:47" s="310" customFormat="1" ht="17.25" thickBot="1">
      <c r="B30" s="321"/>
      <c r="C30" s="322"/>
      <c r="D30" s="278"/>
      <c r="E30" s="278"/>
      <c r="F30" s="278"/>
      <c r="G30" s="278"/>
      <c r="H30" s="278"/>
      <c r="I30" s="278"/>
      <c r="J30" s="278"/>
      <c r="K30" s="323"/>
      <c r="L30" s="323"/>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324"/>
      <c r="AR30" s="324"/>
      <c r="AS30" s="324"/>
      <c r="AT30" s="325"/>
      <c r="AU30" s="302"/>
    </row>
    <row r="31" spans="2:47" ht="16.5" customHeight="1" thickBot="1">
      <c r="B31" s="579" t="s">
        <v>2</v>
      </c>
      <c r="C31" s="580"/>
      <c r="D31" s="580"/>
      <c r="E31" s="577" t="s">
        <v>95</v>
      </c>
      <c r="F31" s="577"/>
      <c r="G31" s="577"/>
      <c r="H31" s="577"/>
      <c r="I31" s="577"/>
      <c r="J31" s="577"/>
      <c r="K31" s="577"/>
      <c r="L31" s="578"/>
      <c r="M31" s="352">
        <f>SUM(E34:E49)</f>
        <v>100</v>
      </c>
      <c r="U31" s="103"/>
      <c r="W31" s="103"/>
      <c r="AA31" s="103"/>
      <c r="AB31" s="103"/>
      <c r="AD31" s="103"/>
      <c r="AH31" s="103"/>
      <c r="AI31" s="103"/>
      <c r="AK31" s="103"/>
      <c r="AO31" s="103"/>
      <c r="AP31" s="103"/>
      <c r="AQ31" s="103"/>
      <c r="AR31" s="103"/>
      <c r="AS31" s="103"/>
      <c r="AT31" s="103"/>
      <c r="AU31" s="308"/>
    </row>
    <row r="32" spans="2:47" s="105" customFormat="1" ht="26.25" customHeight="1">
      <c r="B32" s="550" t="s">
        <v>293</v>
      </c>
      <c r="C32" s="552" t="s">
        <v>10</v>
      </c>
      <c r="D32" s="553"/>
      <c r="E32" s="486" t="s">
        <v>257</v>
      </c>
      <c r="F32" s="486" t="s">
        <v>255</v>
      </c>
      <c r="G32" s="486" t="s">
        <v>279</v>
      </c>
      <c r="H32" s="486" t="s">
        <v>254</v>
      </c>
      <c r="I32" s="486" t="s">
        <v>16</v>
      </c>
      <c r="J32" s="486" t="s">
        <v>11</v>
      </c>
      <c r="K32" s="498" t="s">
        <v>12</v>
      </c>
      <c r="L32" s="499"/>
      <c r="M32" s="541" t="s">
        <v>3</v>
      </c>
      <c r="N32" s="542"/>
      <c r="O32" s="542"/>
      <c r="P32" s="542"/>
      <c r="Q32" s="542"/>
      <c r="R32" s="542"/>
      <c r="S32" s="543"/>
      <c r="T32" s="541" t="s">
        <v>4</v>
      </c>
      <c r="U32" s="542"/>
      <c r="V32" s="542"/>
      <c r="W32" s="542"/>
      <c r="X32" s="542"/>
      <c r="Y32" s="542"/>
      <c r="Z32" s="543"/>
      <c r="AA32" s="544" t="s">
        <v>5</v>
      </c>
      <c r="AB32" s="545"/>
      <c r="AC32" s="545"/>
      <c r="AD32" s="546"/>
      <c r="AE32" s="311"/>
      <c r="AF32" s="351"/>
      <c r="AG32" s="312"/>
      <c r="AH32" s="541" t="s">
        <v>6</v>
      </c>
      <c r="AI32" s="542"/>
      <c r="AJ32" s="542"/>
      <c r="AK32" s="542"/>
      <c r="AL32" s="542"/>
      <c r="AM32" s="542"/>
      <c r="AN32" s="543"/>
      <c r="AO32" s="547" t="s">
        <v>295</v>
      </c>
      <c r="AP32" s="548"/>
      <c r="AQ32" s="548"/>
      <c r="AR32" s="548"/>
      <c r="AS32" s="549"/>
      <c r="AT32" s="313" t="s">
        <v>151</v>
      </c>
      <c r="AU32" s="306"/>
    </row>
    <row r="33" spans="2:47" s="105" customFormat="1" ht="25.5">
      <c r="B33" s="551"/>
      <c r="C33" s="504"/>
      <c r="D33" s="485"/>
      <c r="E33" s="487"/>
      <c r="F33" s="487"/>
      <c r="G33" s="487"/>
      <c r="H33" s="487"/>
      <c r="I33" s="487"/>
      <c r="J33" s="487"/>
      <c r="K33" s="125" t="s">
        <v>13</v>
      </c>
      <c r="L33" s="126" t="s">
        <v>14</v>
      </c>
      <c r="M33" s="127" t="s">
        <v>8</v>
      </c>
      <c r="N33" s="109" t="s">
        <v>7</v>
      </c>
      <c r="O33" s="109" t="s">
        <v>266</v>
      </c>
      <c r="P33" s="109" t="s">
        <v>15</v>
      </c>
      <c r="Q33" s="109" t="s">
        <v>258</v>
      </c>
      <c r="R33" s="109" t="s">
        <v>259</v>
      </c>
      <c r="S33" s="128" t="s">
        <v>260</v>
      </c>
      <c r="T33" s="127" t="s">
        <v>8</v>
      </c>
      <c r="U33" s="109" t="s">
        <v>7</v>
      </c>
      <c r="V33" s="109" t="s">
        <v>266</v>
      </c>
      <c r="W33" s="109" t="s">
        <v>15</v>
      </c>
      <c r="X33" s="109" t="s">
        <v>258</v>
      </c>
      <c r="Y33" s="109" t="s">
        <v>259</v>
      </c>
      <c r="Z33" s="128" t="s">
        <v>260</v>
      </c>
      <c r="AA33" s="127" t="s">
        <v>8</v>
      </c>
      <c r="AB33" s="109" t="s">
        <v>7</v>
      </c>
      <c r="AC33" s="109" t="s">
        <v>266</v>
      </c>
      <c r="AD33" s="128" t="s">
        <v>15</v>
      </c>
      <c r="AE33" s="129" t="s">
        <v>258</v>
      </c>
      <c r="AF33" s="109" t="s">
        <v>259</v>
      </c>
      <c r="AG33" s="126" t="s">
        <v>260</v>
      </c>
      <c r="AH33" s="127" t="s">
        <v>8</v>
      </c>
      <c r="AI33" s="109" t="s">
        <v>7</v>
      </c>
      <c r="AJ33" s="109" t="s">
        <v>266</v>
      </c>
      <c r="AK33" s="109" t="s">
        <v>15</v>
      </c>
      <c r="AL33" s="109" t="s">
        <v>258</v>
      </c>
      <c r="AM33" s="109" t="s">
        <v>259</v>
      </c>
      <c r="AN33" s="128" t="s">
        <v>260</v>
      </c>
      <c r="AO33" s="127" t="s">
        <v>136</v>
      </c>
      <c r="AP33" s="130" t="s">
        <v>137</v>
      </c>
      <c r="AQ33" s="130" t="s">
        <v>135</v>
      </c>
      <c r="AR33" s="110" t="s">
        <v>258</v>
      </c>
      <c r="AS33" s="111" t="s">
        <v>276</v>
      </c>
      <c r="AT33" s="316" t="s">
        <v>9</v>
      </c>
      <c r="AU33" s="306"/>
    </row>
    <row r="34" spans="2:47" s="320" customFormat="1" ht="57">
      <c r="B34" s="200">
        <v>1</v>
      </c>
      <c r="C34" s="482" t="s">
        <v>354</v>
      </c>
      <c r="D34" s="483"/>
      <c r="E34" s="214">
        <v>30</v>
      </c>
      <c r="F34" s="113" t="s">
        <v>355</v>
      </c>
      <c r="G34" s="201" t="s">
        <v>356</v>
      </c>
      <c r="H34" s="133" t="s">
        <v>353</v>
      </c>
      <c r="I34" s="148" t="s">
        <v>327</v>
      </c>
      <c r="J34" s="148" t="s">
        <v>326</v>
      </c>
      <c r="K34" s="269">
        <v>43833</v>
      </c>
      <c r="L34" s="270">
        <v>43861</v>
      </c>
      <c r="M34" s="267">
        <v>1</v>
      </c>
      <c r="N34" s="218"/>
      <c r="O34" s="279">
        <f>IFERROR(N34/M34,"")</f>
        <v>0</v>
      </c>
      <c r="P34" s="202"/>
      <c r="Q34" s="317"/>
      <c r="R34" s="279">
        <f>IFERROR(Q34/M34,"")</f>
        <v>0</v>
      </c>
      <c r="S34" s="318"/>
      <c r="T34" s="267"/>
      <c r="U34" s="218"/>
      <c r="V34" s="279" t="str">
        <f>IFERROR(U34/T34,"")</f>
        <v/>
      </c>
      <c r="W34" s="202"/>
      <c r="X34" s="317"/>
      <c r="Y34" s="279" t="str">
        <f>IFERROR(X34/T34,"")</f>
        <v/>
      </c>
      <c r="Z34" s="318"/>
      <c r="AA34" s="267"/>
      <c r="AB34" s="218"/>
      <c r="AC34" s="279" t="str">
        <f>IFERROR(AB34/AA34,"")</f>
        <v/>
      </c>
      <c r="AD34" s="202"/>
      <c r="AE34" s="317"/>
      <c r="AF34" s="279" t="str">
        <f>IFERROR(AE34/AA34,"")</f>
        <v/>
      </c>
      <c r="AG34" s="319"/>
      <c r="AH34" s="267"/>
      <c r="AI34" s="218"/>
      <c r="AJ34" s="279" t="str">
        <f>IFERROR(AI34/AH34,"")</f>
        <v/>
      </c>
      <c r="AK34" s="202"/>
      <c r="AL34" s="317"/>
      <c r="AM34" s="279" t="str">
        <f>IFERROR(AL34/AH34,"")</f>
        <v/>
      </c>
      <c r="AN34" s="318"/>
      <c r="AO34" s="216">
        <f t="shared" ref="AO34:AO49" si="39">+SUM(M34,T34,AA34,AH34)</f>
        <v>1</v>
      </c>
      <c r="AP34" s="217">
        <f t="shared" ref="AP34:AP49" si="40">+SUM(N34,U34,AB34,AI34)</f>
        <v>0</v>
      </c>
      <c r="AQ34" s="114">
        <f t="shared" ref="AQ34" si="41">IFERROR(AP34/AO34,"")</f>
        <v>0</v>
      </c>
      <c r="AR34" s="280">
        <f>SUM(Q34,X34,AE34,AL34)</f>
        <v>0</v>
      </c>
      <c r="AS34" s="281">
        <f>IFERROR(AR34/AO34,"")</f>
        <v>0</v>
      </c>
      <c r="AT34" s="115"/>
      <c r="AU34" s="309"/>
    </row>
    <row r="35" spans="2:47" s="205" customFormat="1" ht="85.5">
      <c r="B35" s="203">
        <v>2</v>
      </c>
      <c r="C35" s="478" t="s">
        <v>359</v>
      </c>
      <c r="D35" s="479"/>
      <c r="E35" s="213">
        <v>10</v>
      </c>
      <c r="F35" s="161" t="s">
        <v>358</v>
      </c>
      <c r="G35" s="349" t="s">
        <v>357</v>
      </c>
      <c r="H35" s="148" t="s">
        <v>27</v>
      </c>
      <c r="I35" s="148" t="s">
        <v>327</v>
      </c>
      <c r="J35" s="148" t="s">
        <v>326</v>
      </c>
      <c r="K35" s="271">
        <v>43864</v>
      </c>
      <c r="L35" s="272">
        <v>44196</v>
      </c>
      <c r="M35" s="116">
        <v>25</v>
      </c>
      <c r="N35" s="117"/>
      <c r="O35" s="282">
        <f t="shared" ref="O35:O49" si="42">IFERROR(N35/M35,"")</f>
        <v>0</v>
      </c>
      <c r="P35" s="350"/>
      <c r="Q35" s="170"/>
      <c r="R35" s="282">
        <f t="shared" ref="R35:R49" si="43">IFERROR(Q35/M35,"")</f>
        <v>0</v>
      </c>
      <c r="S35" s="164"/>
      <c r="T35" s="116">
        <v>25</v>
      </c>
      <c r="U35" s="117"/>
      <c r="V35" s="282">
        <f t="shared" ref="V35:V49" si="44">IFERROR(U35/T35,"")</f>
        <v>0</v>
      </c>
      <c r="W35" s="350"/>
      <c r="X35" s="170"/>
      <c r="Y35" s="282">
        <f t="shared" ref="Y35:Y49" si="45">IFERROR(X35/T35,"")</f>
        <v>0</v>
      </c>
      <c r="Z35" s="164"/>
      <c r="AA35" s="116">
        <v>25</v>
      </c>
      <c r="AB35" s="117"/>
      <c r="AC35" s="282">
        <f t="shared" ref="AC35:AC49" si="46">IFERROR(AB35/AA35,"")</f>
        <v>0</v>
      </c>
      <c r="AD35" s="350"/>
      <c r="AE35" s="170"/>
      <c r="AF35" s="282">
        <f t="shared" ref="AF35:AF49" si="47">IFERROR(AE35/AA35,"")</f>
        <v>0</v>
      </c>
      <c r="AG35" s="167"/>
      <c r="AH35" s="116">
        <v>25</v>
      </c>
      <c r="AI35" s="117"/>
      <c r="AJ35" s="282">
        <f t="shared" ref="AJ35:AJ49" si="48">IFERROR(AI35/AH35,"")</f>
        <v>0</v>
      </c>
      <c r="AK35" s="350"/>
      <c r="AL35" s="170"/>
      <c r="AM35" s="282">
        <f t="shared" ref="AM35:AM49" si="49">IFERROR(AL35/AH35,"")</f>
        <v>0</v>
      </c>
      <c r="AN35" s="164"/>
      <c r="AO35" s="116">
        <f t="shared" si="39"/>
        <v>100</v>
      </c>
      <c r="AP35" s="117">
        <f t="shared" si="40"/>
        <v>0</v>
      </c>
      <c r="AQ35" s="118">
        <f>IFERROR(AP35/AO35,"")</f>
        <v>0</v>
      </c>
      <c r="AR35" s="283">
        <f>SUM(Q35,X35,AE35,AL35)</f>
        <v>0</v>
      </c>
      <c r="AS35" s="284">
        <f t="shared" ref="AS35:AS49" si="50">IFERROR(AR35/AO35,"")</f>
        <v>0</v>
      </c>
      <c r="AT35" s="119"/>
      <c r="AU35" s="309"/>
    </row>
    <row r="36" spans="2:47" s="205" customFormat="1" ht="57">
      <c r="B36" s="203">
        <v>3</v>
      </c>
      <c r="C36" s="478" t="s">
        <v>360</v>
      </c>
      <c r="D36" s="479"/>
      <c r="E36" s="213">
        <v>10</v>
      </c>
      <c r="F36" s="161" t="s">
        <v>362</v>
      </c>
      <c r="G36" s="349" t="s">
        <v>361</v>
      </c>
      <c r="H36" s="204" t="s">
        <v>215</v>
      </c>
      <c r="I36" s="148" t="s">
        <v>351</v>
      </c>
      <c r="J36" s="148" t="s">
        <v>326</v>
      </c>
      <c r="K36" s="271">
        <v>43864</v>
      </c>
      <c r="L36" s="272">
        <v>44196</v>
      </c>
      <c r="M36" s="116">
        <v>1</v>
      </c>
      <c r="N36" s="117"/>
      <c r="O36" s="282">
        <f t="shared" si="42"/>
        <v>0</v>
      </c>
      <c r="P36" s="350"/>
      <c r="Q36" s="170"/>
      <c r="R36" s="282">
        <f t="shared" si="43"/>
        <v>0</v>
      </c>
      <c r="S36" s="164"/>
      <c r="T36" s="116">
        <v>1</v>
      </c>
      <c r="U36" s="117"/>
      <c r="V36" s="282">
        <f t="shared" si="44"/>
        <v>0</v>
      </c>
      <c r="W36" s="350"/>
      <c r="X36" s="170"/>
      <c r="Y36" s="282">
        <f t="shared" si="45"/>
        <v>0</v>
      </c>
      <c r="Z36" s="164"/>
      <c r="AA36" s="116">
        <v>1</v>
      </c>
      <c r="AB36" s="117"/>
      <c r="AC36" s="282">
        <f t="shared" si="46"/>
        <v>0</v>
      </c>
      <c r="AD36" s="350"/>
      <c r="AE36" s="170"/>
      <c r="AF36" s="282">
        <f t="shared" si="47"/>
        <v>0</v>
      </c>
      <c r="AG36" s="167"/>
      <c r="AH36" s="116">
        <v>1</v>
      </c>
      <c r="AI36" s="117"/>
      <c r="AJ36" s="282">
        <f t="shared" si="48"/>
        <v>0</v>
      </c>
      <c r="AK36" s="350"/>
      <c r="AL36" s="170"/>
      <c r="AM36" s="282">
        <f t="shared" si="49"/>
        <v>0</v>
      </c>
      <c r="AN36" s="164"/>
      <c r="AO36" s="116">
        <f t="shared" si="39"/>
        <v>4</v>
      </c>
      <c r="AP36" s="117">
        <f t="shared" si="40"/>
        <v>0</v>
      </c>
      <c r="AQ36" s="118">
        <f t="shared" ref="AQ36:AQ49" si="51">IFERROR(AP36/AO36,"")</f>
        <v>0</v>
      </c>
      <c r="AR36" s="283">
        <f>SUM(Q36,X36,AE36,AL36)</f>
        <v>0</v>
      </c>
      <c r="AS36" s="284">
        <f t="shared" si="50"/>
        <v>0</v>
      </c>
      <c r="AT36" s="119"/>
      <c r="AU36" s="309"/>
    </row>
    <row r="37" spans="2:47" s="205" customFormat="1" ht="71.25">
      <c r="B37" s="203">
        <v>4</v>
      </c>
      <c r="C37" s="478" t="s">
        <v>363</v>
      </c>
      <c r="D37" s="479"/>
      <c r="E37" s="213">
        <v>30</v>
      </c>
      <c r="F37" s="161" t="s">
        <v>368</v>
      </c>
      <c r="G37" s="349" t="s">
        <v>364</v>
      </c>
      <c r="H37" s="133" t="s">
        <v>353</v>
      </c>
      <c r="I37" s="148" t="s">
        <v>351</v>
      </c>
      <c r="J37" s="148" t="s">
        <v>326</v>
      </c>
      <c r="K37" s="271">
        <v>43864</v>
      </c>
      <c r="L37" s="272">
        <v>44196</v>
      </c>
      <c r="M37" s="116">
        <v>25</v>
      </c>
      <c r="N37" s="117"/>
      <c r="O37" s="282">
        <f t="shared" si="42"/>
        <v>0</v>
      </c>
      <c r="P37" s="350"/>
      <c r="Q37" s="170"/>
      <c r="R37" s="282">
        <f t="shared" si="43"/>
        <v>0</v>
      </c>
      <c r="S37" s="164"/>
      <c r="T37" s="116">
        <v>25</v>
      </c>
      <c r="U37" s="117"/>
      <c r="V37" s="282">
        <f t="shared" si="44"/>
        <v>0</v>
      </c>
      <c r="W37" s="350"/>
      <c r="X37" s="170"/>
      <c r="Y37" s="282">
        <f t="shared" si="45"/>
        <v>0</v>
      </c>
      <c r="Z37" s="164"/>
      <c r="AA37" s="116">
        <v>25</v>
      </c>
      <c r="AB37" s="117"/>
      <c r="AC37" s="282">
        <f t="shared" si="46"/>
        <v>0</v>
      </c>
      <c r="AD37" s="350"/>
      <c r="AE37" s="170"/>
      <c r="AF37" s="282">
        <f t="shared" si="47"/>
        <v>0</v>
      </c>
      <c r="AG37" s="167"/>
      <c r="AH37" s="116">
        <v>25</v>
      </c>
      <c r="AI37" s="117"/>
      <c r="AJ37" s="282">
        <f t="shared" si="48"/>
        <v>0</v>
      </c>
      <c r="AK37" s="350"/>
      <c r="AL37" s="170"/>
      <c r="AM37" s="282">
        <f t="shared" si="49"/>
        <v>0</v>
      </c>
      <c r="AN37" s="164"/>
      <c r="AO37" s="116">
        <f t="shared" si="39"/>
        <v>100</v>
      </c>
      <c r="AP37" s="117">
        <f t="shared" si="40"/>
        <v>0</v>
      </c>
      <c r="AQ37" s="118">
        <f t="shared" si="51"/>
        <v>0</v>
      </c>
      <c r="AR37" s="283">
        <f t="shared" ref="AR37:AR46" si="52">SUM(Q37,X37,AE37,AL37)</f>
        <v>0</v>
      </c>
      <c r="AS37" s="284">
        <f t="shared" si="50"/>
        <v>0</v>
      </c>
      <c r="AT37" s="119"/>
      <c r="AU37" s="309"/>
    </row>
    <row r="38" spans="2:47" s="205" customFormat="1" ht="99.75">
      <c r="B38" s="203">
        <v>5</v>
      </c>
      <c r="C38" s="478" t="s">
        <v>365</v>
      </c>
      <c r="D38" s="479"/>
      <c r="E38" s="213">
        <v>20</v>
      </c>
      <c r="F38" s="161" t="s">
        <v>367</v>
      </c>
      <c r="G38" s="349" t="s">
        <v>366</v>
      </c>
      <c r="H38" s="133" t="s">
        <v>353</v>
      </c>
      <c r="I38" s="148" t="s">
        <v>351</v>
      </c>
      <c r="J38" s="148" t="s">
        <v>326</v>
      </c>
      <c r="K38" s="271">
        <v>43864</v>
      </c>
      <c r="L38" s="272">
        <v>44196</v>
      </c>
      <c r="M38" s="116">
        <v>1</v>
      </c>
      <c r="N38" s="117"/>
      <c r="O38" s="282">
        <f t="shared" si="42"/>
        <v>0</v>
      </c>
      <c r="P38" s="350"/>
      <c r="Q38" s="170"/>
      <c r="R38" s="282">
        <f t="shared" si="43"/>
        <v>0</v>
      </c>
      <c r="S38" s="164"/>
      <c r="T38" s="116">
        <v>1</v>
      </c>
      <c r="U38" s="117"/>
      <c r="V38" s="282">
        <f t="shared" si="44"/>
        <v>0</v>
      </c>
      <c r="W38" s="350"/>
      <c r="X38" s="170"/>
      <c r="Y38" s="282">
        <f t="shared" si="45"/>
        <v>0</v>
      </c>
      <c r="Z38" s="164"/>
      <c r="AA38" s="116">
        <v>1</v>
      </c>
      <c r="AB38" s="117"/>
      <c r="AC38" s="282">
        <f t="shared" si="46"/>
        <v>0</v>
      </c>
      <c r="AD38" s="350"/>
      <c r="AE38" s="170"/>
      <c r="AF38" s="282">
        <f t="shared" si="47"/>
        <v>0</v>
      </c>
      <c r="AG38" s="167"/>
      <c r="AH38" s="116">
        <v>1</v>
      </c>
      <c r="AI38" s="117"/>
      <c r="AJ38" s="282">
        <f t="shared" si="48"/>
        <v>0</v>
      </c>
      <c r="AK38" s="350"/>
      <c r="AL38" s="170"/>
      <c r="AM38" s="282">
        <f t="shared" si="49"/>
        <v>0</v>
      </c>
      <c r="AN38" s="164"/>
      <c r="AO38" s="116">
        <f t="shared" si="39"/>
        <v>4</v>
      </c>
      <c r="AP38" s="117">
        <f t="shared" si="40"/>
        <v>0</v>
      </c>
      <c r="AQ38" s="118">
        <f t="shared" si="51"/>
        <v>0</v>
      </c>
      <c r="AR38" s="283">
        <f t="shared" si="52"/>
        <v>0</v>
      </c>
      <c r="AS38" s="284">
        <f t="shared" si="50"/>
        <v>0</v>
      </c>
      <c r="AT38" s="119"/>
      <c r="AU38" s="309"/>
    </row>
    <row r="39" spans="2:47" s="205" customFormat="1" ht="14.25">
      <c r="B39" s="203"/>
      <c r="C39" s="478"/>
      <c r="D39" s="479"/>
      <c r="E39" s="213"/>
      <c r="F39" s="161"/>
      <c r="G39" s="349"/>
      <c r="H39" s="204"/>
      <c r="I39" s="148"/>
      <c r="J39" s="268"/>
      <c r="K39" s="271"/>
      <c r="L39" s="272"/>
      <c r="M39" s="116"/>
      <c r="N39" s="117"/>
      <c r="O39" s="282" t="str">
        <f t="shared" si="42"/>
        <v/>
      </c>
      <c r="P39" s="350"/>
      <c r="Q39" s="170"/>
      <c r="R39" s="282" t="str">
        <f t="shared" si="43"/>
        <v/>
      </c>
      <c r="S39" s="164"/>
      <c r="T39" s="116"/>
      <c r="U39" s="117"/>
      <c r="V39" s="282" t="str">
        <f t="shared" si="44"/>
        <v/>
      </c>
      <c r="W39" s="350"/>
      <c r="X39" s="170"/>
      <c r="Y39" s="282" t="str">
        <f t="shared" si="45"/>
        <v/>
      </c>
      <c r="Z39" s="164"/>
      <c r="AA39" s="116"/>
      <c r="AB39" s="117"/>
      <c r="AC39" s="282" t="str">
        <f t="shared" si="46"/>
        <v/>
      </c>
      <c r="AD39" s="350"/>
      <c r="AE39" s="170"/>
      <c r="AF39" s="282" t="str">
        <f t="shared" si="47"/>
        <v/>
      </c>
      <c r="AG39" s="167"/>
      <c r="AH39" s="116"/>
      <c r="AI39" s="117"/>
      <c r="AJ39" s="282" t="str">
        <f t="shared" si="48"/>
        <v/>
      </c>
      <c r="AK39" s="350"/>
      <c r="AL39" s="170"/>
      <c r="AM39" s="282" t="str">
        <f t="shared" si="49"/>
        <v/>
      </c>
      <c r="AN39" s="164"/>
      <c r="AO39" s="116">
        <f t="shared" si="39"/>
        <v>0</v>
      </c>
      <c r="AP39" s="117">
        <f t="shared" si="40"/>
        <v>0</v>
      </c>
      <c r="AQ39" s="118" t="str">
        <f t="shared" si="51"/>
        <v/>
      </c>
      <c r="AR39" s="283">
        <f t="shared" si="52"/>
        <v>0</v>
      </c>
      <c r="AS39" s="284" t="str">
        <f t="shared" si="50"/>
        <v/>
      </c>
      <c r="AT39" s="119"/>
      <c r="AU39" s="309"/>
    </row>
    <row r="40" spans="2:47" s="205" customFormat="1" ht="14.25">
      <c r="B40" s="203"/>
      <c r="C40" s="478"/>
      <c r="D40" s="479"/>
      <c r="E40" s="213"/>
      <c r="F40" s="161"/>
      <c r="G40" s="349"/>
      <c r="H40" s="204"/>
      <c r="I40" s="148"/>
      <c r="J40" s="268"/>
      <c r="K40" s="271"/>
      <c r="L40" s="272"/>
      <c r="M40" s="116"/>
      <c r="N40" s="117"/>
      <c r="O40" s="282" t="str">
        <f t="shared" si="42"/>
        <v/>
      </c>
      <c r="P40" s="350"/>
      <c r="Q40" s="170"/>
      <c r="R40" s="282" t="str">
        <f t="shared" si="43"/>
        <v/>
      </c>
      <c r="S40" s="164"/>
      <c r="T40" s="116"/>
      <c r="U40" s="117"/>
      <c r="V40" s="282" t="str">
        <f t="shared" si="44"/>
        <v/>
      </c>
      <c r="W40" s="350"/>
      <c r="X40" s="170"/>
      <c r="Y40" s="282" t="str">
        <f t="shared" si="45"/>
        <v/>
      </c>
      <c r="Z40" s="164"/>
      <c r="AA40" s="116"/>
      <c r="AB40" s="117"/>
      <c r="AC40" s="282" t="str">
        <f t="shared" si="46"/>
        <v/>
      </c>
      <c r="AD40" s="350"/>
      <c r="AE40" s="170"/>
      <c r="AF40" s="282" t="str">
        <f t="shared" si="47"/>
        <v/>
      </c>
      <c r="AG40" s="167"/>
      <c r="AH40" s="116"/>
      <c r="AI40" s="117"/>
      <c r="AJ40" s="282" t="str">
        <f t="shared" si="48"/>
        <v/>
      </c>
      <c r="AK40" s="350"/>
      <c r="AL40" s="170"/>
      <c r="AM40" s="282" t="str">
        <f t="shared" si="49"/>
        <v/>
      </c>
      <c r="AN40" s="164"/>
      <c r="AO40" s="116">
        <f t="shared" si="39"/>
        <v>0</v>
      </c>
      <c r="AP40" s="117">
        <f t="shared" si="40"/>
        <v>0</v>
      </c>
      <c r="AQ40" s="118" t="str">
        <f t="shared" si="51"/>
        <v/>
      </c>
      <c r="AR40" s="283">
        <f t="shared" si="52"/>
        <v>0</v>
      </c>
      <c r="AS40" s="284" t="str">
        <f t="shared" si="50"/>
        <v/>
      </c>
      <c r="AT40" s="119"/>
      <c r="AU40" s="309"/>
    </row>
    <row r="41" spans="2:47" s="205" customFormat="1" ht="14.25">
      <c r="B41" s="203"/>
      <c r="C41" s="478"/>
      <c r="D41" s="479"/>
      <c r="E41" s="213"/>
      <c r="F41" s="161"/>
      <c r="G41" s="349"/>
      <c r="H41" s="204"/>
      <c r="I41" s="148"/>
      <c r="J41" s="268"/>
      <c r="K41" s="271"/>
      <c r="L41" s="272"/>
      <c r="M41" s="116"/>
      <c r="N41" s="117"/>
      <c r="O41" s="282" t="str">
        <f t="shared" si="42"/>
        <v/>
      </c>
      <c r="P41" s="350"/>
      <c r="Q41" s="170"/>
      <c r="R41" s="282" t="str">
        <f t="shared" si="43"/>
        <v/>
      </c>
      <c r="S41" s="164"/>
      <c r="T41" s="116"/>
      <c r="U41" s="117"/>
      <c r="V41" s="282" t="str">
        <f t="shared" si="44"/>
        <v/>
      </c>
      <c r="W41" s="350"/>
      <c r="X41" s="170"/>
      <c r="Y41" s="282" t="str">
        <f t="shared" si="45"/>
        <v/>
      </c>
      <c r="Z41" s="164"/>
      <c r="AA41" s="116"/>
      <c r="AB41" s="117"/>
      <c r="AC41" s="282" t="str">
        <f t="shared" si="46"/>
        <v/>
      </c>
      <c r="AD41" s="350"/>
      <c r="AE41" s="170"/>
      <c r="AF41" s="282" t="str">
        <f t="shared" si="47"/>
        <v/>
      </c>
      <c r="AG41" s="167"/>
      <c r="AH41" s="116"/>
      <c r="AI41" s="117"/>
      <c r="AJ41" s="282" t="str">
        <f t="shared" si="48"/>
        <v/>
      </c>
      <c r="AK41" s="350"/>
      <c r="AL41" s="170"/>
      <c r="AM41" s="282" t="str">
        <f t="shared" si="49"/>
        <v/>
      </c>
      <c r="AN41" s="164"/>
      <c r="AO41" s="116">
        <f t="shared" si="39"/>
        <v>0</v>
      </c>
      <c r="AP41" s="117">
        <f t="shared" si="40"/>
        <v>0</v>
      </c>
      <c r="AQ41" s="118" t="str">
        <f t="shared" si="51"/>
        <v/>
      </c>
      <c r="AR41" s="283">
        <f t="shared" si="52"/>
        <v>0</v>
      </c>
      <c r="AS41" s="284" t="str">
        <f t="shared" si="50"/>
        <v/>
      </c>
      <c r="AT41" s="119"/>
      <c r="AU41" s="309"/>
    </row>
    <row r="42" spans="2:47" s="205" customFormat="1" ht="14.25">
      <c r="B42" s="203"/>
      <c r="C42" s="478"/>
      <c r="D42" s="479"/>
      <c r="E42" s="213"/>
      <c r="F42" s="161"/>
      <c r="G42" s="349"/>
      <c r="H42" s="204"/>
      <c r="I42" s="148"/>
      <c r="J42" s="268"/>
      <c r="K42" s="271"/>
      <c r="L42" s="272"/>
      <c r="M42" s="116"/>
      <c r="N42" s="117"/>
      <c r="O42" s="282" t="str">
        <f t="shared" si="42"/>
        <v/>
      </c>
      <c r="P42" s="350"/>
      <c r="Q42" s="170"/>
      <c r="R42" s="282" t="str">
        <f t="shared" si="43"/>
        <v/>
      </c>
      <c r="S42" s="164"/>
      <c r="T42" s="116"/>
      <c r="U42" s="117"/>
      <c r="V42" s="282" t="str">
        <f t="shared" si="44"/>
        <v/>
      </c>
      <c r="W42" s="350"/>
      <c r="X42" s="170"/>
      <c r="Y42" s="282" t="str">
        <f t="shared" si="45"/>
        <v/>
      </c>
      <c r="Z42" s="164"/>
      <c r="AA42" s="116"/>
      <c r="AB42" s="117"/>
      <c r="AC42" s="282" t="str">
        <f t="shared" si="46"/>
        <v/>
      </c>
      <c r="AD42" s="350"/>
      <c r="AE42" s="170"/>
      <c r="AF42" s="282" t="str">
        <f t="shared" si="47"/>
        <v/>
      </c>
      <c r="AG42" s="167"/>
      <c r="AH42" s="116"/>
      <c r="AI42" s="117"/>
      <c r="AJ42" s="282" t="str">
        <f t="shared" si="48"/>
        <v/>
      </c>
      <c r="AK42" s="350"/>
      <c r="AL42" s="170"/>
      <c r="AM42" s="282" t="str">
        <f t="shared" si="49"/>
        <v/>
      </c>
      <c r="AN42" s="164"/>
      <c r="AO42" s="116">
        <f t="shared" si="39"/>
        <v>0</v>
      </c>
      <c r="AP42" s="117">
        <f t="shared" si="40"/>
        <v>0</v>
      </c>
      <c r="AQ42" s="118" t="str">
        <f t="shared" si="51"/>
        <v/>
      </c>
      <c r="AR42" s="283">
        <f t="shared" si="52"/>
        <v>0</v>
      </c>
      <c r="AS42" s="284" t="str">
        <f t="shared" si="50"/>
        <v/>
      </c>
      <c r="AT42" s="119"/>
      <c r="AU42" s="309"/>
    </row>
    <row r="43" spans="2:47" s="205" customFormat="1" ht="14.25">
      <c r="B43" s="203"/>
      <c r="C43" s="478"/>
      <c r="D43" s="479"/>
      <c r="E43" s="213"/>
      <c r="F43" s="161"/>
      <c r="G43" s="349"/>
      <c r="H43" s="204"/>
      <c r="I43" s="148"/>
      <c r="J43" s="268"/>
      <c r="K43" s="271"/>
      <c r="L43" s="272"/>
      <c r="M43" s="116"/>
      <c r="N43" s="117"/>
      <c r="O43" s="282" t="str">
        <f t="shared" si="42"/>
        <v/>
      </c>
      <c r="P43" s="350"/>
      <c r="Q43" s="170"/>
      <c r="R43" s="282" t="str">
        <f t="shared" si="43"/>
        <v/>
      </c>
      <c r="S43" s="164"/>
      <c r="T43" s="116"/>
      <c r="U43" s="117"/>
      <c r="V43" s="282" t="str">
        <f t="shared" si="44"/>
        <v/>
      </c>
      <c r="W43" s="350"/>
      <c r="X43" s="170"/>
      <c r="Y43" s="282" t="str">
        <f t="shared" si="45"/>
        <v/>
      </c>
      <c r="Z43" s="164"/>
      <c r="AA43" s="116"/>
      <c r="AB43" s="117"/>
      <c r="AC43" s="282" t="str">
        <f t="shared" si="46"/>
        <v/>
      </c>
      <c r="AD43" s="350"/>
      <c r="AE43" s="170"/>
      <c r="AF43" s="282" t="str">
        <f t="shared" si="47"/>
        <v/>
      </c>
      <c r="AG43" s="167"/>
      <c r="AH43" s="116"/>
      <c r="AI43" s="117"/>
      <c r="AJ43" s="282" t="str">
        <f t="shared" si="48"/>
        <v/>
      </c>
      <c r="AK43" s="350"/>
      <c r="AL43" s="170"/>
      <c r="AM43" s="282" t="str">
        <f t="shared" si="49"/>
        <v/>
      </c>
      <c r="AN43" s="164"/>
      <c r="AO43" s="116">
        <f t="shared" si="39"/>
        <v>0</v>
      </c>
      <c r="AP43" s="117">
        <f t="shared" si="40"/>
        <v>0</v>
      </c>
      <c r="AQ43" s="118" t="str">
        <f t="shared" si="51"/>
        <v/>
      </c>
      <c r="AR43" s="283">
        <f t="shared" si="52"/>
        <v>0</v>
      </c>
      <c r="AS43" s="284" t="str">
        <f t="shared" si="50"/>
        <v/>
      </c>
      <c r="AT43" s="119"/>
      <c r="AU43" s="309"/>
    </row>
    <row r="44" spans="2:47" s="205" customFormat="1" ht="14.25">
      <c r="B44" s="203"/>
      <c r="C44" s="478"/>
      <c r="D44" s="479"/>
      <c r="E44" s="213"/>
      <c r="F44" s="161"/>
      <c r="G44" s="349"/>
      <c r="H44" s="204"/>
      <c r="I44" s="148"/>
      <c r="J44" s="268"/>
      <c r="K44" s="271"/>
      <c r="L44" s="272"/>
      <c r="M44" s="116"/>
      <c r="N44" s="117"/>
      <c r="O44" s="282" t="str">
        <f t="shared" si="42"/>
        <v/>
      </c>
      <c r="P44" s="350"/>
      <c r="Q44" s="170"/>
      <c r="R44" s="282" t="str">
        <f t="shared" si="43"/>
        <v/>
      </c>
      <c r="S44" s="164"/>
      <c r="T44" s="116"/>
      <c r="U44" s="117"/>
      <c r="V44" s="282" t="str">
        <f t="shared" si="44"/>
        <v/>
      </c>
      <c r="W44" s="350"/>
      <c r="X44" s="170"/>
      <c r="Y44" s="282" t="str">
        <f t="shared" si="45"/>
        <v/>
      </c>
      <c r="Z44" s="164"/>
      <c r="AA44" s="116"/>
      <c r="AB44" s="117"/>
      <c r="AC44" s="282" t="str">
        <f t="shared" si="46"/>
        <v/>
      </c>
      <c r="AD44" s="350"/>
      <c r="AE44" s="170"/>
      <c r="AF44" s="282" t="str">
        <f t="shared" si="47"/>
        <v/>
      </c>
      <c r="AG44" s="167"/>
      <c r="AH44" s="116"/>
      <c r="AI44" s="117"/>
      <c r="AJ44" s="282" t="str">
        <f t="shared" si="48"/>
        <v/>
      </c>
      <c r="AK44" s="350"/>
      <c r="AL44" s="170"/>
      <c r="AM44" s="282" t="str">
        <f t="shared" si="49"/>
        <v/>
      </c>
      <c r="AN44" s="164"/>
      <c r="AO44" s="116">
        <f t="shared" si="39"/>
        <v>0</v>
      </c>
      <c r="AP44" s="117">
        <f t="shared" si="40"/>
        <v>0</v>
      </c>
      <c r="AQ44" s="118" t="str">
        <f t="shared" si="51"/>
        <v/>
      </c>
      <c r="AR44" s="283">
        <f t="shared" si="52"/>
        <v>0</v>
      </c>
      <c r="AS44" s="284" t="str">
        <f t="shared" si="50"/>
        <v/>
      </c>
      <c r="AT44" s="119"/>
      <c r="AU44" s="309"/>
    </row>
    <row r="45" spans="2:47" s="205" customFormat="1" ht="14.25">
      <c r="B45" s="203"/>
      <c r="C45" s="478"/>
      <c r="D45" s="479"/>
      <c r="E45" s="213"/>
      <c r="F45" s="161"/>
      <c r="G45" s="349"/>
      <c r="H45" s="204"/>
      <c r="I45" s="148"/>
      <c r="J45" s="268"/>
      <c r="K45" s="271"/>
      <c r="L45" s="272"/>
      <c r="M45" s="116"/>
      <c r="N45" s="117"/>
      <c r="O45" s="282" t="str">
        <f t="shared" si="42"/>
        <v/>
      </c>
      <c r="P45" s="350"/>
      <c r="Q45" s="170"/>
      <c r="R45" s="282" t="str">
        <f t="shared" si="43"/>
        <v/>
      </c>
      <c r="S45" s="164"/>
      <c r="T45" s="116"/>
      <c r="U45" s="117"/>
      <c r="V45" s="282" t="str">
        <f t="shared" si="44"/>
        <v/>
      </c>
      <c r="W45" s="350"/>
      <c r="X45" s="170"/>
      <c r="Y45" s="282" t="str">
        <f t="shared" si="45"/>
        <v/>
      </c>
      <c r="Z45" s="164"/>
      <c r="AA45" s="116"/>
      <c r="AB45" s="117"/>
      <c r="AC45" s="282" t="str">
        <f t="shared" si="46"/>
        <v/>
      </c>
      <c r="AD45" s="350"/>
      <c r="AE45" s="170"/>
      <c r="AF45" s="282" t="str">
        <f t="shared" si="47"/>
        <v/>
      </c>
      <c r="AG45" s="167"/>
      <c r="AH45" s="116"/>
      <c r="AI45" s="117"/>
      <c r="AJ45" s="282" t="str">
        <f t="shared" si="48"/>
        <v/>
      </c>
      <c r="AK45" s="350"/>
      <c r="AL45" s="170"/>
      <c r="AM45" s="282" t="str">
        <f t="shared" si="49"/>
        <v/>
      </c>
      <c r="AN45" s="164"/>
      <c r="AO45" s="116">
        <f t="shared" si="39"/>
        <v>0</v>
      </c>
      <c r="AP45" s="117">
        <f t="shared" si="40"/>
        <v>0</v>
      </c>
      <c r="AQ45" s="118" t="str">
        <f t="shared" si="51"/>
        <v/>
      </c>
      <c r="AR45" s="283">
        <f t="shared" si="52"/>
        <v>0</v>
      </c>
      <c r="AS45" s="284" t="str">
        <f t="shared" si="50"/>
        <v/>
      </c>
      <c r="AT45" s="119"/>
      <c r="AU45" s="309"/>
    </row>
    <row r="46" spans="2:47" s="205" customFormat="1" ht="14.25">
      <c r="B46" s="203"/>
      <c r="C46" s="478"/>
      <c r="D46" s="479"/>
      <c r="E46" s="213"/>
      <c r="F46" s="161"/>
      <c r="G46" s="349"/>
      <c r="H46" s="204"/>
      <c r="I46" s="148"/>
      <c r="J46" s="268"/>
      <c r="K46" s="271"/>
      <c r="L46" s="272"/>
      <c r="M46" s="116"/>
      <c r="N46" s="117"/>
      <c r="O46" s="282" t="str">
        <f t="shared" si="42"/>
        <v/>
      </c>
      <c r="P46" s="350"/>
      <c r="Q46" s="170"/>
      <c r="R46" s="282" t="str">
        <f t="shared" si="43"/>
        <v/>
      </c>
      <c r="S46" s="164"/>
      <c r="T46" s="116"/>
      <c r="U46" s="117"/>
      <c r="V46" s="282" t="str">
        <f t="shared" si="44"/>
        <v/>
      </c>
      <c r="W46" s="350"/>
      <c r="X46" s="170"/>
      <c r="Y46" s="282" t="str">
        <f t="shared" si="45"/>
        <v/>
      </c>
      <c r="Z46" s="164"/>
      <c r="AA46" s="116"/>
      <c r="AB46" s="117"/>
      <c r="AC46" s="282" t="str">
        <f t="shared" si="46"/>
        <v/>
      </c>
      <c r="AD46" s="350"/>
      <c r="AE46" s="170"/>
      <c r="AF46" s="282" t="str">
        <f t="shared" si="47"/>
        <v/>
      </c>
      <c r="AG46" s="167"/>
      <c r="AH46" s="116"/>
      <c r="AI46" s="117"/>
      <c r="AJ46" s="282" t="str">
        <f t="shared" si="48"/>
        <v/>
      </c>
      <c r="AK46" s="350"/>
      <c r="AL46" s="170"/>
      <c r="AM46" s="282" t="str">
        <f t="shared" si="49"/>
        <v/>
      </c>
      <c r="AN46" s="164"/>
      <c r="AO46" s="116">
        <f t="shared" si="39"/>
        <v>0</v>
      </c>
      <c r="AP46" s="117">
        <f t="shared" si="40"/>
        <v>0</v>
      </c>
      <c r="AQ46" s="118" t="str">
        <f t="shared" si="51"/>
        <v/>
      </c>
      <c r="AR46" s="283">
        <f t="shared" si="52"/>
        <v>0</v>
      </c>
      <c r="AS46" s="284" t="str">
        <f t="shared" si="50"/>
        <v/>
      </c>
      <c r="AT46" s="119"/>
      <c r="AU46" s="309"/>
    </row>
    <row r="47" spans="2:47" s="205" customFormat="1" ht="14.25">
      <c r="B47" s="203"/>
      <c r="C47" s="478"/>
      <c r="D47" s="479"/>
      <c r="E47" s="213"/>
      <c r="F47" s="161"/>
      <c r="G47" s="349"/>
      <c r="H47" s="204"/>
      <c r="I47" s="148"/>
      <c r="J47" s="268"/>
      <c r="K47" s="271"/>
      <c r="L47" s="272"/>
      <c r="M47" s="116"/>
      <c r="N47" s="117"/>
      <c r="O47" s="282" t="str">
        <f t="shared" si="42"/>
        <v/>
      </c>
      <c r="P47" s="350"/>
      <c r="Q47" s="170"/>
      <c r="R47" s="282" t="str">
        <f t="shared" si="43"/>
        <v/>
      </c>
      <c r="S47" s="164"/>
      <c r="T47" s="116"/>
      <c r="U47" s="117"/>
      <c r="V47" s="282" t="str">
        <f t="shared" si="44"/>
        <v/>
      </c>
      <c r="W47" s="350"/>
      <c r="X47" s="170"/>
      <c r="Y47" s="282" t="str">
        <f t="shared" si="45"/>
        <v/>
      </c>
      <c r="Z47" s="164"/>
      <c r="AA47" s="116"/>
      <c r="AB47" s="117"/>
      <c r="AC47" s="282" t="str">
        <f t="shared" si="46"/>
        <v/>
      </c>
      <c r="AD47" s="350"/>
      <c r="AE47" s="170"/>
      <c r="AF47" s="282" t="str">
        <f t="shared" si="47"/>
        <v/>
      </c>
      <c r="AG47" s="167"/>
      <c r="AH47" s="116"/>
      <c r="AI47" s="117"/>
      <c r="AJ47" s="282" t="str">
        <f t="shared" si="48"/>
        <v/>
      </c>
      <c r="AK47" s="350"/>
      <c r="AL47" s="170"/>
      <c r="AM47" s="282" t="str">
        <f t="shared" si="49"/>
        <v/>
      </c>
      <c r="AN47" s="164"/>
      <c r="AO47" s="154">
        <f t="shared" si="39"/>
        <v>0</v>
      </c>
      <c r="AP47" s="155">
        <f t="shared" si="40"/>
        <v>0</v>
      </c>
      <c r="AQ47" s="206" t="str">
        <f t="shared" si="51"/>
        <v/>
      </c>
      <c r="AR47" s="283">
        <f>SUM(Q47,X47,AE47,AL47)</f>
        <v>0</v>
      </c>
      <c r="AS47" s="118" t="str">
        <f t="shared" si="50"/>
        <v/>
      </c>
      <c r="AT47" s="207"/>
      <c r="AU47" s="309"/>
    </row>
    <row r="48" spans="2:47" s="211" customFormat="1" ht="14.25">
      <c r="B48" s="203"/>
      <c r="C48" s="478"/>
      <c r="D48" s="479"/>
      <c r="E48" s="213"/>
      <c r="F48" s="161"/>
      <c r="G48" s="349"/>
      <c r="H48" s="204"/>
      <c r="I48" s="148"/>
      <c r="J48" s="268"/>
      <c r="K48" s="271"/>
      <c r="L48" s="272"/>
      <c r="M48" s="154"/>
      <c r="N48" s="117"/>
      <c r="O48" s="282" t="str">
        <f t="shared" si="42"/>
        <v/>
      </c>
      <c r="P48" s="151"/>
      <c r="Q48" s="274"/>
      <c r="R48" s="282" t="str">
        <f t="shared" si="43"/>
        <v/>
      </c>
      <c r="S48" s="153"/>
      <c r="T48" s="154"/>
      <c r="U48" s="117"/>
      <c r="V48" s="282" t="str">
        <f t="shared" si="44"/>
        <v/>
      </c>
      <c r="W48" s="151"/>
      <c r="X48" s="274"/>
      <c r="Y48" s="282" t="str">
        <f t="shared" si="45"/>
        <v/>
      </c>
      <c r="Z48" s="153"/>
      <c r="AA48" s="154"/>
      <c r="AB48" s="117"/>
      <c r="AC48" s="282" t="str">
        <f t="shared" si="46"/>
        <v/>
      </c>
      <c r="AD48" s="151"/>
      <c r="AE48" s="274"/>
      <c r="AF48" s="282" t="str">
        <f t="shared" si="47"/>
        <v/>
      </c>
      <c r="AG48" s="159"/>
      <c r="AH48" s="154"/>
      <c r="AI48" s="117"/>
      <c r="AJ48" s="282" t="str">
        <f t="shared" si="48"/>
        <v/>
      </c>
      <c r="AK48" s="151"/>
      <c r="AL48" s="274"/>
      <c r="AM48" s="282" t="str">
        <f t="shared" si="49"/>
        <v/>
      </c>
      <c r="AN48" s="153"/>
      <c r="AO48" s="154">
        <f t="shared" si="39"/>
        <v>0</v>
      </c>
      <c r="AP48" s="266">
        <f t="shared" si="40"/>
        <v>0</v>
      </c>
      <c r="AQ48" s="208" t="str">
        <f t="shared" si="51"/>
        <v/>
      </c>
      <c r="AR48" s="283">
        <f>SUM(Q48,X48,AE48,AL48)</f>
        <v>0</v>
      </c>
      <c r="AS48" s="209" t="str">
        <f t="shared" si="50"/>
        <v/>
      </c>
      <c r="AT48" s="210"/>
      <c r="AU48" s="309"/>
    </row>
    <row r="49" spans="2:47" s="338" customFormat="1" ht="15" thickBot="1">
      <c r="B49" s="326"/>
      <c r="C49" s="539" t="s">
        <v>296</v>
      </c>
      <c r="D49" s="540"/>
      <c r="E49" s="241"/>
      <c r="F49" s="327"/>
      <c r="G49" s="243"/>
      <c r="H49" s="328"/>
      <c r="I49" s="244"/>
      <c r="J49" s="329"/>
      <c r="K49" s="330"/>
      <c r="L49" s="331"/>
      <c r="M49" s="258"/>
      <c r="N49" s="249"/>
      <c r="O49" s="89" t="str">
        <f t="shared" si="42"/>
        <v/>
      </c>
      <c r="P49" s="254"/>
      <c r="Q49" s="332"/>
      <c r="R49" s="89" t="str">
        <f t="shared" si="43"/>
        <v/>
      </c>
      <c r="S49" s="333"/>
      <c r="T49" s="258"/>
      <c r="U49" s="249"/>
      <c r="V49" s="89" t="str">
        <f t="shared" si="44"/>
        <v/>
      </c>
      <c r="W49" s="254"/>
      <c r="X49" s="332"/>
      <c r="Y49" s="89" t="str">
        <f t="shared" si="45"/>
        <v/>
      </c>
      <c r="Z49" s="333"/>
      <c r="AA49" s="258"/>
      <c r="AB49" s="249"/>
      <c r="AC49" s="89" t="str">
        <f t="shared" si="46"/>
        <v/>
      </c>
      <c r="AD49" s="254"/>
      <c r="AE49" s="332"/>
      <c r="AF49" s="89" t="str">
        <f t="shared" si="47"/>
        <v/>
      </c>
      <c r="AG49" s="334"/>
      <c r="AH49" s="258"/>
      <c r="AI49" s="249"/>
      <c r="AJ49" s="89" t="str">
        <f t="shared" si="48"/>
        <v/>
      </c>
      <c r="AK49" s="254"/>
      <c r="AL49" s="332"/>
      <c r="AM49" s="89" t="str">
        <f t="shared" si="49"/>
        <v/>
      </c>
      <c r="AN49" s="333"/>
      <c r="AO49" s="247">
        <f t="shared" si="39"/>
        <v>0</v>
      </c>
      <c r="AP49" s="248">
        <f t="shared" si="40"/>
        <v>0</v>
      </c>
      <c r="AQ49" s="335" t="str">
        <f t="shared" si="51"/>
        <v/>
      </c>
      <c r="AR49" s="90">
        <f>SUM(Q49,X49,AE49,AL49)</f>
        <v>0</v>
      </c>
      <c r="AS49" s="336" t="str">
        <f t="shared" si="50"/>
        <v/>
      </c>
      <c r="AT49" s="337"/>
      <c r="AU49" s="309">
        <f>+SUMPRODUCT(AQ34:AQ49,E34:E49)</f>
        <v>0</v>
      </c>
    </row>
    <row r="50" spans="2:47" s="307" customFormat="1">
      <c r="B50" s="304"/>
      <c r="C50" s="304"/>
      <c r="D50" s="304"/>
      <c r="E50" s="304"/>
      <c r="F50" s="304"/>
      <c r="G50" s="304"/>
      <c r="H50" s="304"/>
      <c r="I50" s="304"/>
      <c r="J50" s="304"/>
      <c r="K50" s="304"/>
      <c r="L50" s="298" t="s">
        <v>320</v>
      </c>
      <c r="M50" s="299">
        <f>SUM(M33:M49)</f>
        <v>53</v>
      </c>
      <c r="N50" s="299">
        <f>SUM(N33:N49)</f>
        <v>0</v>
      </c>
      <c r="O50" s="297"/>
      <c r="P50" s="297"/>
      <c r="Q50" s="299">
        <f>SUM(Q33:Q49)</f>
        <v>0</v>
      </c>
      <c r="R50" s="297"/>
      <c r="S50" s="297"/>
      <c r="T50" s="299">
        <f>SUM(T33:T49)</f>
        <v>52</v>
      </c>
      <c r="U50" s="299">
        <f>SUM(U33:U49)</f>
        <v>0</v>
      </c>
      <c r="V50" s="297"/>
      <c r="W50" s="297"/>
      <c r="X50" s="299">
        <f>SUM(X33:X49)</f>
        <v>0</v>
      </c>
      <c r="Y50" s="297"/>
      <c r="Z50" s="297"/>
      <c r="AA50" s="299">
        <f>SUM(AA33:AA49)</f>
        <v>52</v>
      </c>
      <c r="AB50" s="299">
        <f>SUM(AB33:AB49)</f>
        <v>0</v>
      </c>
      <c r="AC50" s="297"/>
      <c r="AD50" s="297"/>
      <c r="AE50" s="299">
        <f>SUM(AE33:AE49)</f>
        <v>0</v>
      </c>
      <c r="AF50" s="297"/>
      <c r="AG50" s="297"/>
      <c r="AH50" s="299">
        <f>SUM(AH33:AH49)</f>
        <v>52</v>
      </c>
      <c r="AI50" s="299">
        <f>SUM(AI33:AI49)</f>
        <v>0</v>
      </c>
      <c r="AJ50" s="297"/>
      <c r="AK50" s="297"/>
      <c r="AL50" s="299">
        <f>SUM(AL33:AL49)</f>
        <v>0</v>
      </c>
      <c r="AM50" s="297"/>
      <c r="AN50" s="297"/>
      <c r="AO50" s="299">
        <f>SUM(AO33:AO49)</f>
        <v>209</v>
      </c>
      <c r="AP50" s="299">
        <f>SUM(AP33:AP49)</f>
        <v>0</v>
      </c>
      <c r="AQ50" s="300"/>
      <c r="AR50" s="299">
        <f>SUM(AR33:AR49)</f>
        <v>0</v>
      </c>
      <c r="AS50" s="305"/>
      <c r="AT50" s="305"/>
      <c r="AU50" s="306"/>
    </row>
  </sheetData>
  <sheetProtection algorithmName="SHA-512" hashValue="KumZpUVRJVDSoDBfeIHzeo59zv9BaMU5cndN0UnbYdpENrnSVDZk8Udcm+5C2zPLzT7simse6wJIGqNAzmavGA==" saltValue="EACBJt9n+ila8FwgglM4Tw==" spinCount="100000" sheet="1" objects="1" scenarios="1"/>
  <autoFilter ref="B9:AT29">
    <filterColumn colId="0" showButton="0"/>
    <filterColumn colId="1" showButton="0"/>
  </autoFilter>
  <mergeCells count="79">
    <mergeCell ref="E31:L31"/>
    <mergeCell ref="C28:D28"/>
    <mergeCell ref="C16:D16"/>
    <mergeCell ref="C23:D23"/>
    <mergeCell ref="C25:D25"/>
    <mergeCell ref="B31:D31"/>
    <mergeCell ref="C13:D13"/>
    <mergeCell ref="C14:D14"/>
    <mergeCell ref="C15:D15"/>
    <mergeCell ref="C26:D26"/>
    <mergeCell ref="C27:D27"/>
    <mergeCell ref="AA11:AD11"/>
    <mergeCell ref="K11:L11"/>
    <mergeCell ref="M11:S11"/>
    <mergeCell ref="T11:Z11"/>
    <mergeCell ref="AO11:AS11"/>
    <mergeCell ref="AH11:AN11"/>
    <mergeCell ref="D1:AT1"/>
    <mergeCell ref="D2:AT2"/>
    <mergeCell ref="D3:AT3"/>
    <mergeCell ref="B1:C3"/>
    <mergeCell ref="B9:D9"/>
    <mergeCell ref="B5:C6"/>
    <mergeCell ref="D5:D6"/>
    <mergeCell ref="BS5:BU6"/>
    <mergeCell ref="BV5:BX6"/>
    <mergeCell ref="B7:C8"/>
    <mergeCell ref="D7:D8"/>
    <mergeCell ref="AO5:AQ6"/>
    <mergeCell ref="AR5:AT6"/>
    <mergeCell ref="AO7:AQ8"/>
    <mergeCell ref="AR7:AT8"/>
    <mergeCell ref="B10:D10"/>
    <mergeCell ref="E10:L10"/>
    <mergeCell ref="C11:D12"/>
    <mergeCell ref="B11:B12"/>
    <mergeCell ref="J11:J12"/>
    <mergeCell ref="E11:E12"/>
    <mergeCell ref="F11:F12"/>
    <mergeCell ref="G11:G12"/>
    <mergeCell ref="H11:H12"/>
    <mergeCell ref="I11:I12"/>
    <mergeCell ref="B32:B33"/>
    <mergeCell ref="C32:D33"/>
    <mergeCell ref="E32:E33"/>
    <mergeCell ref="F32:F33"/>
    <mergeCell ref="G32:G33"/>
    <mergeCell ref="T32:Z32"/>
    <mergeCell ref="AA32:AD32"/>
    <mergeCell ref="AH32:AN32"/>
    <mergeCell ref="AO32:AS32"/>
    <mergeCell ref="C34:D34"/>
    <mergeCell ref="H32:H33"/>
    <mergeCell ref="I32:I33"/>
    <mergeCell ref="J32:J33"/>
    <mergeCell ref="K32:L32"/>
    <mergeCell ref="M32:S32"/>
    <mergeCell ref="C35:D35"/>
    <mergeCell ref="C36:D36"/>
    <mergeCell ref="C42:D42"/>
    <mergeCell ref="C44:D44"/>
    <mergeCell ref="C46:D46"/>
    <mergeCell ref="C41:D41"/>
    <mergeCell ref="C47:D47"/>
    <mergeCell ref="C48:D48"/>
    <mergeCell ref="C49:D49"/>
    <mergeCell ref="C17:D17"/>
    <mergeCell ref="C43:D43"/>
    <mergeCell ref="C24:D24"/>
    <mergeCell ref="C45:D45"/>
    <mergeCell ref="C18:D18"/>
    <mergeCell ref="C19:D19"/>
    <mergeCell ref="C20:D20"/>
    <mergeCell ref="C21:D21"/>
    <mergeCell ref="C22:D22"/>
    <mergeCell ref="C37:D37"/>
    <mergeCell ref="C38:D38"/>
    <mergeCell ref="C39:D39"/>
    <mergeCell ref="C40:D40"/>
  </mergeCells>
  <conditionalFormatting sqref="O13:O28">
    <cfRule type="iconSet" priority="194">
      <iconSet iconSet="3TrafficLights2">
        <cfvo type="percent" val="0"/>
        <cfvo type="num" val="0.7"/>
        <cfvo type="num" val="0.9"/>
      </iconSet>
    </cfRule>
    <cfRule type="cellIs" dxfId="84" priority="195" stopIfTrue="1" operator="greaterThanOrEqual">
      <formula>0.9</formula>
    </cfRule>
    <cfRule type="cellIs" dxfId="83" priority="196" stopIfTrue="1" operator="between">
      <formula>0.7</formula>
      <formula>0.89</formula>
    </cfRule>
    <cfRule type="cellIs" dxfId="82" priority="197" stopIfTrue="1" operator="between">
      <formula>0</formula>
      <formula>0.69</formula>
    </cfRule>
  </conditionalFormatting>
  <conditionalFormatting sqref="R13:R28">
    <cfRule type="iconSet" priority="162">
      <iconSet iconSet="3TrafficLights2">
        <cfvo type="percent" val="0"/>
        <cfvo type="num" val="0.7"/>
        <cfvo type="num" val="0.9"/>
      </iconSet>
    </cfRule>
    <cfRule type="cellIs" dxfId="81" priority="163" stopIfTrue="1" operator="greaterThanOrEqual">
      <formula>0.9</formula>
    </cfRule>
    <cfRule type="cellIs" dxfId="80" priority="164" stopIfTrue="1" operator="between">
      <formula>0.7</formula>
      <formula>0.89</formula>
    </cfRule>
    <cfRule type="cellIs" dxfId="79" priority="165" stopIfTrue="1" operator="between">
      <formula>0</formula>
      <formula>0.69</formula>
    </cfRule>
  </conditionalFormatting>
  <conditionalFormatting sqref="Y13:Y28">
    <cfRule type="iconSet" priority="158">
      <iconSet iconSet="3TrafficLights2">
        <cfvo type="percent" val="0"/>
        <cfvo type="num" val="0.7"/>
        <cfvo type="num" val="0.9"/>
      </iconSet>
    </cfRule>
    <cfRule type="cellIs" dxfId="78" priority="159" stopIfTrue="1" operator="greaterThanOrEqual">
      <formula>0.9</formula>
    </cfRule>
    <cfRule type="cellIs" dxfId="77" priority="160" stopIfTrue="1" operator="between">
      <formula>0.7</formula>
      <formula>0.89</formula>
    </cfRule>
    <cfRule type="cellIs" dxfId="76" priority="161" stopIfTrue="1" operator="between">
      <formula>0</formula>
      <formula>0.69</formula>
    </cfRule>
  </conditionalFormatting>
  <conditionalFormatting sqref="AF13:AF28">
    <cfRule type="iconSet" priority="154">
      <iconSet iconSet="3TrafficLights2">
        <cfvo type="percent" val="0"/>
        <cfvo type="num" val="0.7"/>
        <cfvo type="num" val="0.9"/>
      </iconSet>
    </cfRule>
    <cfRule type="cellIs" dxfId="75" priority="155" stopIfTrue="1" operator="greaterThanOrEqual">
      <formula>0.9</formula>
    </cfRule>
    <cfRule type="cellIs" dxfId="74" priority="156" stopIfTrue="1" operator="between">
      <formula>0.7</formula>
      <formula>0.89</formula>
    </cfRule>
    <cfRule type="cellIs" dxfId="73" priority="157" stopIfTrue="1" operator="between">
      <formula>0</formula>
      <formula>0.69</formula>
    </cfRule>
  </conditionalFormatting>
  <conditionalFormatting sqref="AM13:AM28">
    <cfRule type="iconSet" priority="150">
      <iconSet iconSet="3TrafficLights2">
        <cfvo type="percent" val="0"/>
        <cfvo type="num" val="0.7"/>
        <cfvo type="num" val="0.9"/>
      </iconSet>
    </cfRule>
    <cfRule type="cellIs" dxfId="72" priority="151" stopIfTrue="1" operator="greaterThanOrEqual">
      <formula>0.9</formula>
    </cfRule>
    <cfRule type="cellIs" dxfId="71" priority="152" stopIfTrue="1" operator="between">
      <formula>0.7</formula>
      <formula>0.89</formula>
    </cfRule>
    <cfRule type="cellIs" dxfId="70" priority="153" stopIfTrue="1" operator="between">
      <formula>0</formula>
      <formula>0.69</formula>
    </cfRule>
  </conditionalFormatting>
  <conditionalFormatting sqref="AQ13">
    <cfRule type="iconSet" priority="142">
      <iconSet iconSet="3TrafficLights2">
        <cfvo type="percent" val="0"/>
        <cfvo type="num" val="0.7"/>
        <cfvo type="num" val="0.9"/>
      </iconSet>
    </cfRule>
    <cfRule type="cellIs" dxfId="69" priority="143" stopIfTrue="1" operator="greaterThan">
      <formula>0.9</formula>
    </cfRule>
    <cfRule type="cellIs" dxfId="68" priority="144" stopIfTrue="1" operator="between">
      <formula>0.7</formula>
      <formula>0.89</formula>
    </cfRule>
    <cfRule type="cellIs" dxfId="67" priority="145" stopIfTrue="1" operator="between">
      <formula>0</formula>
      <formula>0.69</formula>
    </cfRule>
  </conditionalFormatting>
  <conditionalFormatting sqref="AQ14">
    <cfRule type="iconSet" priority="138">
      <iconSet iconSet="3TrafficLights2">
        <cfvo type="percent" val="0"/>
        <cfvo type="num" val="0.7"/>
        <cfvo type="num" val="0.9"/>
      </iconSet>
    </cfRule>
    <cfRule type="cellIs" dxfId="66" priority="139" stopIfTrue="1" operator="greaterThan">
      <formula>0.9</formula>
    </cfRule>
    <cfRule type="cellIs" dxfId="65" priority="140" stopIfTrue="1" operator="between">
      <formula>0.7</formula>
      <formula>0.89</formula>
    </cfRule>
    <cfRule type="cellIs" dxfId="64" priority="141" stopIfTrue="1" operator="between">
      <formula>0</formula>
      <formula>0.69</formula>
    </cfRule>
  </conditionalFormatting>
  <conditionalFormatting sqref="AQ15:AQ25">
    <cfRule type="iconSet" priority="134">
      <iconSet iconSet="3TrafficLights2">
        <cfvo type="percent" val="0"/>
        <cfvo type="num" val="0.7"/>
        <cfvo type="num" val="0.9"/>
      </iconSet>
    </cfRule>
    <cfRule type="cellIs" dxfId="63" priority="135" stopIfTrue="1" operator="greaterThan">
      <formula>0.9</formula>
    </cfRule>
    <cfRule type="cellIs" dxfId="62" priority="136" stopIfTrue="1" operator="between">
      <formula>0.7</formula>
      <formula>0.89</formula>
    </cfRule>
    <cfRule type="cellIs" dxfId="61" priority="137" stopIfTrue="1" operator="between">
      <formula>0</formula>
      <formula>0.69</formula>
    </cfRule>
  </conditionalFormatting>
  <conditionalFormatting sqref="AS13:AS25">
    <cfRule type="iconSet" priority="130">
      <iconSet iconSet="3TrafficLights2">
        <cfvo type="percent" val="0"/>
        <cfvo type="num" val="0.7"/>
        <cfvo type="num" val="0.9"/>
      </iconSet>
    </cfRule>
    <cfRule type="cellIs" dxfId="60" priority="131" stopIfTrue="1" operator="greaterThanOrEqual">
      <formula>0.9</formula>
    </cfRule>
    <cfRule type="cellIs" dxfId="59" priority="132" stopIfTrue="1" operator="between">
      <formula>0.7</formula>
      <formula>0.89</formula>
    </cfRule>
    <cfRule type="cellIs" dxfId="58" priority="133" stopIfTrue="1" operator="between">
      <formula>0</formula>
      <formula>0.69</formula>
    </cfRule>
  </conditionalFormatting>
  <conditionalFormatting sqref="AQ26:AQ28 AS26:AS28">
    <cfRule type="iconSet" priority="641">
      <iconSet iconSet="3TrafficLights2">
        <cfvo type="percent" val="0"/>
        <cfvo type="num" val="0.7"/>
        <cfvo type="num" val="0.9"/>
      </iconSet>
    </cfRule>
    <cfRule type="cellIs" dxfId="57" priority="642" stopIfTrue="1" operator="greaterThan">
      <formula>0.9</formula>
    </cfRule>
    <cfRule type="cellIs" dxfId="56" priority="643" stopIfTrue="1" operator="between">
      <formula>0.7</formula>
      <formula>0.89</formula>
    </cfRule>
    <cfRule type="cellIs" dxfId="55" priority="644" stopIfTrue="1" operator="between">
      <formula>0</formula>
      <formula>0.69</formula>
    </cfRule>
  </conditionalFormatting>
  <conditionalFormatting sqref="M31">
    <cfRule type="iconSet" priority="72">
      <iconSet iconSet="3TrafficLights2">
        <cfvo type="percent" val="0"/>
        <cfvo type="num" val="0.7"/>
        <cfvo type="num" val="0.9"/>
      </iconSet>
    </cfRule>
    <cfRule type="cellIs" dxfId="54" priority="73" stopIfTrue="1" operator="equal">
      <formula>1</formula>
    </cfRule>
    <cfRule type="cellIs" dxfId="53" priority="74" stopIfTrue="1" operator="notEqual">
      <formula>1</formula>
    </cfRule>
  </conditionalFormatting>
  <conditionalFormatting sqref="M10">
    <cfRule type="iconSet" priority="69">
      <iconSet iconSet="3TrafficLights2">
        <cfvo type="percent" val="0"/>
        <cfvo type="num" val="0.7"/>
        <cfvo type="num" val="0.9"/>
      </iconSet>
    </cfRule>
    <cfRule type="cellIs" dxfId="52" priority="70" stopIfTrue="1" operator="equal">
      <formula>1</formula>
    </cfRule>
    <cfRule type="cellIs" dxfId="51" priority="71" stopIfTrue="1" operator="notEqual">
      <formula>1</formula>
    </cfRule>
  </conditionalFormatting>
  <conditionalFormatting sqref="AS34:AS46">
    <cfRule type="iconSet" priority="61">
      <iconSet iconSet="3TrafficLights2">
        <cfvo type="percent" val="0"/>
        <cfvo type="num" val="0.7"/>
        <cfvo type="num" val="0.9"/>
      </iconSet>
    </cfRule>
    <cfRule type="cellIs" dxfId="50" priority="62" stopIfTrue="1" operator="greaterThanOrEqual">
      <formula>0.9</formula>
    </cfRule>
    <cfRule type="cellIs" dxfId="49" priority="63" stopIfTrue="1" operator="between">
      <formula>0.7</formula>
      <formula>0.89</formula>
    </cfRule>
    <cfRule type="cellIs" dxfId="48" priority="64" stopIfTrue="1" operator="between">
      <formula>0</formula>
      <formula>0.69</formula>
    </cfRule>
  </conditionalFormatting>
  <conditionalFormatting sqref="AS47:AS49">
    <cfRule type="iconSet" priority="65">
      <iconSet iconSet="3TrafficLights2">
        <cfvo type="percent" val="0"/>
        <cfvo type="num" val="0.7"/>
        <cfvo type="num" val="0.9"/>
      </iconSet>
    </cfRule>
    <cfRule type="cellIs" dxfId="47" priority="66" stopIfTrue="1" operator="greaterThan">
      <formula>0.9</formula>
    </cfRule>
    <cfRule type="cellIs" dxfId="46" priority="67" stopIfTrue="1" operator="between">
      <formula>0.7</formula>
      <formula>0.89</formula>
    </cfRule>
    <cfRule type="cellIs" dxfId="45" priority="68" stopIfTrue="1" operator="between">
      <formula>0</formula>
      <formula>0.69</formula>
    </cfRule>
  </conditionalFormatting>
  <conditionalFormatting sqref="V13:V28">
    <cfRule type="iconSet" priority="57">
      <iconSet iconSet="3TrafficLights2">
        <cfvo type="percent" val="0"/>
        <cfvo type="num" val="0.7"/>
        <cfvo type="num" val="0.9"/>
      </iconSet>
    </cfRule>
    <cfRule type="cellIs" dxfId="44" priority="58" stopIfTrue="1" operator="greaterThanOrEqual">
      <formula>0.9</formula>
    </cfRule>
    <cfRule type="cellIs" dxfId="43" priority="59" stopIfTrue="1" operator="between">
      <formula>0.7</formula>
      <formula>0.89</formula>
    </cfRule>
    <cfRule type="cellIs" dxfId="42" priority="60" stopIfTrue="1" operator="between">
      <formula>0</formula>
      <formula>0.69</formula>
    </cfRule>
  </conditionalFormatting>
  <conditionalFormatting sqref="AC13:AC28">
    <cfRule type="iconSet" priority="53">
      <iconSet iconSet="3TrafficLights2">
        <cfvo type="percent" val="0"/>
        <cfvo type="num" val="0.7"/>
        <cfvo type="num" val="0.9"/>
      </iconSet>
    </cfRule>
    <cfRule type="cellIs" dxfId="41" priority="54" stopIfTrue="1" operator="greaterThanOrEqual">
      <formula>0.9</formula>
    </cfRule>
    <cfRule type="cellIs" dxfId="40" priority="55" stopIfTrue="1" operator="between">
      <formula>0.7</formula>
      <formula>0.89</formula>
    </cfRule>
    <cfRule type="cellIs" dxfId="39" priority="56" stopIfTrue="1" operator="between">
      <formula>0</formula>
      <formula>0.69</formula>
    </cfRule>
  </conditionalFormatting>
  <conditionalFormatting sqref="AJ13:AJ28">
    <cfRule type="iconSet" priority="49">
      <iconSet iconSet="3TrafficLights2">
        <cfvo type="percent" val="0"/>
        <cfvo type="num" val="0.7"/>
        <cfvo type="num" val="0.9"/>
      </iconSet>
    </cfRule>
    <cfRule type="cellIs" dxfId="38" priority="50" stopIfTrue="1" operator="greaterThanOrEqual">
      <formula>0.9</formula>
    </cfRule>
    <cfRule type="cellIs" dxfId="37" priority="51" stopIfTrue="1" operator="between">
      <formula>0.7</formula>
      <formula>0.89</formula>
    </cfRule>
    <cfRule type="cellIs" dxfId="36" priority="52" stopIfTrue="1" operator="between">
      <formula>0</formula>
      <formula>0.69</formula>
    </cfRule>
  </conditionalFormatting>
  <conditionalFormatting sqref="O34:O49">
    <cfRule type="iconSet" priority="41">
      <iconSet iconSet="3TrafficLights2">
        <cfvo type="percent" val="0"/>
        <cfvo type="num" val="0.7"/>
        <cfvo type="num" val="0.9"/>
      </iconSet>
    </cfRule>
    <cfRule type="cellIs" dxfId="35" priority="42" stopIfTrue="1" operator="greaterThanOrEqual">
      <formula>0.9</formula>
    </cfRule>
    <cfRule type="cellIs" dxfId="34" priority="43" stopIfTrue="1" operator="between">
      <formula>0.7</formula>
      <formula>0.89</formula>
    </cfRule>
    <cfRule type="cellIs" dxfId="33" priority="44" stopIfTrue="1" operator="between">
      <formula>0</formula>
      <formula>0.69</formula>
    </cfRule>
  </conditionalFormatting>
  <conditionalFormatting sqref="R34:R49">
    <cfRule type="iconSet" priority="37">
      <iconSet iconSet="3TrafficLights2">
        <cfvo type="percent" val="0"/>
        <cfvo type="num" val="0.7"/>
        <cfvo type="num" val="0.9"/>
      </iconSet>
    </cfRule>
    <cfRule type="cellIs" dxfId="32" priority="38" stopIfTrue="1" operator="greaterThanOrEqual">
      <formula>0.9</formula>
    </cfRule>
    <cfRule type="cellIs" dxfId="31" priority="39" stopIfTrue="1" operator="between">
      <formula>0.7</formula>
      <formula>0.89</formula>
    </cfRule>
    <cfRule type="cellIs" dxfId="30" priority="40" stopIfTrue="1" operator="between">
      <formula>0</formula>
      <formula>0.69</formula>
    </cfRule>
  </conditionalFormatting>
  <conditionalFormatting sqref="Y34:Y49">
    <cfRule type="iconSet" priority="33">
      <iconSet iconSet="3TrafficLights2">
        <cfvo type="percent" val="0"/>
        <cfvo type="num" val="0.7"/>
        <cfvo type="num" val="0.9"/>
      </iconSet>
    </cfRule>
    <cfRule type="cellIs" dxfId="29" priority="34" stopIfTrue="1" operator="greaterThanOrEqual">
      <formula>0.9</formula>
    </cfRule>
    <cfRule type="cellIs" dxfId="28" priority="35" stopIfTrue="1" operator="between">
      <formula>0.7</formula>
      <formula>0.89</formula>
    </cfRule>
    <cfRule type="cellIs" dxfId="27" priority="36" stopIfTrue="1" operator="between">
      <formula>0</formula>
      <formula>0.69</formula>
    </cfRule>
  </conditionalFormatting>
  <conditionalFormatting sqref="AF34:AF49">
    <cfRule type="iconSet" priority="29">
      <iconSet iconSet="3TrafficLights2">
        <cfvo type="percent" val="0"/>
        <cfvo type="num" val="0.7"/>
        <cfvo type="num" val="0.9"/>
      </iconSet>
    </cfRule>
    <cfRule type="cellIs" dxfId="26" priority="30" stopIfTrue="1" operator="greaterThanOrEqual">
      <formula>0.9</formula>
    </cfRule>
    <cfRule type="cellIs" dxfId="25" priority="31" stopIfTrue="1" operator="between">
      <formula>0.7</formula>
      <formula>0.89</formula>
    </cfRule>
    <cfRule type="cellIs" dxfId="24" priority="32" stopIfTrue="1" operator="between">
      <formula>0</formula>
      <formula>0.69</formula>
    </cfRule>
  </conditionalFormatting>
  <conditionalFormatting sqref="AM34:AM49">
    <cfRule type="iconSet" priority="25">
      <iconSet iconSet="3TrafficLights2">
        <cfvo type="percent" val="0"/>
        <cfvo type="num" val="0.7"/>
        <cfvo type="num" val="0.9"/>
      </iconSet>
    </cfRule>
    <cfRule type="cellIs" dxfId="23" priority="26" stopIfTrue="1" operator="greaterThanOrEqual">
      <formula>0.9</formula>
    </cfRule>
    <cfRule type="cellIs" dxfId="22" priority="27" stopIfTrue="1" operator="between">
      <formula>0.7</formula>
      <formula>0.89</formula>
    </cfRule>
    <cfRule type="cellIs" dxfId="21" priority="28" stopIfTrue="1" operator="between">
      <formula>0</formula>
      <formula>0.69</formula>
    </cfRule>
  </conditionalFormatting>
  <conditionalFormatting sqref="AQ34">
    <cfRule type="iconSet" priority="21">
      <iconSet iconSet="3TrafficLights2">
        <cfvo type="percent" val="0"/>
        <cfvo type="num" val="0.7"/>
        <cfvo type="num" val="0.9"/>
      </iconSet>
    </cfRule>
    <cfRule type="cellIs" dxfId="20" priority="22" stopIfTrue="1" operator="greaterThan">
      <formula>0.9</formula>
    </cfRule>
    <cfRule type="cellIs" dxfId="19" priority="23" stopIfTrue="1" operator="between">
      <formula>0.7</formula>
      <formula>0.89</formula>
    </cfRule>
    <cfRule type="cellIs" dxfId="18" priority="24" stopIfTrue="1" operator="between">
      <formula>0</formula>
      <formula>0.69</formula>
    </cfRule>
  </conditionalFormatting>
  <conditionalFormatting sqref="AQ35">
    <cfRule type="iconSet" priority="17">
      <iconSet iconSet="3TrafficLights2">
        <cfvo type="percent" val="0"/>
        <cfvo type="num" val="0.7"/>
        <cfvo type="num" val="0.9"/>
      </iconSet>
    </cfRule>
    <cfRule type="cellIs" dxfId="17" priority="18" stopIfTrue="1" operator="greaterThan">
      <formula>0.9</formula>
    </cfRule>
    <cfRule type="cellIs" dxfId="16" priority="19" stopIfTrue="1" operator="between">
      <formula>0.7</formula>
      <formula>0.89</formula>
    </cfRule>
    <cfRule type="cellIs" dxfId="15" priority="20" stopIfTrue="1" operator="between">
      <formula>0</formula>
      <formula>0.69</formula>
    </cfRule>
  </conditionalFormatting>
  <conditionalFormatting sqref="AQ36:AQ46">
    <cfRule type="iconSet" priority="13">
      <iconSet iconSet="3TrafficLights2">
        <cfvo type="percent" val="0"/>
        <cfvo type="num" val="0.7"/>
        <cfvo type="num" val="0.9"/>
      </iconSet>
    </cfRule>
    <cfRule type="cellIs" dxfId="14" priority="14" stopIfTrue="1" operator="greaterThan">
      <formula>0.9</formula>
    </cfRule>
    <cfRule type="cellIs" dxfId="13" priority="15" stopIfTrue="1" operator="between">
      <formula>0.7</formula>
      <formula>0.89</formula>
    </cfRule>
    <cfRule type="cellIs" dxfId="12" priority="16" stopIfTrue="1" operator="between">
      <formula>0</formula>
      <formula>0.69</formula>
    </cfRule>
  </conditionalFormatting>
  <conditionalFormatting sqref="AQ47:AQ49">
    <cfRule type="iconSet" priority="45">
      <iconSet iconSet="3TrafficLights2">
        <cfvo type="percent" val="0"/>
        <cfvo type="num" val="0.7"/>
        <cfvo type="num" val="0.9"/>
      </iconSet>
    </cfRule>
    <cfRule type="cellIs" dxfId="11" priority="46" stopIfTrue="1" operator="greaterThan">
      <formula>0.9</formula>
    </cfRule>
    <cfRule type="cellIs" dxfId="10" priority="47" stopIfTrue="1" operator="between">
      <formula>0.7</formula>
      <formula>0.89</formula>
    </cfRule>
    <cfRule type="cellIs" dxfId="9" priority="48" stopIfTrue="1" operator="between">
      <formula>0</formula>
      <formula>0.69</formula>
    </cfRule>
  </conditionalFormatting>
  <conditionalFormatting sqref="V34:V49">
    <cfRule type="iconSet" priority="9">
      <iconSet iconSet="3TrafficLights2">
        <cfvo type="percent" val="0"/>
        <cfvo type="num" val="0.7"/>
        <cfvo type="num" val="0.9"/>
      </iconSet>
    </cfRule>
    <cfRule type="cellIs" dxfId="8" priority="10" stopIfTrue="1" operator="greaterThanOrEqual">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AC34:AC49">
    <cfRule type="iconSet" priority="5">
      <iconSet iconSet="3TrafficLights2">
        <cfvo type="percent" val="0"/>
        <cfvo type="num" val="0.7"/>
        <cfvo type="num" val="0.9"/>
      </iconSet>
    </cfRule>
    <cfRule type="cellIs" dxfId="5" priority="6" stopIfTrue="1" operator="greaterThanOrEqual">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J34:AJ49">
    <cfRule type="iconSet" priority="1">
      <iconSet iconSet="3TrafficLights2">
        <cfvo type="percent" val="0"/>
        <cfvo type="num" val="0.7"/>
        <cfvo type="num" val="0.9"/>
      </iconSet>
    </cfRule>
    <cfRule type="cellIs" dxfId="2" priority="2" stopIfTrue="1" operator="greaterThanOrEqual">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14" orientation="landscape" r:id="rId1"/>
  <headerFooter>
    <oddFooter>&amp;LVersiuón 5 13-12-2019&amp;R&amp;N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Listas!$B$34:$B$37</xm:f>
          </x14:formula1>
          <xm:sqref>E10:L10 E31:L31</xm:sqref>
        </x14:dataValidation>
      </x14:dataValidations>
    </ext>
  </extLst>
</worksheet>
</file>

<file path=xl/worksheets/sheet5.xml><?xml version="1.0" encoding="utf-8"?>
<worksheet xmlns="http://schemas.openxmlformats.org/spreadsheetml/2006/main" xmlns:r="http://schemas.openxmlformats.org/officeDocument/2006/relationships">
  <dimension ref="C2:I23"/>
  <sheetViews>
    <sheetView zoomScale="85" zoomScaleNormal="85" workbookViewId="0">
      <selection activeCell="E11" sqref="E11"/>
    </sheetView>
  </sheetViews>
  <sheetFormatPr baseColWidth="10" defaultRowHeight="13.5"/>
  <cols>
    <col min="1" max="3" width="11.42578125" style="277"/>
    <col min="4" max="4" width="18" style="273" customWidth="1"/>
    <col min="5" max="8" width="15.42578125" style="277" customWidth="1"/>
    <col min="9" max="9" width="13" style="277" bestFit="1" customWidth="1"/>
    <col min="10" max="16384" width="11.42578125" style="277"/>
  </cols>
  <sheetData>
    <row r="2" spans="3:9">
      <c r="E2" s="239" t="s">
        <v>310</v>
      </c>
      <c r="F2" s="239" t="s">
        <v>311</v>
      </c>
      <c r="G2" s="239" t="s">
        <v>313</v>
      </c>
      <c r="H2" s="239" t="s">
        <v>312</v>
      </c>
      <c r="I2" s="239" t="s">
        <v>295</v>
      </c>
    </row>
    <row r="3" spans="3:9">
      <c r="C3" s="238"/>
      <c r="D3" s="273" t="s">
        <v>301</v>
      </c>
      <c r="E3" s="277">
        <f>+'Act. Estrategias'!M8</f>
        <v>27</v>
      </c>
      <c r="F3" s="277">
        <f>+'Act. Estrategias'!W8</f>
        <v>28</v>
      </c>
      <c r="G3" s="277">
        <f>+'Act. Estrategias'!AG8</f>
        <v>26</v>
      </c>
      <c r="H3" s="277">
        <f>+'Act. Estrategias'!AQ8</f>
        <v>27</v>
      </c>
      <c r="I3" s="277">
        <f>+'Act. Estrategias'!BA8</f>
        <v>108</v>
      </c>
    </row>
    <row r="4" spans="3:9">
      <c r="D4" s="273" t="s">
        <v>302</v>
      </c>
      <c r="E4" s="277">
        <f>+'Act. Gestión y Seguimiento'!M29</f>
        <v>100</v>
      </c>
      <c r="F4" s="277">
        <f>+'Act. Gestión y Seguimiento'!T29</f>
        <v>100</v>
      </c>
      <c r="G4" s="277">
        <f>+'Act. Gestión y Seguimiento'!AA29</f>
        <v>100</v>
      </c>
      <c r="H4" s="277">
        <f>+'Act. Gestión y Seguimiento'!AH29</f>
        <v>102</v>
      </c>
      <c r="I4" s="277">
        <f>+'Act. Gestión y Seguimiento'!AO29</f>
        <v>402</v>
      </c>
    </row>
    <row r="5" spans="3:9">
      <c r="D5" s="273" t="s">
        <v>303</v>
      </c>
      <c r="E5" s="277">
        <f>+'Act. Gestión y Seguimiento'!M50</f>
        <v>53</v>
      </c>
      <c r="F5" s="277">
        <f>+'Act. Gestión y Seguimiento'!T50</f>
        <v>52</v>
      </c>
      <c r="G5" s="277">
        <f>+'Act. Gestión y Seguimiento'!AA50</f>
        <v>52</v>
      </c>
      <c r="H5" s="277">
        <f>+'Act. Gestión y Seguimiento'!AH50</f>
        <v>52</v>
      </c>
      <c r="I5" s="277">
        <f>+'Act. Gestión y Seguimiento'!AO50</f>
        <v>209</v>
      </c>
    </row>
    <row r="7" spans="3:9" ht="15" customHeight="1">
      <c r="C7" s="215"/>
      <c r="D7" s="273" t="s">
        <v>304</v>
      </c>
      <c r="E7" s="277">
        <f>+'Act. Estrategias'!Q8</f>
        <v>0</v>
      </c>
      <c r="F7" s="277">
        <f>+'Act. Estrategias'!AA8</f>
        <v>0</v>
      </c>
      <c r="G7" s="277">
        <f>+'Act. Estrategias'!AK8</f>
        <v>0</v>
      </c>
      <c r="H7" s="277">
        <f>+'Act. Estrategias'!AU8</f>
        <v>0</v>
      </c>
      <c r="I7" s="277">
        <f>+'Act. Estrategias'!BB8</f>
        <v>0</v>
      </c>
    </row>
    <row r="8" spans="3:9">
      <c r="D8" s="273" t="s">
        <v>308</v>
      </c>
      <c r="E8" s="277">
        <f>+'Act. Gestión y Seguimiento'!N29</f>
        <v>0</v>
      </c>
      <c r="F8" s="277">
        <f>+'Act. Gestión y Seguimiento'!U29</f>
        <v>0</v>
      </c>
      <c r="G8" s="277">
        <f>+'Act. Gestión y Seguimiento'!AB29</f>
        <v>0</v>
      </c>
      <c r="H8" s="277">
        <f>+'Act. Gestión y Seguimiento'!AI29</f>
        <v>0</v>
      </c>
      <c r="I8" s="277">
        <f>+'Act. Gestión y Seguimiento'!AP29</f>
        <v>0</v>
      </c>
    </row>
    <row r="9" spans="3:9">
      <c r="D9" s="273" t="s">
        <v>309</v>
      </c>
      <c r="E9" s="277">
        <f>+'Act. Gestión y Seguimiento'!N50</f>
        <v>0</v>
      </c>
      <c r="F9" s="277">
        <f>+'Act. Gestión y Seguimiento'!U50</f>
        <v>0</v>
      </c>
      <c r="G9" s="277">
        <f>+'Act. Gestión y Seguimiento'!AB50</f>
        <v>0</v>
      </c>
      <c r="H9" s="277">
        <f>+'Act. Gestión y Seguimiento'!AI50</f>
        <v>0</v>
      </c>
      <c r="I9" s="277">
        <f>+'Act. Gestión y Seguimiento'!AP50</f>
        <v>0</v>
      </c>
    </row>
    <row r="11" spans="3:9">
      <c r="D11" s="273" t="s">
        <v>305</v>
      </c>
      <c r="E11" s="277">
        <f>+'Act. Estrategias'!T8</f>
        <v>3</v>
      </c>
      <c r="F11" s="277">
        <f>+'Act. Estrategias'!AD8</f>
        <v>0</v>
      </c>
      <c r="G11" s="277">
        <f>+'Act. Estrategias'!AN8</f>
        <v>0</v>
      </c>
      <c r="H11" s="277">
        <f>+'Act. Estrategias'!AX8</f>
        <v>0</v>
      </c>
      <c r="I11" s="277">
        <f>+'Act. Estrategias'!BD8</f>
        <v>3</v>
      </c>
    </row>
    <row r="12" spans="3:9" ht="15" customHeight="1">
      <c r="C12" s="215"/>
      <c r="D12" s="273" t="s">
        <v>306</v>
      </c>
      <c r="E12" s="277">
        <f>+'Act. Gestión y Seguimiento'!Q29</f>
        <v>0</v>
      </c>
      <c r="F12" s="277">
        <f>+'Act. Gestión y Seguimiento'!X29</f>
        <v>0</v>
      </c>
      <c r="G12" s="277">
        <f>+'Act. Gestión y Seguimiento'!AE29</f>
        <v>0</v>
      </c>
      <c r="H12" s="277">
        <f>+'Act. Gestión y Seguimiento'!AL29</f>
        <v>0</v>
      </c>
      <c r="I12" s="277">
        <f>+'Act. Gestión y Seguimiento'!AR29</f>
        <v>0</v>
      </c>
    </row>
    <row r="13" spans="3:9">
      <c r="D13" s="273" t="s">
        <v>307</v>
      </c>
      <c r="E13" s="277">
        <f>+'Act. Gestión y Seguimiento'!Q50</f>
        <v>0</v>
      </c>
      <c r="F13" s="277">
        <f>+'Act. Gestión y Seguimiento'!X50</f>
        <v>0</v>
      </c>
      <c r="G13" s="277">
        <f>+'Act. Gestión y Seguimiento'!AE50</f>
        <v>0</v>
      </c>
      <c r="H13" s="277">
        <f>+'Act. Gestión y Seguimiento'!AL50</f>
        <v>0</v>
      </c>
      <c r="I13" s="277">
        <f>+'Act. Gestión y Seguimiento'!AR50</f>
        <v>0</v>
      </c>
    </row>
    <row r="15" spans="3:9">
      <c r="D15" s="273" t="s">
        <v>314</v>
      </c>
      <c r="E15" s="277">
        <f>SUM(E3:E5)</f>
        <v>180</v>
      </c>
      <c r="F15" s="277">
        <f>SUM(F3:F5)</f>
        <v>180</v>
      </c>
      <c r="G15" s="277">
        <f>SUM(G3:G5)</f>
        <v>178</v>
      </c>
      <c r="H15" s="277">
        <f>SUM(H3:H5)</f>
        <v>181</v>
      </c>
      <c r="I15" s="277">
        <f>SUM(I3:I5)</f>
        <v>719</v>
      </c>
    </row>
    <row r="16" spans="3:9">
      <c r="D16" s="273" t="s">
        <v>315</v>
      </c>
      <c r="E16" s="277">
        <f>SUM(E7:E9)</f>
        <v>0</v>
      </c>
      <c r="F16" s="277">
        <f>SUM(F7:F9)</f>
        <v>0</v>
      </c>
      <c r="G16" s="277">
        <f>SUM(G7:G9)</f>
        <v>0</v>
      </c>
      <c r="H16" s="277">
        <f>SUM(H7:H9)</f>
        <v>0</v>
      </c>
      <c r="I16" s="277">
        <f>SUM(I7:I9)</f>
        <v>0</v>
      </c>
    </row>
    <row r="17" spans="3:9">
      <c r="D17" s="273" t="s">
        <v>316</v>
      </c>
      <c r="E17" s="277">
        <f>SUM(E11:E13)</f>
        <v>3</v>
      </c>
      <c r="F17" s="277">
        <f>SUM(F11:F13)</f>
        <v>0</v>
      </c>
      <c r="G17" s="277">
        <f>SUM(G11:G13)</f>
        <v>0</v>
      </c>
      <c r="H17" s="277">
        <f>SUM(H11:H13)</f>
        <v>0</v>
      </c>
      <c r="I17" s="277">
        <f>SUM(I11:I13)</f>
        <v>3</v>
      </c>
    </row>
    <row r="18" spans="3:9">
      <c r="D18" s="275"/>
    </row>
    <row r="19" spans="3:9" ht="15">
      <c r="D19" s="273" t="s">
        <v>317</v>
      </c>
      <c r="E19" s="342">
        <f>+E15/$I$15</f>
        <v>0.25034770514603616</v>
      </c>
      <c r="F19" s="342">
        <f t="shared" ref="F19:I19" si="0">+F15/$I$15</f>
        <v>0.25034770514603616</v>
      </c>
      <c r="G19" s="342">
        <f t="shared" si="0"/>
        <v>0.24756606397774686</v>
      </c>
      <c r="H19" s="342">
        <f t="shared" si="0"/>
        <v>0.2517385257301808</v>
      </c>
      <c r="I19" s="342">
        <f t="shared" si="0"/>
        <v>1</v>
      </c>
    </row>
    <row r="20" spans="3:9" ht="15">
      <c r="D20" s="273" t="s">
        <v>318</v>
      </c>
      <c r="E20" s="342">
        <f t="shared" ref="E20:I20" si="1">+E16/$I$15</f>
        <v>0</v>
      </c>
      <c r="F20" s="342">
        <f t="shared" si="1"/>
        <v>0</v>
      </c>
      <c r="G20" s="342">
        <f t="shared" si="1"/>
        <v>0</v>
      </c>
      <c r="H20" s="342">
        <f t="shared" si="1"/>
        <v>0</v>
      </c>
      <c r="I20" s="342">
        <f t="shared" si="1"/>
        <v>0</v>
      </c>
    </row>
    <row r="21" spans="3:9" ht="15">
      <c r="C21" s="276"/>
      <c r="D21" s="273" t="s">
        <v>319</v>
      </c>
      <c r="E21" s="342">
        <f t="shared" ref="E21:I21" si="2">+E17/$I$15</f>
        <v>4.172461752433936E-3</v>
      </c>
      <c r="F21" s="342">
        <f t="shared" si="2"/>
        <v>0</v>
      </c>
      <c r="G21" s="342">
        <f t="shared" si="2"/>
        <v>0</v>
      </c>
      <c r="H21" s="342">
        <f t="shared" si="2"/>
        <v>0</v>
      </c>
      <c r="I21" s="342">
        <f t="shared" si="2"/>
        <v>4.172461752433936E-3</v>
      </c>
    </row>
    <row r="22" spans="3:9">
      <c r="C22" s="215"/>
    </row>
    <row r="23" spans="3:9" ht="24.75" customHeight="1">
      <c r="C23" s="215"/>
    </row>
  </sheetData>
  <sheetProtection algorithmName="SHA-512" hashValue="syhtP+WeHWzLrAT/c6YLBZQFbWzXGfvMC0AI1qyf9ikRoa7b8/pJDlm8DNH7SE68JMc3BVzNwqd0PfxJ6OvGpg==" saltValue="GEDHhGFhe4IP9Tu16pCOK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Z96"/>
  <sheetViews>
    <sheetView topLeftCell="A7" zoomScale="70" zoomScaleNormal="70" zoomScalePageLayoutView="70" workbookViewId="0">
      <selection activeCell="C35" sqref="C35:C37"/>
    </sheetView>
  </sheetViews>
  <sheetFormatPr baseColWidth="10" defaultRowHeight="12.75"/>
  <cols>
    <col min="1" max="1" width="1.5703125" style="31" customWidth="1"/>
    <col min="2" max="6" width="11.42578125" style="31"/>
    <col min="7" max="7" width="9.85546875" style="31" customWidth="1"/>
    <col min="8" max="8" width="15" style="31" customWidth="1"/>
    <col min="9" max="23" width="11.42578125" style="31"/>
    <col min="24" max="24" width="49.42578125" style="31" customWidth="1"/>
    <col min="25" max="25" width="5.7109375" style="31" bestFit="1" customWidth="1"/>
    <col min="26" max="26" width="64" style="45" customWidth="1"/>
    <col min="27" max="16384" width="11.42578125" style="31"/>
  </cols>
  <sheetData>
    <row r="1" spans="2:26">
      <c r="Z1" s="45" t="s">
        <v>133</v>
      </c>
    </row>
    <row r="2" spans="2:26">
      <c r="B2" s="581" t="s">
        <v>220</v>
      </c>
      <c r="C2" s="582"/>
      <c r="D2" s="583"/>
      <c r="H2" s="46" t="s">
        <v>32</v>
      </c>
      <c r="I2" s="581" t="s">
        <v>79</v>
      </c>
      <c r="J2" s="583"/>
      <c r="K2" s="24"/>
      <c r="L2" s="581" t="s">
        <v>81</v>
      </c>
      <c r="M2" s="582"/>
      <c r="N2" s="583"/>
      <c r="X2" s="377" t="s">
        <v>40</v>
      </c>
      <c r="Y2" s="584" t="s">
        <v>123</v>
      </c>
      <c r="Z2" s="47" t="s">
        <v>97</v>
      </c>
    </row>
    <row r="3" spans="2:26">
      <c r="B3" s="31" t="s">
        <v>129</v>
      </c>
      <c r="H3" s="31" t="s">
        <v>130</v>
      </c>
      <c r="L3" s="31" t="s">
        <v>132</v>
      </c>
      <c r="X3" s="377"/>
      <c r="Y3" s="585"/>
      <c r="Z3" s="47" t="s">
        <v>98</v>
      </c>
    </row>
    <row r="4" spans="2:26">
      <c r="B4" s="31" t="s">
        <v>221</v>
      </c>
      <c r="H4" s="31" t="s">
        <v>33</v>
      </c>
      <c r="I4" s="24" t="s">
        <v>76</v>
      </c>
      <c r="J4" s="24"/>
      <c r="L4" s="31" t="s">
        <v>49</v>
      </c>
      <c r="M4" s="24"/>
      <c r="N4" s="24"/>
      <c r="X4" s="377"/>
      <c r="Y4" s="585"/>
      <c r="Z4" s="47" t="s">
        <v>99</v>
      </c>
    </row>
    <row r="5" spans="2:26">
      <c r="B5" s="31" t="s">
        <v>222</v>
      </c>
      <c r="H5" s="31" t="s">
        <v>34</v>
      </c>
      <c r="I5" s="24" t="s">
        <v>75</v>
      </c>
      <c r="J5" s="24"/>
      <c r="L5" s="31" t="s">
        <v>40</v>
      </c>
      <c r="M5" s="24"/>
      <c r="N5" s="24"/>
      <c r="X5" s="377"/>
      <c r="Y5" s="585"/>
      <c r="Z5" s="47" t="s">
        <v>100</v>
      </c>
    </row>
    <row r="6" spans="2:26">
      <c r="B6" s="31" t="s">
        <v>223</v>
      </c>
      <c r="H6" s="31" t="s">
        <v>35</v>
      </c>
      <c r="I6" s="24" t="s">
        <v>74</v>
      </c>
      <c r="J6" s="24"/>
      <c r="L6" s="31" t="s">
        <v>65</v>
      </c>
      <c r="M6" s="24"/>
      <c r="N6" s="24"/>
      <c r="X6" s="377"/>
      <c r="Y6" s="586"/>
      <c r="Z6" s="47" t="s">
        <v>101</v>
      </c>
    </row>
    <row r="7" spans="2:26">
      <c r="B7" s="31" t="s">
        <v>60</v>
      </c>
      <c r="H7" s="31" t="s">
        <v>36</v>
      </c>
      <c r="I7" s="24" t="s">
        <v>78</v>
      </c>
      <c r="J7" s="24"/>
      <c r="L7" s="31" t="s">
        <v>53</v>
      </c>
      <c r="M7" s="24"/>
      <c r="N7" s="24"/>
      <c r="Z7" s="45" t="s">
        <v>133</v>
      </c>
    </row>
    <row r="8" spans="2:26">
      <c r="B8" s="31" t="s">
        <v>224</v>
      </c>
      <c r="H8" s="31" t="s">
        <v>37</v>
      </c>
      <c r="I8" s="24" t="s">
        <v>77</v>
      </c>
      <c r="J8" s="24"/>
      <c r="L8" s="31" t="s">
        <v>46</v>
      </c>
      <c r="M8" s="24"/>
      <c r="N8" s="24"/>
      <c r="X8" s="587" t="s">
        <v>49</v>
      </c>
      <c r="Y8" s="588" t="s">
        <v>127</v>
      </c>
      <c r="Z8" s="48" t="s">
        <v>102</v>
      </c>
    </row>
    <row r="9" spans="2:26">
      <c r="B9" s="31" t="s">
        <v>225</v>
      </c>
      <c r="H9" s="49" t="s">
        <v>80</v>
      </c>
      <c r="I9" s="24"/>
      <c r="J9" s="24"/>
      <c r="K9" s="24"/>
      <c r="L9" s="24"/>
      <c r="M9" s="24"/>
      <c r="N9" s="24"/>
      <c r="X9" s="587"/>
      <c r="Y9" s="589"/>
      <c r="Z9" s="48" t="s">
        <v>103</v>
      </c>
    </row>
    <row r="10" spans="2:26">
      <c r="H10" s="24" t="s">
        <v>97</v>
      </c>
      <c r="I10" s="24"/>
      <c r="J10" s="24"/>
      <c r="K10" s="24"/>
      <c r="N10" s="50"/>
      <c r="X10" s="587"/>
      <c r="Y10" s="590"/>
      <c r="Z10" s="48" t="s">
        <v>104</v>
      </c>
    </row>
    <row r="11" spans="2:26">
      <c r="H11" s="24" t="s">
        <v>98</v>
      </c>
      <c r="I11" s="24"/>
      <c r="J11" s="24"/>
      <c r="K11" s="24"/>
      <c r="N11" s="24"/>
      <c r="Z11" s="45" t="s">
        <v>133</v>
      </c>
    </row>
    <row r="12" spans="2:26">
      <c r="B12" s="581" t="s">
        <v>22</v>
      </c>
      <c r="C12" s="582"/>
      <c r="D12" s="583"/>
      <c r="H12" s="24" t="s">
        <v>99</v>
      </c>
      <c r="I12" s="24"/>
      <c r="J12" s="24"/>
      <c r="K12" s="24"/>
      <c r="N12" s="24"/>
      <c r="X12" s="377" t="s">
        <v>53</v>
      </c>
      <c r="Y12" s="584" t="s">
        <v>125</v>
      </c>
      <c r="Z12" s="47" t="s">
        <v>105</v>
      </c>
    </row>
    <row r="13" spans="2:26">
      <c r="B13" s="31" t="s">
        <v>131</v>
      </c>
      <c r="C13" s="24"/>
      <c r="D13" s="24"/>
      <c r="H13" s="24" t="s">
        <v>100</v>
      </c>
      <c r="I13" s="24"/>
      <c r="J13" s="24"/>
      <c r="K13" s="24"/>
      <c r="N13" s="24"/>
      <c r="X13" s="377"/>
      <c r="Y13" s="585"/>
      <c r="Z13" s="47" t="s">
        <v>106</v>
      </c>
    </row>
    <row r="14" spans="2:26">
      <c r="B14" s="24" t="s">
        <v>23</v>
      </c>
      <c r="C14" s="24"/>
      <c r="D14" s="24"/>
      <c r="H14" s="24" t="s">
        <v>101</v>
      </c>
      <c r="I14" s="24"/>
      <c r="J14" s="24"/>
      <c r="K14" s="24"/>
      <c r="N14" s="24"/>
      <c r="X14" s="377"/>
      <c r="Y14" s="585"/>
      <c r="Z14" s="47" t="s">
        <v>107</v>
      </c>
    </row>
    <row r="15" spans="2:26">
      <c r="B15" s="24" t="s">
        <v>219</v>
      </c>
      <c r="C15" s="24"/>
      <c r="D15" s="24"/>
      <c r="H15" s="24" t="s">
        <v>109</v>
      </c>
      <c r="I15" s="24"/>
      <c r="J15" s="24"/>
      <c r="K15" s="24"/>
      <c r="N15" s="24"/>
      <c r="X15" s="377"/>
      <c r="Y15" s="585"/>
      <c r="Z15" s="47" t="s">
        <v>108</v>
      </c>
    </row>
    <row r="16" spans="2:26">
      <c r="B16" s="24" t="s">
        <v>211</v>
      </c>
      <c r="C16" s="24"/>
      <c r="D16" s="24"/>
      <c r="H16" s="24" t="s">
        <v>111</v>
      </c>
      <c r="I16" s="24"/>
      <c r="J16" s="24"/>
      <c r="K16" s="24"/>
      <c r="N16" s="24"/>
      <c r="X16" s="377"/>
      <c r="Y16" s="585"/>
      <c r="Z16" s="47" t="s">
        <v>110</v>
      </c>
    </row>
    <row r="17" spans="2:26">
      <c r="B17" s="24" t="s">
        <v>210</v>
      </c>
      <c r="C17" s="24"/>
      <c r="D17" s="24"/>
      <c r="H17" s="24" t="s">
        <v>102</v>
      </c>
      <c r="I17" s="24"/>
      <c r="J17" s="24"/>
      <c r="K17" s="24"/>
      <c r="N17" s="24"/>
      <c r="X17" s="377"/>
      <c r="Y17" s="586"/>
      <c r="Z17" s="47" t="s">
        <v>112</v>
      </c>
    </row>
    <row r="18" spans="2:26">
      <c r="B18" s="24" t="s">
        <v>212</v>
      </c>
      <c r="C18" s="24"/>
      <c r="D18" s="24"/>
      <c r="H18" s="24" t="s">
        <v>103</v>
      </c>
      <c r="I18" s="24"/>
      <c r="J18" s="24"/>
      <c r="K18" s="24"/>
      <c r="N18" s="24"/>
      <c r="Z18" s="45" t="s">
        <v>133</v>
      </c>
    </row>
    <row r="19" spans="2:26">
      <c r="B19" s="24" t="s">
        <v>213</v>
      </c>
      <c r="C19" s="24"/>
      <c r="D19" s="24"/>
      <c r="H19" s="24" t="s">
        <v>104</v>
      </c>
      <c r="I19" s="24"/>
      <c r="J19" s="24"/>
      <c r="K19" s="24"/>
      <c r="N19" s="24"/>
      <c r="X19" s="377" t="s">
        <v>46</v>
      </c>
      <c r="Y19" s="584" t="s">
        <v>126</v>
      </c>
      <c r="Z19" s="47" t="s">
        <v>96</v>
      </c>
    </row>
    <row r="20" spans="2:26">
      <c r="B20" s="24" t="s">
        <v>214</v>
      </c>
      <c r="C20" s="24"/>
      <c r="D20" s="24"/>
      <c r="H20" s="24" t="s">
        <v>105</v>
      </c>
      <c r="I20" s="24"/>
      <c r="J20" s="24"/>
      <c r="K20" s="24"/>
      <c r="N20" s="24"/>
      <c r="X20" s="377"/>
      <c r="Y20" s="585"/>
      <c r="Z20" s="47" t="s">
        <v>113</v>
      </c>
    </row>
    <row r="21" spans="2:26">
      <c r="B21" s="24" t="s">
        <v>24</v>
      </c>
      <c r="C21" s="24"/>
      <c r="D21" s="24"/>
      <c r="H21" s="24" t="s">
        <v>106</v>
      </c>
      <c r="I21" s="24"/>
      <c r="J21" s="24"/>
      <c r="K21" s="24"/>
      <c r="N21" s="24"/>
      <c r="X21" s="377"/>
      <c r="Y21" s="585"/>
      <c r="Z21" s="47" t="s">
        <v>114</v>
      </c>
    </row>
    <row r="22" spans="2:26">
      <c r="B22" s="24" t="s">
        <v>25</v>
      </c>
      <c r="C22" s="24"/>
      <c r="D22" s="24"/>
      <c r="H22" s="24" t="s">
        <v>107</v>
      </c>
      <c r="I22" s="24"/>
      <c r="J22" s="24"/>
      <c r="K22" s="24"/>
      <c r="N22" s="24"/>
      <c r="X22" s="377"/>
      <c r="Y22" s="585"/>
      <c r="Z22" s="47" t="s">
        <v>109</v>
      </c>
    </row>
    <row r="23" spans="2:26">
      <c r="B23" s="24" t="s">
        <v>26</v>
      </c>
      <c r="C23" s="24"/>
      <c r="D23" s="24"/>
      <c r="H23" s="24" t="s">
        <v>108</v>
      </c>
      <c r="I23" s="24"/>
      <c r="J23" s="24"/>
      <c r="K23" s="24"/>
      <c r="N23" s="24"/>
      <c r="X23" s="377"/>
      <c r="Y23" s="585"/>
      <c r="Z23" s="47" t="s">
        <v>111</v>
      </c>
    </row>
    <row r="24" spans="2:26">
      <c r="B24" s="24" t="s">
        <v>27</v>
      </c>
      <c r="C24" s="24"/>
      <c r="D24" s="24"/>
      <c r="H24" s="24" t="s">
        <v>110</v>
      </c>
      <c r="I24" s="24"/>
      <c r="J24" s="24"/>
      <c r="K24" s="24"/>
      <c r="N24" s="24"/>
      <c r="X24" s="377"/>
      <c r="Y24" s="586"/>
      <c r="Z24" s="47" t="s">
        <v>115</v>
      </c>
    </row>
    <row r="25" spans="2:26">
      <c r="B25" s="24" t="s">
        <v>28</v>
      </c>
      <c r="C25" s="24"/>
      <c r="D25" s="24"/>
      <c r="H25" s="24" t="s">
        <v>112</v>
      </c>
      <c r="I25" s="24"/>
      <c r="J25" s="24"/>
      <c r="K25" s="24"/>
      <c r="N25" s="24"/>
      <c r="Z25" s="45" t="s">
        <v>133</v>
      </c>
    </row>
    <row r="26" spans="2:26">
      <c r="B26" s="24" t="s">
        <v>29</v>
      </c>
      <c r="C26" s="24"/>
      <c r="D26" s="24"/>
      <c r="H26" s="24" t="s">
        <v>113</v>
      </c>
      <c r="I26" s="24"/>
      <c r="J26" s="24"/>
      <c r="K26" s="24"/>
      <c r="N26" s="24"/>
      <c r="X26" s="377" t="s">
        <v>65</v>
      </c>
      <c r="Y26" s="584" t="s">
        <v>124</v>
      </c>
      <c r="Z26" s="47" t="s">
        <v>116</v>
      </c>
    </row>
    <row r="27" spans="2:26">
      <c r="B27" s="24" t="s">
        <v>215</v>
      </c>
      <c r="C27" s="24"/>
      <c r="D27" s="24"/>
      <c r="H27" s="24" t="s">
        <v>114</v>
      </c>
      <c r="I27" s="24"/>
      <c r="J27" s="24"/>
      <c r="K27" s="24"/>
      <c r="N27" s="24"/>
      <c r="X27" s="377"/>
      <c r="Y27" s="585"/>
      <c r="Z27" s="47" t="s">
        <v>117</v>
      </c>
    </row>
    <row r="28" spans="2:26">
      <c r="B28" s="24" t="s">
        <v>30</v>
      </c>
      <c r="C28" s="24"/>
      <c r="D28" s="24"/>
      <c r="H28" s="24" t="s">
        <v>115</v>
      </c>
      <c r="I28" s="24"/>
      <c r="J28" s="24"/>
      <c r="K28" s="24"/>
      <c r="N28" s="24"/>
      <c r="X28" s="377"/>
      <c r="Y28" s="585"/>
      <c r="Z28" s="47" t="s">
        <v>118</v>
      </c>
    </row>
    <row r="29" spans="2:26">
      <c r="B29" s="24" t="s">
        <v>31</v>
      </c>
      <c r="C29" s="24"/>
      <c r="D29" s="24"/>
      <c r="H29" s="24" t="s">
        <v>96</v>
      </c>
      <c r="I29" s="24"/>
      <c r="J29" s="24"/>
      <c r="K29" s="24"/>
      <c r="L29" s="24"/>
      <c r="M29" s="24"/>
      <c r="N29" s="24"/>
      <c r="X29" s="377"/>
      <c r="Y29" s="585"/>
      <c r="Z29" s="47" t="s">
        <v>119</v>
      </c>
    </row>
    <row r="30" spans="2:26">
      <c r="B30" s="24"/>
      <c r="H30" s="24" t="s">
        <v>116</v>
      </c>
      <c r="I30" s="24"/>
      <c r="J30" s="24"/>
      <c r="K30" s="24"/>
      <c r="L30" s="24"/>
      <c r="M30" s="24"/>
      <c r="N30" s="24"/>
      <c r="X30" s="377"/>
      <c r="Y30" s="585"/>
      <c r="Z30" s="47" t="s">
        <v>120</v>
      </c>
    </row>
    <row r="31" spans="2:26">
      <c r="B31" s="24"/>
      <c r="H31" s="24" t="s">
        <v>117</v>
      </c>
      <c r="I31" s="24"/>
      <c r="J31" s="24"/>
      <c r="K31" s="24"/>
      <c r="L31" s="24"/>
      <c r="M31" s="24"/>
      <c r="N31" s="24"/>
      <c r="X31" s="377"/>
      <c r="Y31" s="585"/>
      <c r="Z31" s="47" t="s">
        <v>121</v>
      </c>
    </row>
    <row r="32" spans="2:26" ht="15.75" customHeight="1">
      <c r="B32" s="24"/>
      <c r="H32" s="24" t="s">
        <v>118</v>
      </c>
      <c r="I32" s="24"/>
      <c r="J32" s="24"/>
      <c r="K32" s="24"/>
      <c r="L32" s="24"/>
      <c r="M32" s="24"/>
      <c r="N32" s="24"/>
      <c r="X32" s="377"/>
      <c r="Y32" s="586"/>
      <c r="Z32" s="47" t="s">
        <v>122</v>
      </c>
    </row>
    <row r="33" spans="2:25">
      <c r="B33" s="581" t="s">
        <v>193</v>
      </c>
      <c r="C33" s="582"/>
      <c r="D33" s="583"/>
      <c r="H33" s="24" t="s">
        <v>119</v>
      </c>
      <c r="I33" s="24"/>
      <c r="J33" s="24"/>
      <c r="K33" s="24"/>
      <c r="L33" s="24"/>
      <c r="M33" s="24"/>
      <c r="N33" s="24"/>
    </row>
    <row r="34" spans="2:25">
      <c r="B34" s="31" t="s">
        <v>290</v>
      </c>
      <c r="C34" s="24"/>
      <c r="D34" s="24"/>
      <c r="H34" s="24" t="s">
        <v>120</v>
      </c>
      <c r="I34" s="24"/>
      <c r="J34" s="24"/>
      <c r="K34" s="24"/>
      <c r="L34" s="24"/>
      <c r="M34" s="24"/>
      <c r="N34" s="24"/>
    </row>
    <row r="35" spans="2:25">
      <c r="B35" s="24" t="s">
        <v>291</v>
      </c>
      <c r="C35" s="24"/>
      <c r="D35" s="24"/>
      <c r="H35" s="24" t="s">
        <v>121</v>
      </c>
      <c r="I35" s="24"/>
      <c r="J35" s="24"/>
      <c r="K35" s="24"/>
      <c r="L35" s="24"/>
      <c r="M35" s="24"/>
      <c r="N35" s="24"/>
    </row>
    <row r="36" spans="2:25">
      <c r="B36" s="24" t="s">
        <v>292</v>
      </c>
      <c r="C36" s="24"/>
      <c r="D36" s="24"/>
      <c r="H36" s="24" t="s">
        <v>122</v>
      </c>
      <c r="I36" s="24"/>
      <c r="J36" s="24"/>
      <c r="K36" s="24"/>
      <c r="L36" s="24"/>
      <c r="M36" s="24"/>
      <c r="N36" s="24"/>
    </row>
    <row r="37" spans="2:25" ht="15.75" customHeight="1">
      <c r="B37" s="24" t="s">
        <v>95</v>
      </c>
      <c r="C37" s="24"/>
      <c r="D37" s="24"/>
      <c r="I37" s="24"/>
      <c r="J37" s="24"/>
      <c r="K37" s="24"/>
      <c r="L37" s="24"/>
      <c r="M37" s="24"/>
      <c r="N37" s="24"/>
    </row>
    <row r="38" spans="2:25">
      <c r="H38" s="51"/>
      <c r="I38" s="24"/>
      <c r="J38" s="24"/>
      <c r="K38" s="24"/>
      <c r="L38" s="24"/>
      <c r="M38" s="24"/>
      <c r="N38" s="24"/>
    </row>
    <row r="39" spans="2:25">
      <c r="H39" s="51"/>
      <c r="I39" s="24"/>
      <c r="J39" s="24"/>
      <c r="K39" s="24"/>
      <c r="L39" s="24"/>
      <c r="M39" s="24"/>
      <c r="N39" s="24"/>
      <c r="X39" s="31" t="s">
        <v>18</v>
      </c>
      <c r="Y39" s="52" t="s">
        <v>138</v>
      </c>
    </row>
    <row r="40" spans="2:25" ht="15.75" customHeight="1">
      <c r="H40" s="51"/>
      <c r="I40" s="24"/>
      <c r="J40" s="24"/>
      <c r="K40" s="24"/>
      <c r="L40" s="24"/>
      <c r="M40" s="24"/>
      <c r="N40" s="24"/>
      <c r="X40" s="31" t="s">
        <v>17</v>
      </c>
      <c r="Y40" s="53" t="s">
        <v>139</v>
      </c>
    </row>
    <row r="41" spans="2:25">
      <c r="B41" s="92" t="s">
        <v>280</v>
      </c>
      <c r="C41" s="93" t="s">
        <v>281</v>
      </c>
      <c r="D41" s="92" t="s">
        <v>282</v>
      </c>
      <c r="H41" s="51"/>
      <c r="I41" s="24"/>
      <c r="J41" s="24"/>
      <c r="K41" s="24"/>
      <c r="L41" s="24"/>
      <c r="M41" s="24"/>
      <c r="N41" s="24"/>
      <c r="X41" s="31" t="s">
        <v>20</v>
      </c>
      <c r="Y41" s="54" t="s">
        <v>140</v>
      </c>
    </row>
    <row r="42" spans="2:25">
      <c r="B42" s="94" t="s">
        <v>49</v>
      </c>
      <c r="C42" s="9" t="s">
        <v>283</v>
      </c>
      <c r="D42" s="95" t="s">
        <v>102</v>
      </c>
      <c r="H42" s="51"/>
      <c r="I42" s="24"/>
      <c r="J42" s="24"/>
      <c r="K42" s="24"/>
      <c r="L42" s="24"/>
      <c r="M42" s="24"/>
      <c r="N42" s="24"/>
      <c r="X42" s="31" t="s">
        <v>21</v>
      </c>
      <c r="Y42" s="55" t="s">
        <v>141</v>
      </c>
    </row>
    <row r="43" spans="2:25">
      <c r="B43" s="94" t="s">
        <v>49</v>
      </c>
      <c r="C43" s="9" t="s">
        <v>283</v>
      </c>
      <c r="D43" s="95" t="s">
        <v>103</v>
      </c>
      <c r="H43" s="51"/>
      <c r="I43" s="24"/>
      <c r="J43" s="24"/>
      <c r="K43" s="24"/>
      <c r="L43" s="24"/>
      <c r="M43" s="24"/>
      <c r="N43" s="24"/>
      <c r="X43" s="31" t="s">
        <v>19</v>
      </c>
      <c r="Y43" s="52" t="s">
        <v>142</v>
      </c>
    </row>
    <row r="44" spans="2:25">
      <c r="B44" s="94" t="s">
        <v>49</v>
      </c>
      <c r="C44" s="9" t="s">
        <v>283</v>
      </c>
      <c r="D44" s="95" t="s">
        <v>104</v>
      </c>
      <c r="H44" s="24"/>
      <c r="I44" s="24"/>
      <c r="J44" s="24"/>
      <c r="K44" s="24"/>
      <c r="L44" s="24"/>
      <c r="M44" s="24"/>
      <c r="N44" s="24"/>
    </row>
    <row r="45" spans="2:25">
      <c r="B45" s="96" t="s">
        <v>40</v>
      </c>
      <c r="C45" s="9" t="s">
        <v>284</v>
      </c>
      <c r="D45" s="97" t="s">
        <v>97</v>
      </c>
    </row>
    <row r="46" spans="2:25">
      <c r="B46" s="96" t="s">
        <v>40</v>
      </c>
      <c r="C46" s="9" t="s">
        <v>284</v>
      </c>
      <c r="D46" s="97" t="s">
        <v>98</v>
      </c>
    </row>
    <row r="47" spans="2:25">
      <c r="B47" s="96" t="s">
        <v>40</v>
      </c>
      <c r="C47" s="9" t="s">
        <v>284</v>
      </c>
      <c r="D47" s="97" t="s">
        <v>99</v>
      </c>
    </row>
    <row r="48" spans="2:25">
      <c r="B48" s="96" t="s">
        <v>40</v>
      </c>
      <c r="C48" s="9" t="s">
        <v>284</v>
      </c>
      <c r="D48" s="97" t="s">
        <v>100</v>
      </c>
    </row>
    <row r="49" spans="2:26">
      <c r="B49" s="96" t="s">
        <v>40</v>
      </c>
      <c r="C49" s="9" t="s">
        <v>284</v>
      </c>
      <c r="D49" s="97" t="s">
        <v>101</v>
      </c>
    </row>
    <row r="50" spans="2:26">
      <c r="B50" s="96" t="s">
        <v>65</v>
      </c>
      <c r="C50" s="9" t="s">
        <v>285</v>
      </c>
      <c r="D50" s="97" t="s">
        <v>116</v>
      </c>
    </row>
    <row r="51" spans="2:26">
      <c r="B51" s="96" t="s">
        <v>65</v>
      </c>
      <c r="C51" s="9" t="s">
        <v>285</v>
      </c>
      <c r="D51" s="97" t="s">
        <v>117</v>
      </c>
    </row>
    <row r="52" spans="2:26" ht="15" customHeight="1">
      <c r="B52" s="96" t="s">
        <v>65</v>
      </c>
      <c r="C52" s="9" t="s">
        <v>285</v>
      </c>
      <c r="D52" s="97" t="s">
        <v>118</v>
      </c>
    </row>
    <row r="53" spans="2:26">
      <c r="B53" s="96" t="s">
        <v>65</v>
      </c>
      <c r="C53" s="9" t="s">
        <v>285</v>
      </c>
      <c r="D53" s="97" t="s">
        <v>119</v>
      </c>
    </row>
    <row r="54" spans="2:26">
      <c r="B54" s="96" t="s">
        <v>65</v>
      </c>
      <c r="C54" s="9" t="s">
        <v>285</v>
      </c>
      <c r="D54" s="97" t="s">
        <v>120</v>
      </c>
      <c r="Z54" s="31"/>
    </row>
    <row r="55" spans="2:26">
      <c r="B55" s="96" t="s">
        <v>65</v>
      </c>
      <c r="C55" s="9" t="s">
        <v>285</v>
      </c>
      <c r="D55" s="97" t="s">
        <v>121</v>
      </c>
      <c r="Z55" s="31"/>
    </row>
    <row r="56" spans="2:26">
      <c r="B56" s="96" t="s">
        <v>65</v>
      </c>
      <c r="C56" s="9" t="s">
        <v>285</v>
      </c>
      <c r="D56" s="97" t="s">
        <v>122</v>
      </c>
      <c r="Z56" s="31"/>
    </row>
    <row r="57" spans="2:26">
      <c r="B57" s="96" t="s">
        <v>53</v>
      </c>
      <c r="C57" s="9" t="s">
        <v>286</v>
      </c>
      <c r="D57" s="97" t="s">
        <v>105</v>
      </c>
      <c r="Z57" s="31"/>
    </row>
    <row r="58" spans="2:26">
      <c r="B58" s="96" t="s">
        <v>53</v>
      </c>
      <c r="C58" s="9" t="s">
        <v>286</v>
      </c>
      <c r="D58" s="97" t="s">
        <v>106</v>
      </c>
      <c r="Z58" s="31"/>
    </row>
    <row r="59" spans="2:26">
      <c r="B59" s="96" t="s">
        <v>53</v>
      </c>
      <c r="C59" s="9" t="s">
        <v>286</v>
      </c>
      <c r="D59" s="97" t="s">
        <v>107</v>
      </c>
    </row>
    <row r="60" spans="2:26">
      <c r="B60" s="96" t="s">
        <v>53</v>
      </c>
      <c r="C60" s="9" t="s">
        <v>286</v>
      </c>
      <c r="D60" s="97" t="s">
        <v>108</v>
      </c>
    </row>
    <row r="61" spans="2:26">
      <c r="B61" s="96" t="s">
        <v>53</v>
      </c>
      <c r="C61" s="9" t="s">
        <v>286</v>
      </c>
      <c r="D61" s="97" t="s">
        <v>110</v>
      </c>
    </row>
    <row r="62" spans="2:26">
      <c r="B62" s="96" t="s">
        <v>53</v>
      </c>
      <c r="C62" s="9" t="s">
        <v>286</v>
      </c>
      <c r="D62" s="97" t="s">
        <v>112</v>
      </c>
    </row>
    <row r="63" spans="2:26">
      <c r="B63" s="96" t="s">
        <v>46</v>
      </c>
      <c r="C63" s="9" t="s">
        <v>287</v>
      </c>
      <c r="D63" s="97" t="s">
        <v>96</v>
      </c>
    </row>
    <row r="64" spans="2:26">
      <c r="B64" s="96" t="s">
        <v>46</v>
      </c>
      <c r="C64" s="9" t="s">
        <v>287</v>
      </c>
      <c r="D64" s="97" t="s">
        <v>113</v>
      </c>
    </row>
    <row r="65" spans="2:4">
      <c r="B65" s="96" t="s">
        <v>46</v>
      </c>
      <c r="C65" s="9" t="s">
        <v>287</v>
      </c>
      <c r="D65" s="97" t="s">
        <v>114</v>
      </c>
    </row>
    <row r="66" spans="2:4">
      <c r="B66" s="96" t="s">
        <v>46</v>
      </c>
      <c r="C66" s="9" t="s">
        <v>287</v>
      </c>
      <c r="D66" s="97" t="s">
        <v>109</v>
      </c>
    </row>
    <row r="67" spans="2:4">
      <c r="B67" s="96" t="s">
        <v>46</v>
      </c>
      <c r="C67" s="9" t="s">
        <v>287</v>
      </c>
      <c r="D67" s="97" t="s">
        <v>111</v>
      </c>
    </row>
    <row r="68" spans="2:4">
      <c r="B68" s="96" t="s">
        <v>46</v>
      </c>
      <c r="C68" s="9" t="s">
        <v>287</v>
      </c>
      <c r="D68" s="97" t="s">
        <v>115</v>
      </c>
    </row>
    <row r="75" spans="2:4" ht="15">
      <c r="B75"/>
    </row>
    <row r="76" spans="2:4" ht="15">
      <c r="B76"/>
    </row>
    <row r="77" spans="2:4" ht="15">
      <c r="B77"/>
    </row>
    <row r="78" spans="2:4" ht="15">
      <c r="B78"/>
    </row>
    <row r="79" spans="2:4" ht="15">
      <c r="B79"/>
    </row>
    <row r="80" spans="2:4" ht="15">
      <c r="B80"/>
    </row>
    <row r="81" spans="2:2" ht="15">
      <c r="B81"/>
    </row>
    <row r="82" spans="2:2" ht="15">
      <c r="B82"/>
    </row>
    <row r="83" spans="2:2" ht="15">
      <c r="B83"/>
    </row>
    <row r="84" spans="2:2" ht="15">
      <c r="B84"/>
    </row>
    <row r="85" spans="2:2" ht="15">
      <c r="B85"/>
    </row>
    <row r="86" spans="2:2" ht="15">
      <c r="B86"/>
    </row>
    <row r="87" spans="2:2" ht="15">
      <c r="B87"/>
    </row>
    <row r="88" spans="2:2" ht="15">
      <c r="B88"/>
    </row>
    <row r="89" spans="2:2" ht="15">
      <c r="B89"/>
    </row>
    <row r="90" spans="2:2" ht="15">
      <c r="B90"/>
    </row>
    <row r="91" spans="2:2" ht="15">
      <c r="B91"/>
    </row>
    <row r="92" spans="2:2" ht="15">
      <c r="B92"/>
    </row>
    <row r="93" spans="2:2" ht="15">
      <c r="B93"/>
    </row>
    <row r="94" spans="2:2" ht="15">
      <c r="B94"/>
    </row>
    <row r="95" spans="2:2" ht="15">
      <c r="B95"/>
    </row>
    <row r="96" spans="2:2" ht="15">
      <c r="B96"/>
    </row>
  </sheetData>
  <mergeCells count="15">
    <mergeCell ref="B33:D33"/>
    <mergeCell ref="B2:D2"/>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9"/>
  <sheetViews>
    <sheetView workbookViewId="0">
      <selection activeCell="B23" sqref="B23"/>
    </sheetView>
  </sheetViews>
  <sheetFormatPr baseColWidth="10" defaultColWidth="10.85546875" defaultRowHeight="15"/>
  <cols>
    <col min="1" max="1" width="12.28515625" style="6" bestFit="1" customWidth="1"/>
    <col min="2" max="2" width="95" style="6" bestFit="1" customWidth="1"/>
    <col min="3" max="16384" width="10.85546875" style="6"/>
  </cols>
  <sheetData>
    <row r="1" spans="1:2">
      <c r="A1" s="9" t="s">
        <v>192</v>
      </c>
      <c r="B1" s="9" t="s">
        <v>193</v>
      </c>
    </row>
    <row r="2" spans="1:2">
      <c r="A2" s="9" t="s">
        <v>189</v>
      </c>
      <c r="B2" s="7" t="s">
        <v>152</v>
      </c>
    </row>
    <row r="3" spans="1:2" ht="25.5">
      <c r="A3" s="9" t="s">
        <v>189</v>
      </c>
      <c r="B3" s="7" t="s">
        <v>163</v>
      </c>
    </row>
    <row r="4" spans="1:2" ht="25.5">
      <c r="A4" s="9" t="s">
        <v>189</v>
      </c>
      <c r="B4" s="7" t="s">
        <v>183</v>
      </c>
    </row>
    <row r="5" spans="1:2">
      <c r="A5" s="9" t="s">
        <v>189</v>
      </c>
      <c r="B5" s="8" t="s">
        <v>153</v>
      </c>
    </row>
    <row r="6" spans="1:2">
      <c r="A6" s="9" t="s">
        <v>189</v>
      </c>
      <c r="B6" s="8" t="s">
        <v>154</v>
      </c>
    </row>
    <row r="7" spans="1:2">
      <c r="A7" s="9" t="s">
        <v>189</v>
      </c>
      <c r="B7" s="8" t="s">
        <v>184</v>
      </c>
    </row>
    <row r="8" spans="1:2">
      <c r="A8" s="9" t="s">
        <v>189</v>
      </c>
      <c r="B8" s="8" t="s">
        <v>155</v>
      </c>
    </row>
    <row r="9" spans="1:2">
      <c r="A9" s="9" t="s">
        <v>189</v>
      </c>
      <c r="B9" s="8" t="s">
        <v>158</v>
      </c>
    </row>
    <row r="10" spans="1:2">
      <c r="A10" s="9" t="s">
        <v>189</v>
      </c>
      <c r="B10" s="8" t="s">
        <v>156</v>
      </c>
    </row>
    <row r="11" spans="1:2">
      <c r="A11" s="9" t="s">
        <v>189</v>
      </c>
      <c r="B11" s="8" t="s">
        <v>157</v>
      </c>
    </row>
    <row r="12" spans="1:2" ht="25.5">
      <c r="A12" s="9" t="s">
        <v>189</v>
      </c>
      <c r="B12" s="8" t="s">
        <v>172</v>
      </c>
    </row>
    <row r="13" spans="1:2">
      <c r="A13" s="9" t="s">
        <v>189</v>
      </c>
      <c r="B13" s="8" t="s">
        <v>159</v>
      </c>
    </row>
    <row r="14" spans="1:2">
      <c r="A14" s="9" t="s">
        <v>189</v>
      </c>
      <c r="B14" s="8" t="s">
        <v>160</v>
      </c>
    </row>
    <row r="15" spans="1:2">
      <c r="A15" s="9" t="s">
        <v>189</v>
      </c>
      <c r="B15" s="7" t="s">
        <v>188</v>
      </c>
    </row>
    <row r="16" spans="1:2">
      <c r="A16" s="9" t="s">
        <v>189</v>
      </c>
      <c r="B16" s="7" t="s">
        <v>188</v>
      </c>
    </row>
    <row r="17" spans="1:2">
      <c r="A17" s="9" t="s">
        <v>189</v>
      </c>
      <c r="B17" s="7" t="s">
        <v>188</v>
      </c>
    </row>
    <row r="18" spans="1:2">
      <c r="A18" s="9" t="s">
        <v>190</v>
      </c>
      <c r="B18" s="8" t="s">
        <v>161</v>
      </c>
    </row>
    <row r="19" spans="1:2">
      <c r="A19" s="9" t="s">
        <v>190</v>
      </c>
      <c r="B19" s="8" t="s">
        <v>177</v>
      </c>
    </row>
    <row r="20" spans="1:2">
      <c r="A20" s="9" t="s">
        <v>190</v>
      </c>
      <c r="B20" s="8" t="s">
        <v>167</v>
      </c>
    </row>
    <row r="21" spans="1:2" ht="25.5">
      <c r="A21" s="9" t="s">
        <v>190</v>
      </c>
      <c r="B21" s="8" t="s">
        <v>173</v>
      </c>
    </row>
    <row r="22" spans="1:2">
      <c r="A22" s="9" t="s">
        <v>190</v>
      </c>
      <c r="B22" s="8" t="s">
        <v>166</v>
      </c>
    </row>
    <row r="23" spans="1:2" ht="25.5">
      <c r="A23" s="9" t="s">
        <v>190</v>
      </c>
      <c r="B23" s="8" t="s">
        <v>179</v>
      </c>
    </row>
    <row r="24" spans="1:2" ht="25.5">
      <c r="A24" s="9" t="s">
        <v>190</v>
      </c>
      <c r="B24" s="8" t="s">
        <v>168</v>
      </c>
    </row>
    <row r="25" spans="1:2">
      <c r="A25" s="9" t="s">
        <v>190</v>
      </c>
      <c r="B25" s="8" t="s">
        <v>185</v>
      </c>
    </row>
    <row r="26" spans="1:2">
      <c r="A26" s="9" t="s">
        <v>190</v>
      </c>
      <c r="B26" s="8" t="s">
        <v>186</v>
      </c>
    </row>
    <row r="27" spans="1:2">
      <c r="A27" s="9" t="s">
        <v>190</v>
      </c>
      <c r="B27" s="8" t="s">
        <v>169</v>
      </c>
    </row>
    <row r="28" spans="1:2">
      <c r="A28" s="9" t="s">
        <v>190</v>
      </c>
      <c r="B28" s="8" t="s">
        <v>170</v>
      </c>
    </row>
    <row r="29" spans="1:2" ht="25.5">
      <c r="A29" s="9" t="s">
        <v>190</v>
      </c>
      <c r="B29" s="8" t="s">
        <v>182</v>
      </c>
    </row>
    <row r="30" spans="1:2">
      <c r="A30" s="9" t="s">
        <v>191</v>
      </c>
      <c r="B30" s="8" t="s">
        <v>162</v>
      </c>
    </row>
    <row r="31" spans="1:2">
      <c r="A31" s="9" t="s">
        <v>191</v>
      </c>
      <c r="B31" s="8" t="s">
        <v>171</v>
      </c>
    </row>
    <row r="32" spans="1:2">
      <c r="A32" s="9" t="s">
        <v>191</v>
      </c>
      <c r="B32" s="8" t="s">
        <v>164</v>
      </c>
    </row>
    <row r="33" spans="1:2">
      <c r="A33" s="9" t="s">
        <v>191</v>
      </c>
      <c r="B33" s="8" t="s">
        <v>165</v>
      </c>
    </row>
    <row r="34" spans="1:2">
      <c r="A34" s="9" t="s">
        <v>191</v>
      </c>
      <c r="B34" s="8" t="s">
        <v>175</v>
      </c>
    </row>
    <row r="35" spans="1:2">
      <c r="A35" s="9" t="s">
        <v>191</v>
      </c>
      <c r="B35" s="8" t="s">
        <v>176</v>
      </c>
    </row>
    <row r="36" spans="1:2">
      <c r="A36" s="9" t="s">
        <v>191</v>
      </c>
      <c r="B36" s="8" t="s">
        <v>174</v>
      </c>
    </row>
    <row r="37" spans="1:2" ht="25.5">
      <c r="A37" s="9" t="s">
        <v>191</v>
      </c>
      <c r="B37" s="8" t="s">
        <v>178</v>
      </c>
    </row>
    <row r="38" spans="1:2">
      <c r="A38" s="9" t="s">
        <v>191</v>
      </c>
      <c r="B38" s="8" t="s">
        <v>180</v>
      </c>
    </row>
    <row r="39" spans="1:2" ht="25.5">
      <c r="A39" s="9" t="s">
        <v>191</v>
      </c>
      <c r="B39" s="8"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Validac Área Obj. Estr. Proy.</vt:lpstr>
      <vt:lpstr>Marco General</vt:lpstr>
      <vt:lpstr>Act. Estrategias</vt:lpstr>
      <vt:lpstr>Act. Gestión y Seguimiento</vt:lpstr>
      <vt:lpstr>PRG-EJC POA</vt:lpstr>
      <vt:lpstr>Listas</vt:lpstr>
      <vt:lpstr>Hoja1</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OBJ_1</vt:lpstr>
      <vt:lpstr>OBJ_2</vt:lpstr>
      <vt:lpstr>OBJ_3</vt:lpstr>
      <vt:lpstr>OBJ_4</vt:lpstr>
      <vt:lpstr>OBJ_5</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Administrador</cp:lastModifiedBy>
  <cp:lastPrinted>2019-12-13T15:51:44Z</cp:lastPrinted>
  <dcterms:created xsi:type="dcterms:W3CDTF">2013-01-04T03:04:50Z</dcterms:created>
  <dcterms:modified xsi:type="dcterms:W3CDTF">2020-03-27T22:46:30Z</dcterms:modified>
</cp:coreProperties>
</file>