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defaultThemeVersion="124226"/>
  <bookViews>
    <workbookView xWindow="0" yWindow="0" windowWidth="15600" windowHeight="7455" tabRatio="900" firstSheet="1" activeTab="1"/>
  </bookViews>
  <sheets>
    <sheet name="Validac Área Obj. Estr. Proy." sheetId="8" state="hidden" r:id="rId1"/>
    <sheet name="Marco General" sheetId="4" r:id="rId2"/>
    <sheet name="Act. Estrategias" sheetId="9" r:id="rId3"/>
    <sheet name="Act. Gestión y Seguimiento" sheetId="3" r:id="rId4"/>
    <sheet name="PRG-EJC POA" sheetId="13" r:id="rId5"/>
    <sheet name="Listas" sheetId="11" r:id="rId6"/>
  </sheets>
  <definedNames>
    <definedName name="_xlnm._FilterDatabase" localSheetId="2" hidden="1">'Act. Estrategias'!$B$9:$BF$115</definedName>
    <definedName name="_xlnm._FilterDatabase" localSheetId="3" hidden="1">'Act. Gestión y Seguimiento'!$B$9:$AT$24</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Estrategias'!$B$1:$BF$118</definedName>
    <definedName name="_xlnm.Print_Area" localSheetId="3">'Act. Gestión y Seguimiento'!$B$1:$AT$24</definedName>
    <definedName name="_xlnm.Print_Area" localSheetId="1">'Marco General'!$A$1:$K$48</definedName>
    <definedName name="areas">Listas!$B$3:$B$8</definedName>
    <definedName name="OBJ_1">Listas!$D$42:$D$44</definedName>
    <definedName name="OBJ_2">Listas!$D$45:$D$49</definedName>
    <definedName name="OBJ_3">Listas!$D$50:$D$56</definedName>
    <definedName name="OBJ_4">Listas!$D$57:$D$62</definedName>
    <definedName name="OBJ_5">Listas!$D$63:$D$68</definedName>
    <definedName name="objetivos">Listas!$L$3:$L$8</definedName>
    <definedName name="procesos">Listas!$B$13:$B$32</definedName>
    <definedName name="proyectos">Listas!$H$3:$H$8</definedName>
    <definedName name="_xlnm.Print_Titles" localSheetId="2">'Act. Estrategias'!$12:$13</definedName>
    <definedName name="_xlnm.Print_Titles" localSheetId="3">'Act. Gestión y Seguimiento'!$11:$12</definedName>
  </definedNames>
  <calcPr calcId="1257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AG8" i="9"/>
  <c r="E64"/>
  <c r="BE31"/>
  <c r="BD31"/>
  <c r="BC31"/>
  <c r="BC30"/>
  <c r="BB31"/>
  <c r="BA31"/>
  <c r="BD32" l="1"/>
  <c r="BB32"/>
  <c r="BA32"/>
  <c r="AY32"/>
  <c r="AV32"/>
  <c r="AO32"/>
  <c r="AL32"/>
  <c r="AE32"/>
  <c r="AB32"/>
  <c r="U32"/>
  <c r="R32"/>
  <c r="BC32" l="1"/>
  <c r="BE32"/>
  <c r="BA37"/>
  <c r="BA36"/>
  <c r="AE34" l="1"/>
  <c r="AR21" i="3" l="1"/>
  <c r="AP21"/>
  <c r="AO21"/>
  <c r="AM21"/>
  <c r="AJ21"/>
  <c r="AF21"/>
  <c r="AC21"/>
  <c r="Y21"/>
  <c r="V21"/>
  <c r="R21"/>
  <c r="O21"/>
  <c r="AR20"/>
  <c r="AP20"/>
  <c r="AO20"/>
  <c r="AM20"/>
  <c r="AJ20"/>
  <c r="AF20"/>
  <c r="AC20"/>
  <c r="Y20"/>
  <c r="V20"/>
  <c r="R20"/>
  <c r="O20"/>
  <c r="AQ21" l="1"/>
  <c r="AS21"/>
  <c r="AS20"/>
  <c r="AQ20"/>
  <c r="BD21" i="9"/>
  <c r="BB21"/>
  <c r="BA21"/>
  <c r="AY21"/>
  <c r="AV21"/>
  <c r="AO21"/>
  <c r="AL21"/>
  <c r="AE21"/>
  <c r="AB21"/>
  <c r="U21"/>
  <c r="R21"/>
  <c r="BD16"/>
  <c r="BB16"/>
  <c r="BA16"/>
  <c r="AV16"/>
  <c r="AL16"/>
  <c r="AB16"/>
  <c r="R16"/>
  <c r="BD15"/>
  <c r="BB15"/>
  <c r="BA15"/>
  <c r="AY15"/>
  <c r="AV15"/>
  <c r="AO15"/>
  <c r="AL15"/>
  <c r="AE15"/>
  <c r="AB15"/>
  <c r="U15"/>
  <c r="R15"/>
  <c r="D7" i="3"/>
  <c r="D5"/>
  <c r="R17" i="9"/>
  <c r="AB17"/>
  <c r="AL17"/>
  <c r="AV17"/>
  <c r="BA17"/>
  <c r="BB17"/>
  <c r="BD17"/>
  <c r="R18"/>
  <c r="AB18"/>
  <c r="AL18"/>
  <c r="AV18"/>
  <c r="BA18"/>
  <c r="BB18"/>
  <c r="BD18"/>
  <c r="R20"/>
  <c r="AB20"/>
  <c r="AL20"/>
  <c r="AV20"/>
  <c r="BA20"/>
  <c r="BB20"/>
  <c r="BD20"/>
  <c r="BD22"/>
  <c r="BB22"/>
  <c r="BA22"/>
  <c r="AY22"/>
  <c r="AV22"/>
  <c r="AO22"/>
  <c r="AL22"/>
  <c r="AE22"/>
  <c r="AB22"/>
  <c r="U22"/>
  <c r="R22"/>
  <c r="BD33"/>
  <c r="BB33"/>
  <c r="BA33"/>
  <c r="AV33"/>
  <c r="AL33"/>
  <c r="AB33"/>
  <c r="R33"/>
  <c r="BD34"/>
  <c r="BB34"/>
  <c r="BA34"/>
  <c r="AV34"/>
  <c r="AL34"/>
  <c r="AB34"/>
  <c r="R34"/>
  <c r="R35"/>
  <c r="U35"/>
  <c r="AB35"/>
  <c r="AE35"/>
  <c r="AL35"/>
  <c r="AO35"/>
  <c r="AV35"/>
  <c r="AY35"/>
  <c r="BA35"/>
  <c r="BB35"/>
  <c r="BD35"/>
  <c r="R38"/>
  <c r="U38"/>
  <c r="AB38"/>
  <c r="AE38"/>
  <c r="AL38"/>
  <c r="AO38"/>
  <c r="AV38"/>
  <c r="AY38"/>
  <c r="BA38"/>
  <c r="BB38"/>
  <c r="BD38"/>
  <c r="R39"/>
  <c r="U39"/>
  <c r="AB39"/>
  <c r="AE39"/>
  <c r="AL39"/>
  <c r="AO39"/>
  <c r="AV39"/>
  <c r="AY39"/>
  <c r="BA39"/>
  <c r="BB39"/>
  <c r="BD39"/>
  <c r="R40"/>
  <c r="U40"/>
  <c r="AB40"/>
  <c r="AE40"/>
  <c r="AL40"/>
  <c r="AO40"/>
  <c r="AV40"/>
  <c r="AY40"/>
  <c r="BA40"/>
  <c r="BB40"/>
  <c r="BD40"/>
  <c r="R41"/>
  <c r="U41"/>
  <c r="AB41"/>
  <c r="AE41"/>
  <c r="AL41"/>
  <c r="AO41"/>
  <c r="AV41"/>
  <c r="AY41"/>
  <c r="BA41"/>
  <c r="BB41"/>
  <c r="BD41"/>
  <c r="AV19"/>
  <c r="AL19"/>
  <c r="F34" i="4"/>
  <c r="F33"/>
  <c r="F32"/>
  <c r="F30"/>
  <c r="F29"/>
  <c r="F28"/>
  <c r="F26"/>
  <c r="F25"/>
  <c r="F24"/>
  <c r="F22"/>
  <c r="F21"/>
  <c r="F20"/>
  <c r="BE39" i="9" l="1"/>
  <c r="BC21"/>
  <c r="BE40"/>
  <c r="BC35"/>
  <c r="BC20"/>
  <c r="BC17"/>
  <c r="BC16"/>
  <c r="BE16"/>
  <c r="BE21"/>
  <c r="BE15"/>
  <c r="BC15"/>
  <c r="BC38"/>
  <c r="BC33"/>
  <c r="BE41"/>
  <c r="BE17"/>
  <c r="BC41"/>
  <c r="BE38"/>
  <c r="BE35"/>
  <c r="BC34"/>
  <c r="BE33"/>
  <c r="BE20"/>
  <c r="BC18"/>
  <c r="BE34"/>
  <c r="BE22"/>
  <c r="BE18"/>
  <c r="BC40"/>
  <c r="BC39"/>
  <c r="BC22"/>
  <c r="M10" i="3"/>
  <c r="AX8" i="9" l="1"/>
  <c r="H11" i="13" s="1"/>
  <c r="AU8" i="9"/>
  <c r="H7" i="13" s="1"/>
  <c r="AQ8" i="9"/>
  <c r="H3" i="13" s="1"/>
  <c r="AN8" i="9"/>
  <c r="G11" i="13" s="1"/>
  <c r="AK8" i="9"/>
  <c r="G7" i="13" s="1"/>
  <c r="G3"/>
  <c r="AD8" i="9"/>
  <c r="F11" i="13" s="1"/>
  <c r="AA8" i="9"/>
  <c r="F7" i="13" s="1"/>
  <c r="W8" i="9"/>
  <c r="F3" i="13" s="1"/>
  <c r="T8" i="9"/>
  <c r="E11" i="13" s="1"/>
  <c r="Q8" i="9"/>
  <c r="E7" i="13" s="1"/>
  <c r="M8" i="9"/>
  <c r="E3" i="13" s="1"/>
  <c r="AL41" i="3"/>
  <c r="H13" i="13" s="1"/>
  <c r="AI41" i="3"/>
  <c r="H9" i="13" s="1"/>
  <c r="AH41" i="3"/>
  <c r="H5" i="13" s="1"/>
  <c r="AE41" i="3"/>
  <c r="G13" i="13" s="1"/>
  <c r="AB41" i="3"/>
  <c r="G9" i="13" s="1"/>
  <c r="AA41" i="3"/>
  <c r="G5" i="13" s="1"/>
  <c r="X41" i="3"/>
  <c r="F13" i="13" s="1"/>
  <c r="U41" i="3"/>
  <c r="F9" i="13" s="1"/>
  <c r="T41" i="3"/>
  <c r="F5" i="13" s="1"/>
  <c r="Q41" i="3"/>
  <c r="E13" i="13" s="1"/>
  <c r="N41" i="3"/>
  <c r="E9" i="13" s="1"/>
  <c r="M41" i="3"/>
  <c r="E5" i="13" s="1"/>
  <c r="AR40" i="3"/>
  <c r="AP40"/>
  <c r="AO40"/>
  <c r="AM40"/>
  <c r="AJ40"/>
  <c r="AF40"/>
  <c r="AC40"/>
  <c r="Y40"/>
  <c r="V40"/>
  <c r="R40"/>
  <c r="O40"/>
  <c r="AR39"/>
  <c r="AP39"/>
  <c r="AO39"/>
  <c r="AM39"/>
  <c r="AJ39"/>
  <c r="AF39"/>
  <c r="AC39"/>
  <c r="Y39"/>
  <c r="V39"/>
  <c r="R39"/>
  <c r="O39"/>
  <c r="AR38"/>
  <c r="AP38"/>
  <c r="AO38"/>
  <c r="AM38"/>
  <c r="AJ38"/>
  <c r="AF38"/>
  <c r="AC38"/>
  <c r="Y38"/>
  <c r="V38"/>
  <c r="R38"/>
  <c r="O38"/>
  <c r="AR37"/>
  <c r="AP37"/>
  <c r="AO37"/>
  <c r="AM37"/>
  <c r="AJ37"/>
  <c r="AF37"/>
  <c r="AC37"/>
  <c r="Y37"/>
  <c r="V37"/>
  <c r="R37"/>
  <c r="O37"/>
  <c r="AR36"/>
  <c r="AP36"/>
  <c r="AO36"/>
  <c r="AM36"/>
  <c r="AJ36"/>
  <c r="AF36"/>
  <c r="AC36"/>
  <c r="Y36"/>
  <c r="V36"/>
  <c r="R36"/>
  <c r="O36"/>
  <c r="AR35"/>
  <c r="AP35"/>
  <c r="AO35"/>
  <c r="AM35"/>
  <c r="AJ35"/>
  <c r="AF35"/>
  <c r="AC35"/>
  <c r="Y35"/>
  <c r="V35"/>
  <c r="R35"/>
  <c r="O35"/>
  <c r="AR34"/>
  <c r="AP34"/>
  <c r="AO34"/>
  <c r="AM34"/>
  <c r="AJ34"/>
  <c r="AF34"/>
  <c r="AC34"/>
  <c r="Y34"/>
  <c r="V34"/>
  <c r="R34"/>
  <c r="O34"/>
  <c r="AR33"/>
  <c r="AP33"/>
  <c r="AO33"/>
  <c r="AM33"/>
  <c r="AJ33"/>
  <c r="AF33"/>
  <c r="AC33"/>
  <c r="Y33"/>
  <c r="V33"/>
  <c r="R33"/>
  <c r="O33"/>
  <c r="AR32"/>
  <c r="AP32"/>
  <c r="AO32"/>
  <c r="AM32"/>
  <c r="AJ32"/>
  <c r="AF32"/>
  <c r="AC32"/>
  <c r="Y32"/>
  <c r="V32"/>
  <c r="R32"/>
  <c r="O32"/>
  <c r="AR31"/>
  <c r="AP31"/>
  <c r="AO31"/>
  <c r="AM31"/>
  <c r="AJ31"/>
  <c r="AF31"/>
  <c r="AC31"/>
  <c r="Y31"/>
  <c r="V31"/>
  <c r="R31"/>
  <c r="O31"/>
  <c r="AR30"/>
  <c r="AP30"/>
  <c r="AO30"/>
  <c r="AM30"/>
  <c r="AJ30"/>
  <c r="AF30"/>
  <c r="AC30"/>
  <c r="Y30"/>
  <c r="V30"/>
  <c r="R30"/>
  <c r="O30"/>
  <c r="AR29"/>
  <c r="AP29"/>
  <c r="AO29"/>
  <c r="AM29"/>
  <c r="AJ29"/>
  <c r="AF29"/>
  <c r="AC29"/>
  <c r="Y29"/>
  <c r="V29"/>
  <c r="R29"/>
  <c r="O29"/>
  <c r="AL24"/>
  <c r="H12" i="13" s="1"/>
  <c r="AI24" i="3"/>
  <c r="H8" i="13" s="1"/>
  <c r="AH24" i="3"/>
  <c r="H4" i="13" s="1"/>
  <c r="AJ23" i="3"/>
  <c r="AJ22"/>
  <c r="AJ19"/>
  <c r="AJ18"/>
  <c r="AJ17"/>
  <c r="AJ16"/>
  <c r="AJ15"/>
  <c r="AJ14"/>
  <c r="AJ13"/>
  <c r="AE24"/>
  <c r="G12" i="13" s="1"/>
  <c r="AB24" i="3"/>
  <c r="G8" i="13" s="1"/>
  <c r="AA24" i="3"/>
  <c r="G4" i="13" s="1"/>
  <c r="AC23" i="3"/>
  <c r="AC22"/>
  <c r="AC19"/>
  <c r="AC18"/>
  <c r="AC17"/>
  <c r="AC16"/>
  <c r="AC15"/>
  <c r="AC14"/>
  <c r="AC13"/>
  <c r="X24"/>
  <c r="F12" i="13" s="1"/>
  <c r="U24" i="3"/>
  <c r="F8" i="13" s="1"/>
  <c r="T24" i="3"/>
  <c r="F4" i="13" s="1"/>
  <c r="V23" i="3"/>
  <c r="V22"/>
  <c r="V19"/>
  <c r="V18"/>
  <c r="V17"/>
  <c r="V16"/>
  <c r="V15"/>
  <c r="V14"/>
  <c r="V13"/>
  <c r="Q24"/>
  <c r="E12" i="13" s="1"/>
  <c r="N24" i="3"/>
  <c r="E8" i="13" s="1"/>
  <c r="M24" i="3"/>
  <c r="E4" i="13" s="1"/>
  <c r="O16" i="3"/>
  <c r="R16"/>
  <c r="Y16"/>
  <c r="AF16"/>
  <c r="AM16"/>
  <c r="AO16"/>
  <c r="AP16"/>
  <c r="AR16"/>
  <c r="O17"/>
  <c r="R17"/>
  <c r="Y17"/>
  <c r="AF17"/>
  <c r="AM17"/>
  <c r="AO17"/>
  <c r="AP17"/>
  <c r="AR17"/>
  <c r="O18"/>
  <c r="R18"/>
  <c r="Y18"/>
  <c r="AF18"/>
  <c r="AM18"/>
  <c r="AO18"/>
  <c r="AP18"/>
  <c r="AR18"/>
  <c r="S55" i="9"/>
  <c r="S45"/>
  <c r="S26"/>
  <c r="S10"/>
  <c r="E8"/>
  <c r="BD63"/>
  <c r="BB63"/>
  <c r="BA63"/>
  <c r="AY63"/>
  <c r="AV63"/>
  <c r="AO63"/>
  <c r="AL63"/>
  <c r="AE63"/>
  <c r="AB63"/>
  <c r="U63"/>
  <c r="R63"/>
  <c r="BD62"/>
  <c r="BB62"/>
  <c r="BA62"/>
  <c r="AY62"/>
  <c r="AV62"/>
  <c r="AO62"/>
  <c r="AL62"/>
  <c r="AE62"/>
  <c r="AB62"/>
  <c r="U62"/>
  <c r="R62"/>
  <c r="BD61"/>
  <c r="BB61"/>
  <c r="BA61"/>
  <c r="AY61"/>
  <c r="AV61"/>
  <c r="AO61"/>
  <c r="AL61"/>
  <c r="AE61"/>
  <c r="AB61"/>
  <c r="U61"/>
  <c r="R61"/>
  <c r="BD60"/>
  <c r="BB60"/>
  <c r="BA60"/>
  <c r="AY60"/>
  <c r="AV60"/>
  <c r="AO60"/>
  <c r="AL60"/>
  <c r="AE60"/>
  <c r="AB60"/>
  <c r="U60"/>
  <c r="R60"/>
  <c r="BD59"/>
  <c r="BB59"/>
  <c r="BA59"/>
  <c r="AY59"/>
  <c r="AV59"/>
  <c r="AO59"/>
  <c r="AL59"/>
  <c r="AE59"/>
  <c r="AB59"/>
  <c r="U59"/>
  <c r="R59"/>
  <c r="AQ34" i="3" l="1"/>
  <c r="AS35"/>
  <c r="AQ38"/>
  <c r="AS31"/>
  <c r="AS39"/>
  <c r="AS38"/>
  <c r="AS34"/>
  <c r="AQ31"/>
  <c r="AQ32"/>
  <c r="AQ36"/>
  <c r="AQ40"/>
  <c r="AQ18"/>
  <c r="AQ33"/>
  <c r="AQ37"/>
  <c r="AS33"/>
  <c r="AS37"/>
  <c r="AS32"/>
  <c r="AQ35"/>
  <c r="AS36"/>
  <c r="AQ39"/>
  <c r="AS40"/>
  <c r="AS29"/>
  <c r="AR41"/>
  <c r="I13" i="13" s="1"/>
  <c r="BE61" i="9"/>
  <c r="AQ30" i="3"/>
  <c r="AS30"/>
  <c r="AQ16"/>
  <c r="AO41"/>
  <c r="I5" i="13" s="1"/>
  <c r="AQ29" i="3"/>
  <c r="AP41"/>
  <c r="I9" i="13" s="1"/>
  <c r="AS17" i="3"/>
  <c r="AS16"/>
  <c r="AS18"/>
  <c r="AQ17"/>
  <c r="BC62" i="9"/>
  <c r="BE59"/>
  <c r="BC61"/>
  <c r="BE62"/>
  <c r="BC60"/>
  <c r="BE60"/>
  <c r="BC59"/>
  <c r="BC63"/>
  <c r="BE63"/>
  <c r="BD53"/>
  <c r="BB53"/>
  <c r="BA53"/>
  <c r="AY53"/>
  <c r="AV53"/>
  <c r="AO53"/>
  <c r="AL53"/>
  <c r="AE53"/>
  <c r="AB53"/>
  <c r="U53"/>
  <c r="R53"/>
  <c r="BD52"/>
  <c r="BB52"/>
  <c r="BA52"/>
  <c r="AY52"/>
  <c r="AV52"/>
  <c r="AO52"/>
  <c r="AL52"/>
  <c r="AE52"/>
  <c r="AB52"/>
  <c r="U52"/>
  <c r="R52"/>
  <c r="BD51"/>
  <c r="BB51"/>
  <c r="BA51"/>
  <c r="AY51"/>
  <c r="AV51"/>
  <c r="AO51"/>
  <c r="AL51"/>
  <c r="AE51"/>
  <c r="AB51"/>
  <c r="U51"/>
  <c r="R51"/>
  <c r="BD50"/>
  <c r="BB50"/>
  <c r="BA50"/>
  <c r="AY50"/>
  <c r="AV50"/>
  <c r="AO50"/>
  <c r="AL50"/>
  <c r="AE50"/>
  <c r="AB50"/>
  <c r="U50"/>
  <c r="R50"/>
  <c r="BD49"/>
  <c r="BB49"/>
  <c r="BA49"/>
  <c r="AY49"/>
  <c r="AV49"/>
  <c r="AO49"/>
  <c r="AL49"/>
  <c r="AE49"/>
  <c r="AB49"/>
  <c r="U49"/>
  <c r="R49"/>
  <c r="BD43"/>
  <c r="BB43"/>
  <c r="BA43"/>
  <c r="AY43"/>
  <c r="AV43"/>
  <c r="AO43"/>
  <c r="AL43"/>
  <c r="AE43"/>
  <c r="AB43"/>
  <c r="U43"/>
  <c r="R43"/>
  <c r="BD42"/>
  <c r="BB42"/>
  <c r="BA42"/>
  <c r="AY42"/>
  <c r="AV42"/>
  <c r="AO42"/>
  <c r="AL42"/>
  <c r="AE42"/>
  <c r="AB42"/>
  <c r="U42"/>
  <c r="R42"/>
  <c r="BD30"/>
  <c r="BB30"/>
  <c r="BA30"/>
  <c r="AY30"/>
  <c r="AV30"/>
  <c r="AO30"/>
  <c r="AL30"/>
  <c r="AE30"/>
  <c r="AB30"/>
  <c r="U30"/>
  <c r="R30"/>
  <c r="BE53" l="1"/>
  <c r="AU40" i="3"/>
  <c r="BE30" i="9"/>
  <c r="BC42"/>
  <c r="BC52"/>
  <c r="BC51"/>
  <c r="BE52"/>
  <c r="BC50"/>
  <c r="BG63"/>
  <c r="BE49"/>
  <c r="BE50"/>
  <c r="BE51"/>
  <c r="BC43"/>
  <c r="BC49"/>
  <c r="BE42"/>
  <c r="BE43"/>
  <c r="BC53"/>
  <c r="AR7" i="3" l="1"/>
  <c r="I36" i="4"/>
  <c r="BG53" i="9"/>
  <c r="BG43"/>
  <c r="O15" i="3" l="1"/>
  <c r="R15"/>
  <c r="Y15"/>
  <c r="AF15"/>
  <c r="AM15"/>
  <c r="AO15"/>
  <c r="AP15"/>
  <c r="AR15"/>
  <c r="M26"/>
  <c r="H17" i="13"/>
  <c r="H16"/>
  <c r="H15"/>
  <c r="G17"/>
  <c r="G16"/>
  <c r="G15"/>
  <c r="F17"/>
  <c r="F16"/>
  <c r="F15"/>
  <c r="E17"/>
  <c r="E16"/>
  <c r="O14" i="3"/>
  <c r="R14"/>
  <c r="Y14"/>
  <c r="AF14"/>
  <c r="AM14"/>
  <c r="AO14"/>
  <c r="AP14"/>
  <c r="AR14"/>
  <c r="O19"/>
  <c r="R19"/>
  <c r="Y19"/>
  <c r="AF19"/>
  <c r="AM19"/>
  <c r="AO19"/>
  <c r="AP19"/>
  <c r="AR19"/>
  <c r="AR23"/>
  <c r="AR22"/>
  <c r="AR13"/>
  <c r="AM23"/>
  <c r="AM22"/>
  <c r="AM13"/>
  <c r="AF23"/>
  <c r="AF22"/>
  <c r="AF13"/>
  <c r="Y23"/>
  <c r="Y22"/>
  <c r="Y13"/>
  <c r="R23"/>
  <c r="R22"/>
  <c r="R13"/>
  <c r="O23"/>
  <c r="O22"/>
  <c r="O13"/>
  <c r="BV5"/>
  <c r="D3"/>
  <c r="D2"/>
  <c r="D1"/>
  <c r="D5" i="9"/>
  <c r="AR24" i="3" l="1"/>
  <c r="I12" i="13" s="1"/>
  <c r="E15"/>
  <c r="AS14" i="3"/>
  <c r="AQ19"/>
  <c r="AS19"/>
  <c r="AQ14"/>
  <c r="AS15"/>
  <c r="AQ15"/>
  <c r="BD24" i="9"/>
  <c r="BD23"/>
  <c r="BD19"/>
  <c r="BD14"/>
  <c r="AY24"/>
  <c r="AY23"/>
  <c r="AY19"/>
  <c r="AY14"/>
  <c r="AO24"/>
  <c r="AO23"/>
  <c r="AO19"/>
  <c r="AO14"/>
  <c r="AE24"/>
  <c r="AE23"/>
  <c r="AE19"/>
  <c r="AE14"/>
  <c r="AV24"/>
  <c r="AV23"/>
  <c r="AV14"/>
  <c r="AL24"/>
  <c r="AL23"/>
  <c r="AL14"/>
  <c r="AB24"/>
  <c r="AB23"/>
  <c r="AB19"/>
  <c r="AB14"/>
  <c r="U19"/>
  <c r="U23"/>
  <c r="U24"/>
  <c r="R19"/>
  <c r="R23"/>
  <c r="R24"/>
  <c r="R14"/>
  <c r="U14"/>
  <c r="D3"/>
  <c r="D2"/>
  <c r="D1"/>
  <c r="BD8" l="1"/>
  <c r="I11" i="13" s="1"/>
  <c r="G15" i="4"/>
  <c r="G14"/>
  <c r="I17" i="13" l="1"/>
  <c r="D7" i="9" l="1"/>
  <c r="AP13" i="3" l="1"/>
  <c r="AO13"/>
  <c r="AS13" s="1"/>
  <c r="BA23" i="9"/>
  <c r="BE23" s="1"/>
  <c r="BA24"/>
  <c r="BE24" s="1"/>
  <c r="G13" i="4"/>
  <c r="AP22" i="3"/>
  <c r="AO22"/>
  <c r="AS22" s="1"/>
  <c r="BB19" i="9"/>
  <c r="BA19"/>
  <c r="BE19" s="1"/>
  <c r="BB23"/>
  <c r="AP23" i="3"/>
  <c r="AO23"/>
  <c r="AS23" s="1"/>
  <c r="BB24" i="9"/>
  <c r="BB14"/>
  <c r="BA14"/>
  <c r="BA8" l="1"/>
  <c r="I3" i="13" s="1"/>
  <c r="BB8" i="9"/>
  <c r="I7" i="13" s="1"/>
  <c r="AP24" i="3"/>
  <c r="I8" i="13" s="1"/>
  <c r="AO24" i="3"/>
  <c r="I4" i="13" s="1"/>
  <c r="BE14" i="9"/>
  <c r="BC24"/>
  <c r="AQ23" i="3"/>
  <c r="AQ22"/>
  <c r="BC23" i="9"/>
  <c r="AQ13" i="3"/>
  <c r="BC14" i="9"/>
  <c r="BC19"/>
  <c r="I16" i="13" l="1"/>
  <c r="I15"/>
  <c r="AU23" i="3"/>
  <c r="AR5" s="1"/>
  <c r="BG24" i="9"/>
  <c r="BD5" s="1"/>
  <c r="I20" i="13" l="1"/>
  <c r="I19"/>
  <c r="F21"/>
  <c r="H20"/>
  <c r="F19"/>
  <c r="H19"/>
  <c r="G20"/>
  <c r="F20"/>
  <c r="E21"/>
  <c r="H21"/>
  <c r="G21"/>
  <c r="G19"/>
  <c r="E20"/>
  <c r="E19"/>
  <c r="I21"/>
</calcChain>
</file>

<file path=xl/comments1.xml><?xml version="1.0" encoding="utf-8"?>
<comments xmlns="http://schemas.openxmlformats.org/spreadsheetml/2006/main">
  <authors>
    <author>idpc</author>
  </authors>
  <commentList>
    <comment ref="G20"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4"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5"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6"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28"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2"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3"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G34"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Jose Francisco Rodriguez Tellez</author>
  </authors>
  <commentList>
    <comment ref="B10"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26"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45"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55" authorId="0">
      <text>
        <r>
          <rPr>
            <b/>
            <sz val="9"/>
            <color indexed="81"/>
            <rFont val="Tahoma"/>
            <family val="2"/>
          </rPr>
          <t>Jose Francisco Rodriguez Tellez:</t>
        </r>
        <r>
          <rPr>
            <sz val="9"/>
            <color indexed="81"/>
            <rFont val="Tahoma"/>
            <family val="2"/>
          </rPr>
          <t xml:space="preserve">
Copie e inserte este cuadro cuantas veces necesite según los objetivos estratégicos tenga.</t>
        </r>
      </text>
    </comment>
    <comment ref="B65" authorId="0">
      <text>
        <r>
          <rPr>
            <b/>
            <sz val="9"/>
            <color indexed="81"/>
            <rFont val="Tahoma"/>
            <family val="2"/>
          </rPr>
          <t>Jose Francisco Rodriguez Tellez:</t>
        </r>
        <r>
          <rPr>
            <sz val="9"/>
            <color indexed="81"/>
            <rFont val="Tahoma"/>
            <family val="2"/>
          </rPr>
          <t xml:space="preserve">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<sst xmlns="http://schemas.openxmlformats.org/spreadsheetml/2006/main" count="981" uniqueCount="368">
  <si>
    <t>VIGENCIA PLAN OPERATIVO:</t>
  </si>
  <si>
    <t>DEPENDENCIA RESPONSABLE:</t>
  </si>
  <si>
    <t>COMPONENTE</t>
  </si>
  <si>
    <t>PRIMER TRIMESTRE</t>
  </si>
  <si>
    <t>SEGUNDO TRIMESTRE</t>
  </si>
  <si>
    <t>TERCER TRIMESTRE</t>
  </si>
  <si>
    <t>CUARTO TRIMESTRE</t>
  </si>
  <si>
    <t>Ejec</t>
  </si>
  <si>
    <t>Prog</t>
  </si>
  <si>
    <t xml:space="preserve">(Describa la evidencia en cumplimiento de la meta) </t>
  </si>
  <si>
    <t>ACTIVIDAD</t>
  </si>
  <si>
    <t>RESPONSABLE</t>
  </si>
  <si>
    <t>FECHA</t>
  </si>
  <si>
    <t>INICIAL</t>
  </si>
  <si>
    <t>FINAL</t>
  </si>
  <si>
    <t>Avance Cualitativo</t>
  </si>
  <si>
    <t>EQUIPO RESPONSABLE</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</si>
  <si>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</si>
  <si>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</si>
  <si>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</si>
  <si>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</si>
  <si>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</si>
  <si>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</si>
  <si>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</si>
  <si>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</si>
  <si>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</si>
  <si>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</si>
  <si>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</si>
  <si>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</si>
  <si>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</si>
  <si>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</si>
  <si>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</si>
  <si>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</si>
  <si>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</si>
  <si>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</si>
  <si>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</si>
  <si>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</si>
  <si>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</si>
  <si>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</si>
  <si>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</si>
  <si>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</si>
  <si>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</si>
  <si>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</si>
  <si>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</si>
  <si>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</si>
  <si>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</si>
  <si>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</si>
  <si>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</si>
  <si>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</si>
  <si>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</si>
  <si>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</si>
  <si>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</si>
  <si>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</si>
  <si>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</si>
  <si>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</si>
  <si>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</si>
  <si>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</si>
  <si>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</si>
  <si>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</si>
  <si>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</si>
  <si>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</si>
  <si>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</si>
  <si>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</si>
  <si>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</si>
  <si>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</si>
  <si>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</si>
  <si>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</si>
  <si>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</si>
  <si>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</si>
  <si>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</si>
  <si>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</si>
  <si>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</si>
  <si>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</si>
  <si>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</si>
  <si>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</si>
  <si>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Objetivos Estratégicos</t>
  </si>
  <si>
    <t>1. VIGENCIA PLAN: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</si>
  <si>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</si>
  <si>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</si>
  <si>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</si>
  <si>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</si>
  <si>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</si>
  <si>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</si>
  <si>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</si>
  <si>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</si>
  <si>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</si>
  <si>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</si>
  <si>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</si>
  <si>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</si>
  <si>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</si>
  <si>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</si>
  <si>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</si>
  <si>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</si>
  <si>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</si>
  <si>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</si>
  <si>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</si>
  <si>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</si>
  <si>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</si>
  <si>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</si>
  <si>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</si>
  <si>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</si>
  <si>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</si>
  <si>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</si>
  <si>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</si>
  <si>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</si>
  <si>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</si>
  <si>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</si>
  <si>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</si>
  <si>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</si>
  <si>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</si>
  <si>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</si>
  <si>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</si>
  <si>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</si>
  <si>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</si>
  <si>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</si>
  <si>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</si>
  <si>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</si>
  <si>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De 0 a 69 Deficiente</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</si>
  <si>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</si>
  <si>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</si>
  <si>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</si>
  <si>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</si>
  <si>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UNIDAD DE MEDIDA</t>
  </si>
  <si>
    <t>Eficacia de la Actividad</t>
  </si>
  <si>
    <t>Prog.</t>
  </si>
  <si>
    <t>Ejec.</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</si>
  <si>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</si>
  <si>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</si>
  <si>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</si>
  <si>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</si>
  <si>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</si>
  <si>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</si>
  <si>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</si>
  <si>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</si>
  <si>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</si>
  <si>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3. FUNCIONES DE LA DEPENDENCIA 
A. Acuerdo 02 de 2007
B. Decreto 07 de 2015
C. Manual de Funciones</t>
  </si>
  <si>
    <t>Actividad</t>
  </si>
  <si>
    <t>Oficina Asesora de Planeación</t>
  </si>
  <si>
    <t>3. FUNCIONES DE LA DEPENDENCIA 
A. Acuerdo 01 de enero de 2019</t>
  </si>
  <si>
    <t>INSTITUTO DISTRITAL DE PATRIMONIO CULTURAL</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</si>
  <si>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</si>
  <si>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</si>
  <si>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</si>
  <si>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</si>
  <si>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</si>
  <si>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</si>
  <si>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</si>
  <si>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</si>
  <si>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</si>
  <si>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</si>
  <si>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</si>
  <si>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</si>
  <si>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</si>
  <si>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</si>
  <si>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</si>
  <si>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</si>
  <si>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</si>
  <si>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</si>
  <si>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</si>
  <si>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8. ESTRATEGIAS PLAN 
2016- 2020</t>
  </si>
  <si>
    <t>PROCESO DE DIRECCIONAMIENTO ESTRATEGICO</t>
  </si>
  <si>
    <t>PLAN OPERATIVO ANUAL POR DEPENDENCIAS / PROCESOS</t>
  </si>
  <si>
    <t>Fortalecimiento del Sistema Integrado de Gestión</t>
  </si>
  <si>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</si>
  <si>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</si>
  <si>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</si>
  <si>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</si>
  <si>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</si>
  <si>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</si>
  <si>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</si>
  <si>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</si>
  <si>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</si>
  <si>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</si>
  <si>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</si>
  <si>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</si>
  <si>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</si>
  <si>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</si>
  <si>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</si>
  <si>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</si>
  <si>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</si>
  <si>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</si>
  <si>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</si>
  <si>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</si>
  <si>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</si>
  <si>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</si>
  <si>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</si>
  <si>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</si>
  <si>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</si>
  <si>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</si>
  <si>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</si>
  <si>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</si>
  <si>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</si>
  <si>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</si>
  <si>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</si>
  <si>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</si>
  <si>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r>
      <t>Responsable de la Dependencia: 
NOMBRE COMPLETO</t>
    </r>
    <r>
      <rPr>
        <sz val="14"/>
        <rFont val="Arial"/>
        <family val="2"/>
      </rPr>
      <t xml:space="preserve"> - Dependencia</t>
    </r>
  </si>
  <si>
    <r>
      <t>Responsable consolidación del informe: 
PROFESIONAL DE SEGUIMIENTO</t>
    </r>
    <r>
      <rPr>
        <sz val="14"/>
        <rFont val="Arial"/>
        <family val="2"/>
      </rPr>
      <t xml:space="preserve"> - Cargo y Dependencia</t>
    </r>
  </si>
  <si>
    <t>OBJETIVO ESTRATÉGICO (2016 - 2020)</t>
  </si>
  <si>
    <t>No.</t>
  </si>
  <si>
    <t>PROCESO ASOCIADO</t>
  </si>
  <si>
    <t>INDICADOR (Fórmula)</t>
  </si>
  <si>
    <t>FECHA EJECUCIÓN</t>
  </si>
  <si>
    <t xml:space="preserve">% PONDERADO </t>
  </si>
  <si>
    <t>Eval. OCI</t>
  </si>
  <si>
    <t>%</t>
  </si>
  <si>
    <t>Observaciones Control Interno</t>
  </si>
  <si>
    <t>Inicial</t>
  </si>
  <si>
    <t>Final</t>
  </si>
  <si>
    <t>Ene</t>
  </si>
  <si>
    <t>Feb</t>
  </si>
  <si>
    <t>Mar</t>
  </si>
  <si>
    <t>Eficacia</t>
  </si>
  <si>
    <t>Abr</t>
  </si>
  <si>
    <t>May</t>
  </si>
  <si>
    <t>Jun</t>
  </si>
  <si>
    <t>Jul</t>
  </si>
  <si>
    <t>Ago</t>
  </si>
  <si>
    <t>Sep</t>
  </si>
  <si>
    <t>Oct</t>
  </si>
  <si>
    <t>Nov</t>
  </si>
  <si>
    <t>Dic</t>
  </si>
  <si>
    <t>Eficacia OCI</t>
  </si>
  <si>
    <t>AVANCE ACTIVIDADES ESTRATÉGICAS</t>
  </si>
  <si>
    <t>EQUIPO RESPONSABLe</t>
  </si>
  <si>
    <t>UNIDAD DE MEDIDA / PRODUCTO O RESULTADO ESPERADO</t>
  </si>
  <si>
    <t>&lt;Seleccione el objetivo estratégico&gt;</t>
  </si>
  <si>
    <t>OBJ</t>
  </si>
  <si>
    <t>&lt;Seleccione la estrategía&gt;</t>
  </si>
  <si>
    <t>OBJ_1</t>
  </si>
  <si>
    <t>OBJ_2</t>
  </si>
  <si>
    <t>OBJ_3</t>
  </si>
  <si>
    <t>OBJ_4</t>
  </si>
  <si>
    <t>OBJ_5</t>
  </si>
  <si>
    <t>ESTRATEGIA (mediantes)</t>
  </si>
  <si>
    <t>VERSIONAMIENTO PLAN</t>
  </si>
  <si>
    <t>&lt;Por favor seleccione el tipo de actividad&gt;</t>
  </si>
  <si>
    <t>ESTRATÉGICAS</t>
  </si>
  <si>
    <t>GESTIÓN</t>
  </si>
  <si>
    <t xml:space="preserve">No. </t>
  </si>
  <si>
    <t>INDICADOR (Fórmula</t>
  </si>
  <si>
    <t>ACUMULADO</t>
  </si>
  <si>
    <t>NO UTILIZAR ESTA FILA</t>
  </si>
  <si>
    <t>AVANCE ACTIVIDADES DE GESTIÓN</t>
  </si>
  <si>
    <t>AVANCE ACTIVIDADES DE SEGUIMIENTO</t>
  </si>
  <si>
    <t>Eval. ACI</t>
  </si>
  <si>
    <t>PARA INSERTAR</t>
  </si>
  <si>
    <t>PROGRAMACIÓN  CONSOLIDADA ESTRATÉGICAS</t>
  </si>
  <si>
    <t>PROGRAMACIÓN  CONSOLIDADA GESTIÓN</t>
  </si>
  <si>
    <t>PROGRAMACIÓN  CONSOLIDADA SEGUIMIENTO</t>
  </si>
  <si>
    <t>EJECUCIÓN 
CONSOLIDADA ESTRATÉGICAS</t>
  </si>
  <si>
    <t>EVALUACIÓN ACI CONSOLIDADA ESTRATÉGICAS</t>
  </si>
  <si>
    <t>EVALUACIÓN ACI CONSOLIDADA GESTIÓN</t>
  </si>
  <si>
    <t>EVALUACIÓN ACI CONSOLIDADA SEGUIMIENTO</t>
  </si>
  <si>
    <t>EJECUCIÓN CONSOLIDADA GESTIÓN</t>
  </si>
  <si>
    <t>EJECUCIÓN CONSOLIDADA SEGUIMIENTO</t>
  </si>
  <si>
    <t>I TRIMESTRE</t>
  </si>
  <si>
    <t>II TRIMESTRE</t>
  </si>
  <si>
    <t>IV TRIMESTRE</t>
  </si>
  <si>
    <t>III TRIMESTRE</t>
  </si>
  <si>
    <t>PROGRAMACIÓN (#)</t>
  </si>
  <si>
    <t>EJECUCIÓN (#)</t>
  </si>
  <si>
    <t>EVALUACIÓN ACI (#)</t>
  </si>
  <si>
    <t>PROGRAMACIÓN (%)</t>
  </si>
  <si>
    <t>EJECUCIÓN (%)</t>
  </si>
  <si>
    <t>EVALUACIÓN ACI (%)</t>
  </si>
  <si>
    <t>TOTALES</t>
  </si>
  <si>
    <t>Eficacia ACI</t>
  </si>
  <si>
    <t>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t>
  </si>
  <si>
    <t>Formulación versión 1</t>
  </si>
  <si>
    <t xml:space="preserve">1 Plan Formulado y Aprobado </t>
  </si>
  <si>
    <t>Ejecutar las actividades del Plan Institucional de Capacitación -PIC</t>
  </si>
  <si>
    <t xml:space="preserve">Ejecutar las actividades del Plan de Bienestar e Incentivos </t>
  </si>
  <si>
    <t>Ejecutar las actividades del Plan de Mantenimiento Anual</t>
  </si>
  <si>
    <t>Ejecutar las actividades del plan de acción del Sistema Integrado de Conservación - SIC</t>
  </si>
  <si>
    <t>Ejecutar las actividades del Plan Estratégico de las Teconologías de la Información -PETI</t>
  </si>
  <si>
    <t xml:space="preserve">Realizar la actualización del Esquema de Publicación de Información de la Ley de Transparencia y Derecho de Acceso a la Información Pública </t>
  </si>
  <si>
    <t>Realizar actividades de divulgación de los siguientes temas: proceso de atención al ciudadano, transparencia y políticas de lucha contra la corrupción.</t>
  </si>
  <si>
    <t>Realizar los informes de gestión de las PQRS ciudadanas registradas en el Sistema Distrital de Quejas y Soluciones (incluir una acápite sobre solicitudes de acceso a la información pública en el informe trimestral)</t>
  </si>
  <si>
    <t>Ejecutar las actividades del Plan de acción del Plan de Emergencias y Contingencias</t>
  </si>
  <si>
    <t>Ejecutar las actividades del Plan de acción del Seguridad  y Salud en el Trabajo</t>
  </si>
  <si>
    <t>Elaborar y publicar el informe del defensor de la ciudadanía</t>
  </si>
  <si>
    <t>Talento Humano</t>
  </si>
  <si>
    <t>Profesional Especializado</t>
  </si>
  <si>
    <t>1 plan de acción ejecutado</t>
  </si>
  <si>
    <t xml:space="preserve"> Formular y aprobar la programación del Plan de Mantenimiento Anual</t>
  </si>
  <si>
    <t>Profesional del Área</t>
  </si>
  <si>
    <t># documentos aprobados /#documentos actualizados por aprobar</t>
  </si>
  <si>
    <t>1 plan de trabajo ejecutado</t>
  </si>
  <si>
    <t>Equipo de Sistemas</t>
  </si>
  <si>
    <t>Equipo Gestión Documental</t>
  </si>
  <si>
    <t xml:space="preserve">1 programación del plan aprobado 
</t>
  </si>
  <si>
    <t>Profesional Universitario</t>
  </si>
  <si>
    <t># revisiones realizadas / # de revisiones programadas</t>
  </si>
  <si>
    <t xml:space="preserve">Administración de Bienes e Infraestructura </t>
  </si>
  <si>
    <t>Realizar el seguimiento al Plan de Vacantes y Prevision de Recursos Humanos</t>
  </si>
  <si>
    <t>4 seguimientos en Comisión de Personal (Acta)</t>
  </si>
  <si>
    <t>Profesional universitario</t>
  </si>
  <si>
    <t>Ejecutar las actividades del plan de trabajo del Plan Institucional de Archivo de la Entidad ­PINAR</t>
  </si>
  <si>
    <t>Elaborar y aprobar el plan de acción del cuatrienio de la Estrategia de Uso Racional del Papel</t>
  </si>
  <si>
    <t xml:space="preserve">1 Plan de acción del cuatrienio de la Estrategia de Uso Racional del Papel elaborado y aprobado </t>
  </si>
  <si>
    <t>Ejecutar el plan de acción de la Estrategia de Uso Racional del Papel para vigencia 2020</t>
  </si>
  <si>
    <t>Ejecutar las actividades del plan de trabajo del Programa de Gestión Documental -PGD</t>
  </si>
  <si>
    <t>Formular y aprobar los planes institucionales del  proceso de Talento Humano (*Plan Estratégico de Talento Humano; *Plan Institucional de Capacitación -PIC; *Plan de Bienestar e Incentivos; *Plan de Vacantes y Prevision de Recursos Humanos; *Plan de Emergencias y Contingencias)</t>
  </si>
  <si>
    <t>Actualizar y aprobar los planes institucionales del proceso de gestión de sistemas, de información y tecnología (*Plan Estratégico de las Teconologías de la Información -PETI; *Plan de tratamiento de riesgos de seguridad y privacidad de la información; *Plan de seguridad y privacidad de la información)</t>
  </si>
  <si>
    <t>Ejecutar las actividades del Plan de tratamiento de riesgos de seguridad y privacidad de la información</t>
  </si>
  <si>
    <t>Ejecutar las actividades del Plan de seguridad y privacidad de la información</t>
  </si>
  <si>
    <t>Implementar el 100% de la ley de transparencia y derecho de acceso a la información pública</t>
  </si>
  <si>
    <t>Atención a la ciudadanía</t>
  </si>
  <si>
    <t>Profesional de transparencia</t>
  </si>
  <si>
    <t>3 informes de seguimiento</t>
  </si>
  <si>
    <t>Implementar el plan de acción de la Política Pública Distrital de Servicio al Ciudadano</t>
  </si>
  <si>
    <t>Profesional de atención a la ciudadanía</t>
  </si>
  <si>
    <t>1 esquema de publicación de informacion actualizada (matriz en excel)</t>
  </si>
  <si>
    <t># documentos actualizados / # documentos por actualizar en la vigencia</t>
  </si>
  <si>
    <t>Atención a la ciudadanía y Gestión documental</t>
  </si>
  <si>
    <t>Atención a la ciudadanía y gestión documental</t>
  </si>
  <si>
    <t>Profesional de gestión documental y profesional de transparencia</t>
  </si>
  <si>
    <t xml:space="preserve">Atención a la ciudadanía </t>
  </si>
  <si>
    <t>profesional de transparencia y atención al ciudadano</t>
  </si>
  <si>
    <t>#actividades realizadas/# actividades programadas en la vigencia</t>
  </si>
  <si>
    <t>Realizar actividades de cualificación del servicio al equipo de transparencia y atención a la ciudadanía.</t>
  </si>
  <si>
    <t>3 actividades de cualificación</t>
  </si>
  <si>
    <t>4 actividades de divulgación</t>
  </si>
  <si>
    <t>#informes realizados en el periodo/#informes a realizar en la vigencia</t>
  </si>
  <si>
    <t>16 informes de gestión de las PQRS</t>
  </si>
  <si>
    <t>profesional de atención al ciudadano</t>
  </si>
  <si>
    <t>#informes realizados publicados en el periodo/#informes a realizary publicar en la vigencia</t>
  </si>
  <si>
    <t xml:space="preserve">2 informes </t>
  </si>
  <si>
    <t>#informes de seguimiento realizados en el periodo/ #informes de seguimiento programados en la vigencia</t>
  </si>
  <si>
    <t xml:space="preserve">Control Disciplinario Interno </t>
  </si>
  <si>
    <t>#monitoreos realizados en el periodo/#monitoreos a realizar en la vigencia</t>
  </si>
  <si>
    <t>Todos los procesos de la subdirección</t>
  </si>
  <si>
    <t>Lider y/o responsable de cada proceso de la subdirección</t>
  </si>
  <si>
    <t># documentos formulados y aprobados en el periodo /#documentos formulados por aprobar en la vigencia</t>
  </si>
  <si>
    <t xml:space="preserve">5 Planes Formulados y Aprobados </t>
  </si>
  <si>
    <t>#actividades ejecutadas en el periodo/# actividades programadas en la vigencia</t>
  </si>
  <si>
    <t># documentos aprobados en el periodo /#documentos formulados por aprobar en la vigencia</t>
  </si>
  <si>
    <t>#seguimientos realizados en el periodo/# seguimientos programados en la vigencia</t>
  </si>
  <si>
    <t># documentos aprobados en el periodo/#documentos formulados por aprobar en la vigencia</t>
  </si>
  <si>
    <t># documentos aprobados en el periodo /#documentos actualizados por aprobar en la vigencia</t>
  </si>
  <si>
    <t># documentos aprobados en el periodo /#documentos  por aprobar en la vigencia</t>
  </si>
  <si>
    <t xml:space="preserve">3 Planes actualizados y Aprobados </t>
  </si>
  <si>
    <t>#informes de seguimiento a la implementación presentados en el periodo/ # informes a presentar en la vigencia</t>
  </si>
  <si>
    <t>Procedimiento de administración y seguimiento del presupuesto y procedimiento de Tesorería  actualizados y aprobados</t>
  </si>
  <si>
    <t>Gestión financiera</t>
  </si>
  <si>
    <t>Profesional de presupuesto 
Profesional de Tesorería</t>
  </si>
  <si>
    <t>#Tablero de control con indicadores de gestión financiera propuestos/ # tableros de control con indicadores a elaborar en la vigencia</t>
  </si>
  <si>
    <t># procedimientos actualizados/# de procedimientos programados a actualizar*100</t>
  </si>
  <si>
    <t>Un tablero de control con los indicadores de gestión financiera
Junio: 1 documento propuesta indicadores
Septiembre: Herramienta con los indicadores
Diciembre: Medición de indicadores con la herramienta establecida</t>
  </si>
  <si>
    <t>#presentaciones realizadas en el periodo/ # presentaciones a realizar en la vigencia</t>
  </si>
  <si>
    <t>Profesional Especializado de contabilidad</t>
  </si>
  <si>
    <t xml:space="preserve">Ajustar los procedimientos de administración y seguimiento del presupuesto y  Tesorería.
</t>
  </si>
  <si>
    <t>Presentación de los estados financieros a la junta directiva</t>
  </si>
  <si>
    <t>1 presentación de estados finanacieros al Comité Directivo (presentación-Acta )</t>
  </si>
  <si>
    <t>Realizar la verificación aleatoria  del inventario de bienes del Instituto</t>
  </si>
  <si>
    <t>9 revisiones de consumibles y 4 revisiones de devolutivos (planilla)</t>
  </si>
  <si>
    <t xml:space="preserve">Realizar y presentar informe  ejecutivo de gestión y seguimiento de la oficina de control disciplinario interno </t>
  </si>
  <si>
    <t>4 informes de gestión y seguimiento</t>
  </si>
  <si>
    <t xml:space="preserve">4 monitoreos en comités de las subdireccion (acta de comité). </t>
  </si>
  <si>
    <t>Realizar seguimiento a las acciones de los planes de mejoramiento (interno y externo), planes institucionales, indicadores y riesgos que se encuentren bajo la responsabilidad de la subdirección</t>
  </si>
  <si>
    <t xml:space="preserve">Elaborar un tablero de control con los indicadores financieros (ranking por dependencias) para la toma de desiciones. </t>
  </si>
  <si>
    <t>Actualizar  y aprobar el Plan Institucional y plan de trabajo de Archivo de la Entidad ­PINAR;  plan de Trabajo del Sistema Integrado de Conservación - SIC; Plan de trabajo del Programa de Gestión Documental -PGD</t>
  </si>
  <si>
    <t xml:space="preserve">1 plan institucional y 3 Planes de trabajo actualizados y Aprobados </t>
  </si>
  <si>
    <t>Actualizar  y aprobar  el Programa de Gestión Documental -PGD y el Sistema Integrado de Conservación - SIC</t>
  </si>
  <si>
    <t>2 documentos actualizados y Aprobados (PGD Y SIC)</t>
  </si>
  <si>
    <t>Elaborar y aprobar el Plan de acción del Seguridad  y Salud en el Trabajo</t>
  </si>
  <si>
    <t>1 plan de trabajo ejecutado (informe trimestral)</t>
  </si>
  <si>
    <t>Actualización versión 2</t>
  </si>
</sst>
</file>

<file path=xl/styles.xml><?xml version="1.0" encoding="utf-8"?>
<styleSheet xmlns="http://schemas.openxmlformats.org/spreadsheetml/2006/main">
  <numFmts count="6">
    <numFmt numFmtId="164" formatCode="_-* #,##0\ _€_-;\-* #,##0\ _€_-;_-* &quot;-&quot;\ _€_-;_-@_-"/>
    <numFmt numFmtId="165" formatCode="_ * #,##0.00_ ;_ * \-#,##0.00_ ;_ * &quot;-&quot;??_ ;_ @_ "/>
    <numFmt numFmtId="166" formatCode="0.0%"/>
    <numFmt numFmtId="167" formatCode="_-* #,##0\ _€_-;\-* #,##0\ _€_-;_-* \-?\ _€_-;_-@_-"/>
    <numFmt numFmtId="168" formatCode="_-* #,##0.00\ _€_-;\-* #,##0.00\ _€_-;_-* \-?\ _€_-;_-@_-"/>
    <numFmt numFmtId="169" formatCode="0.0"/>
  </numFmts>
  <fonts count="69">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9"/>
      <name val="Arial"/>
      <family val="2"/>
    </font>
    <font>
      <u/>
      <sz val="11"/>
      <color theme="10"/>
      <name val="Calibri"/>
      <family val="2"/>
      <scheme val="minor"/>
    </font>
    <font>
      <u/>
      <sz val="11"/>
      <color theme="11"/>
      <name val="Calibri"/>
      <family val="2"/>
      <scheme val="minor"/>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color theme="1" tint="0.249977111117893"/>
      <name val="Century Gothic"/>
      <family val="2"/>
    </font>
    <font>
      <sz val="11"/>
      <color theme="1" tint="0.249977111117893"/>
      <name val="Century Gothic"/>
      <family val="2"/>
    </font>
    <font>
      <b/>
      <sz val="6"/>
      <color theme="0"/>
      <name val="Century Gothic"/>
      <family val="2"/>
    </font>
    <font>
      <sz val="6"/>
      <color theme="0"/>
      <name val="Century Gothic"/>
      <family val="2"/>
    </font>
    <font>
      <sz val="9"/>
      <color theme="1" tint="0.249977111117893"/>
      <name val="Century Gothic"/>
      <family val="2"/>
    </font>
    <font>
      <b/>
      <sz val="12"/>
      <color theme="1" tint="0.249977111117893"/>
      <name val="Century Gothic"/>
      <family val="2"/>
    </font>
    <font>
      <b/>
      <sz val="10"/>
      <color theme="1" tint="0.249977111117893"/>
      <name val="Century Gothic"/>
      <family val="2"/>
    </font>
    <font>
      <b/>
      <sz val="14"/>
      <color theme="1" tint="0.249977111117893"/>
      <name val="Century Gothic"/>
      <family val="2"/>
    </font>
    <font>
      <sz val="12"/>
      <color theme="1" tint="0.249977111117893"/>
      <name val="Century Gothic"/>
      <family val="2"/>
    </font>
    <font>
      <b/>
      <sz val="11"/>
      <color theme="1" tint="0.249977111117893"/>
      <name val="Century Gothic"/>
      <family val="2"/>
    </font>
    <font>
      <b/>
      <sz val="16"/>
      <color theme="1" tint="0.249977111117893"/>
      <name val="Century Gothic"/>
      <family val="2"/>
    </font>
    <font>
      <b/>
      <sz val="8"/>
      <color theme="1" tint="0.249977111117893"/>
      <name val="Century Gothic"/>
      <family val="2"/>
    </font>
    <font>
      <b/>
      <sz val="9"/>
      <color theme="1" tint="0.249977111117893"/>
      <name val="Century Gothic"/>
      <family val="2"/>
    </font>
    <font>
      <b/>
      <sz val="12"/>
      <color theme="0"/>
      <name val="Century Gothic"/>
      <family val="2"/>
    </font>
    <font>
      <b/>
      <sz val="15"/>
      <color theme="1" tint="0.249977111117893"/>
      <name val="Century Gothic"/>
      <family val="2"/>
    </font>
    <font>
      <sz val="10"/>
      <color theme="1"/>
      <name val="Century Gothic"/>
      <family val="2"/>
    </font>
    <font>
      <b/>
      <sz val="10"/>
      <color theme="0"/>
      <name val="Century Gothic"/>
      <family val="2"/>
    </font>
    <font>
      <b/>
      <sz val="9"/>
      <color theme="0"/>
      <name val="Century Gothic"/>
      <family val="2"/>
    </font>
    <font>
      <b/>
      <sz val="11"/>
      <color theme="0"/>
      <name val="Century Gothic"/>
      <family val="2"/>
    </font>
    <font>
      <sz val="11"/>
      <color theme="0"/>
      <name val="Century Gothic"/>
      <family val="2"/>
    </font>
    <font>
      <b/>
      <sz val="12"/>
      <color theme="1"/>
      <name val="Century Gothic"/>
      <family val="2"/>
    </font>
    <font>
      <b/>
      <sz val="4"/>
      <color theme="0"/>
      <name val="Century Gothic"/>
      <family val="2"/>
    </font>
    <font>
      <sz val="4"/>
      <color theme="0"/>
      <name val="Century Gothic"/>
      <family val="2"/>
    </font>
    <font>
      <b/>
      <sz val="8"/>
      <name val="Arial"/>
      <family val="2"/>
    </font>
    <font>
      <sz val="8"/>
      <name val="Arial"/>
      <family val="2"/>
    </font>
    <font>
      <b/>
      <i/>
      <sz val="8"/>
      <name val="Arial"/>
      <family val="2"/>
    </font>
    <font>
      <sz val="10"/>
      <color theme="1" tint="4.9989318521683403E-2"/>
      <name val="Century Gothic"/>
      <family val="2"/>
    </font>
    <font>
      <b/>
      <sz val="12"/>
      <color theme="1" tint="4.9989318521683403E-2"/>
      <name val="Century Gothic"/>
      <family val="2"/>
    </font>
    <font>
      <sz val="12"/>
      <color theme="1" tint="4.9989318521683403E-2"/>
      <name val="Century Gothic"/>
      <family val="2"/>
    </font>
    <font>
      <b/>
      <sz val="16"/>
      <color theme="1" tint="4.9989318521683403E-2"/>
      <name val="Century Gothic"/>
      <family val="2"/>
    </font>
    <font>
      <b/>
      <sz val="11"/>
      <color theme="1" tint="4.9989318521683403E-2"/>
      <name val="Century Gothic"/>
      <family val="2"/>
    </font>
    <font>
      <b/>
      <sz val="9"/>
      <color theme="1" tint="4.9989318521683403E-2"/>
      <name val="Century Gothic"/>
      <family val="2"/>
    </font>
    <font>
      <b/>
      <sz val="8"/>
      <color theme="1" tint="4.9989318521683403E-2"/>
      <name val="Century Gothic"/>
      <family val="2"/>
    </font>
    <font>
      <b/>
      <sz val="10"/>
      <color theme="1" tint="4.9989318521683403E-2"/>
      <name val="Century Gothic"/>
      <family val="2"/>
    </font>
    <font>
      <b/>
      <sz val="14"/>
      <color theme="1" tint="4.9989318521683403E-2"/>
      <name val="Century Gothic"/>
      <family val="2"/>
    </font>
    <font>
      <b/>
      <sz val="15"/>
      <color theme="1" tint="4.9989318521683403E-2"/>
      <name val="Century Gothic"/>
      <family val="2"/>
    </font>
    <font>
      <sz val="9"/>
      <color theme="1" tint="4.9989318521683403E-2"/>
      <name val="Century Gothic"/>
      <family val="2"/>
    </font>
    <font>
      <sz val="8"/>
      <color theme="1" tint="4.9989318521683403E-2"/>
      <name val="Century Gothic"/>
      <family val="2"/>
    </font>
    <font>
      <sz val="11"/>
      <color theme="1" tint="4.9989318521683403E-2"/>
      <name val="Century Gothic"/>
      <family val="2"/>
    </font>
    <font>
      <b/>
      <sz val="16"/>
      <name val="Arial"/>
      <family val="2"/>
    </font>
    <font>
      <sz val="10"/>
      <name val="Century Gothic"/>
      <family val="2"/>
    </font>
    <font>
      <sz val="9"/>
      <name val="Century Gothic"/>
      <family val="2"/>
    </font>
    <font>
      <sz val="9"/>
      <color rgb="FFFF000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thin">
        <color auto="1"/>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dotted">
        <color auto="1"/>
      </bottom>
      <diagonal/>
    </border>
    <border>
      <left/>
      <right/>
      <top style="medium">
        <color theme="1" tint="0.24994659260841701"/>
      </top>
      <bottom style="medium">
        <color theme="1" tint="0.2499465926084170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theme="1" tint="0.24994659260841701"/>
      </left>
      <right style="dotted">
        <color auto="1"/>
      </right>
      <top style="medium">
        <color theme="1" tint="0.24994659260841701"/>
      </top>
      <bottom style="dotted">
        <color auto="1"/>
      </bottom>
      <diagonal/>
    </border>
    <border>
      <left style="dotted">
        <color auto="1"/>
      </left>
      <right style="dotted">
        <color auto="1"/>
      </right>
      <top style="medium">
        <color theme="1" tint="0.24994659260841701"/>
      </top>
      <bottom style="dotted">
        <color auto="1"/>
      </bottom>
      <diagonal/>
    </border>
    <border>
      <left style="dotted">
        <color auto="1"/>
      </left>
      <right style="medium">
        <color theme="1" tint="0.24994659260841701"/>
      </right>
      <top style="medium">
        <color theme="1" tint="0.24994659260841701"/>
      </top>
      <bottom style="dotted">
        <color auto="1"/>
      </bottom>
      <diagonal/>
    </border>
    <border>
      <left style="medium">
        <color theme="1" tint="0.24994659260841701"/>
      </left>
      <right style="dotted">
        <color auto="1"/>
      </right>
      <top style="dotted">
        <color auto="1"/>
      </top>
      <bottom style="dotted">
        <color auto="1"/>
      </bottom>
      <diagonal/>
    </border>
    <border>
      <left style="dotted">
        <color auto="1"/>
      </left>
      <right style="medium">
        <color theme="1" tint="0.24994659260841701"/>
      </right>
      <top style="dotted">
        <color auto="1"/>
      </top>
      <bottom style="dotted">
        <color auto="1"/>
      </bottom>
      <diagonal/>
    </border>
    <border>
      <left style="medium">
        <color theme="1" tint="0.24994659260841701"/>
      </left>
      <right style="dotted">
        <color auto="1"/>
      </right>
      <top style="dotted">
        <color auto="1"/>
      </top>
      <bottom style="medium">
        <color theme="1" tint="0.24994659260841701"/>
      </bottom>
      <diagonal/>
    </border>
    <border>
      <left style="dotted">
        <color auto="1"/>
      </left>
      <right style="dotted">
        <color auto="1"/>
      </right>
      <top style="dotted">
        <color auto="1"/>
      </top>
      <bottom style="medium">
        <color theme="1" tint="0.24994659260841701"/>
      </bottom>
      <diagonal/>
    </border>
    <border>
      <left style="dotted">
        <color auto="1"/>
      </left>
      <right style="medium">
        <color theme="1" tint="0.24994659260841701"/>
      </right>
      <top style="dotted">
        <color auto="1"/>
      </top>
      <bottom style="medium">
        <color theme="1" tint="0.24994659260841701"/>
      </bottom>
      <diagonal/>
    </border>
    <border>
      <left/>
      <right style="medium">
        <color auto="1"/>
      </right>
      <top/>
      <bottom style="dotted">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right/>
      <top style="medium">
        <color theme="1" tint="0.24994659260841701"/>
      </top>
      <bottom/>
      <diagonal/>
    </border>
    <border>
      <left/>
      <right/>
      <top/>
      <bottom style="medium">
        <color theme="1" tint="0.24994659260841701"/>
      </bottom>
      <diagonal/>
    </border>
    <border>
      <left style="medium">
        <color theme="1" tint="0.24994659260841701"/>
      </left>
      <right/>
      <top/>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style="hair">
        <color theme="1" tint="0.24994659260841701"/>
      </top>
      <bottom/>
      <diagonal/>
    </border>
    <border>
      <left style="medium">
        <color theme="1" tint="0.24994659260841701"/>
      </left>
      <right style="thin">
        <color auto="1"/>
      </right>
      <top style="medium">
        <color theme="1" tint="0.24994659260841701"/>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style="thin">
        <color auto="1"/>
      </right>
      <top style="medium">
        <color theme="1" tint="0.24994659260841701"/>
      </top>
      <bottom/>
      <diagonal/>
    </border>
    <border>
      <left style="thin">
        <color auto="1"/>
      </left>
      <right/>
      <top style="medium">
        <color theme="1" tint="0.24994659260841701"/>
      </top>
      <bottom style="thin">
        <color auto="1"/>
      </bottom>
      <diagonal/>
    </border>
    <border>
      <left/>
      <right/>
      <top style="medium">
        <color theme="1" tint="0.24994659260841701"/>
      </top>
      <bottom style="thin">
        <color auto="1"/>
      </bottom>
      <diagonal/>
    </border>
    <border>
      <left style="medium">
        <color theme="1" tint="0.24994659260841701"/>
      </left>
      <right style="thin">
        <color auto="1"/>
      </right>
      <top/>
      <bottom style="thin">
        <color auto="1"/>
      </bottom>
      <diagonal/>
    </border>
    <border>
      <left style="hair">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thin">
        <color auto="1"/>
      </top>
      <bottom style="dotted">
        <color theme="1" tint="0.24994659260841701"/>
      </bottom>
      <diagonal/>
    </border>
    <border>
      <left style="medium">
        <color theme="1" tint="0.24994659260841701"/>
      </left>
      <right style="hair">
        <color theme="1" tint="0.24994659260841701"/>
      </right>
      <top style="dotted">
        <color theme="1" tint="0.24994659260841701"/>
      </top>
      <bottom style="dotted">
        <color theme="1" tint="0.24994659260841701"/>
      </bottom>
      <diagonal/>
    </border>
    <border>
      <left style="medium">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top style="thin">
        <color auto="1"/>
      </top>
      <bottom style="dotted">
        <color theme="1" tint="0.24994659260841701"/>
      </bottom>
      <diagonal/>
    </border>
    <border>
      <left style="hair">
        <color theme="1" tint="0.24994659260841701"/>
      </left>
      <right/>
      <top style="dotted">
        <color theme="1" tint="0.24994659260841701"/>
      </top>
      <bottom style="dotted">
        <color theme="1" tint="0.24994659260841701"/>
      </bottom>
      <diagonal/>
    </border>
    <border>
      <left style="hair">
        <color theme="1" tint="0.24994659260841701"/>
      </left>
      <right/>
      <top style="dotted">
        <color theme="1" tint="0.24994659260841701"/>
      </top>
      <bottom style="medium">
        <color theme="1" tint="0.24994659260841701"/>
      </bottom>
      <diagonal/>
    </border>
    <border>
      <left/>
      <right style="hair">
        <color theme="1" tint="0.24994659260841701"/>
      </right>
      <top style="thin">
        <color auto="1"/>
      </top>
      <bottom style="dotted">
        <color theme="1" tint="0.24994659260841701"/>
      </bottom>
      <diagonal/>
    </border>
    <border>
      <left/>
      <right style="hair">
        <color theme="1" tint="0.24994659260841701"/>
      </right>
      <top style="dotted">
        <color theme="1" tint="0.24994659260841701"/>
      </top>
      <bottom style="dotted">
        <color theme="1" tint="0.24994659260841701"/>
      </bottom>
      <diagonal/>
    </border>
    <border>
      <left/>
      <right style="hair">
        <color theme="1" tint="0.24994659260841701"/>
      </right>
      <top style="dotted">
        <color theme="1" tint="0.24994659260841701"/>
      </top>
      <bottom style="medium">
        <color theme="1" tint="0.24994659260841701"/>
      </bottom>
      <diagonal/>
    </border>
    <border>
      <left style="thin">
        <color theme="1" tint="0.24994659260841701"/>
      </left>
      <right/>
      <top style="medium">
        <color theme="1" tint="0.24994659260841701"/>
      </top>
      <bottom style="thin">
        <color auto="1"/>
      </bottom>
      <diagonal/>
    </border>
    <border>
      <left/>
      <right style="thin">
        <color theme="1" tint="0.24994659260841701"/>
      </right>
      <top style="medium">
        <color theme="1" tint="0.24994659260841701"/>
      </top>
      <bottom style="thin">
        <color auto="1"/>
      </bottom>
      <diagonal/>
    </border>
    <border>
      <left style="thin">
        <color theme="1" tint="0.24994659260841701"/>
      </left>
      <right style="thin">
        <color auto="1"/>
      </right>
      <top style="thin">
        <color auto="1"/>
      </top>
      <bottom style="thin">
        <color auto="1"/>
      </bottom>
      <diagonal/>
    </border>
    <border>
      <left style="thin">
        <color auto="1"/>
      </left>
      <right style="thin">
        <color theme="1" tint="0.24994659260841701"/>
      </right>
      <top style="thin">
        <color auto="1"/>
      </top>
      <bottom style="thin">
        <color auto="1"/>
      </bottom>
      <diagonal/>
    </border>
    <border>
      <left style="thin">
        <color theme="1" tint="0.24994659260841701"/>
      </left>
      <right style="hair">
        <color theme="1" tint="0.24994659260841701"/>
      </right>
      <top style="thin">
        <color auto="1"/>
      </top>
      <bottom style="dotted">
        <color theme="1" tint="0.24994659260841701"/>
      </bottom>
      <diagonal/>
    </border>
    <border>
      <left style="hair">
        <color theme="1" tint="0.24994659260841701"/>
      </left>
      <right style="thin">
        <color theme="1" tint="0.24994659260841701"/>
      </right>
      <top style="thin">
        <color auto="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medium">
        <color theme="1" tint="0.24994659260841701"/>
      </bottom>
      <diagonal/>
    </border>
    <border>
      <left style="hair">
        <color theme="1" tint="0.24994659260841701"/>
      </left>
      <right style="thin">
        <color theme="1" tint="0.24994659260841701"/>
      </right>
      <top style="dotted">
        <color theme="1" tint="0.24994659260841701"/>
      </top>
      <bottom style="medium">
        <color theme="1" tint="0.24994659260841701"/>
      </bottom>
      <diagonal/>
    </border>
    <border>
      <left/>
      <right style="medium">
        <color theme="1" tint="0.24994659260841701"/>
      </right>
      <top style="medium">
        <color theme="1" tint="0.24994659260841701"/>
      </top>
      <bottom style="thin">
        <color auto="1"/>
      </bottom>
      <diagonal/>
    </border>
    <border>
      <left/>
      <right style="medium">
        <color theme="1" tint="0.24994659260841701"/>
      </right>
      <top style="thin">
        <color auto="1"/>
      </top>
      <bottom style="thin">
        <color auto="1"/>
      </bottom>
      <diagonal/>
    </border>
    <border>
      <left/>
      <right style="medium">
        <color theme="1" tint="0.24994659260841701"/>
      </right>
      <top style="thin">
        <color auto="1"/>
      </top>
      <bottom style="dotted">
        <color theme="1" tint="0.24994659260841701"/>
      </bottom>
      <diagonal/>
    </border>
    <border>
      <left/>
      <right style="medium">
        <color theme="1" tint="0.24994659260841701"/>
      </right>
      <top style="dotted">
        <color theme="1" tint="0.24994659260841701"/>
      </top>
      <bottom style="dotted">
        <color theme="1" tint="0.24994659260841701"/>
      </bottom>
      <diagonal/>
    </border>
    <border>
      <left/>
      <right style="medium">
        <color theme="1" tint="0.24994659260841701"/>
      </right>
      <top style="dotted">
        <color theme="1" tint="0.24994659260841701"/>
      </top>
      <bottom style="medium">
        <color theme="1" tint="0.24994659260841701"/>
      </bottom>
      <diagonal/>
    </border>
    <border>
      <left style="thin">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medium">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thin">
        <color theme="1" tint="0.24994659260841701"/>
      </right>
      <top style="medium">
        <color theme="1" tint="0.24994659260841701"/>
      </top>
      <bottom style="thin">
        <color auto="1"/>
      </bottom>
      <diagonal/>
    </border>
    <border>
      <left style="thin">
        <color theme="1" tint="0.24994659260841701"/>
      </left>
      <right style="medium">
        <color theme="1" tint="0.24994659260841701"/>
      </right>
      <top style="medium">
        <color theme="1" tint="0.24994659260841701"/>
      </top>
      <bottom style="thin">
        <color auto="1"/>
      </bottom>
      <diagonal/>
    </border>
    <border>
      <left style="medium">
        <color theme="1" tint="0.24994659260841701"/>
      </left>
      <right style="thin">
        <color theme="1" tint="0.24994659260841701"/>
      </right>
      <top style="thin">
        <color auto="1"/>
      </top>
      <bottom style="thin">
        <color auto="1"/>
      </bottom>
      <diagonal/>
    </border>
    <border>
      <left style="thin">
        <color theme="1" tint="0.24994659260841701"/>
      </left>
      <right style="thin">
        <color theme="1" tint="0.24994659260841701"/>
      </right>
      <top style="thin">
        <color auto="1"/>
      </top>
      <bottom style="thin">
        <color auto="1"/>
      </bottom>
      <diagonal/>
    </border>
    <border>
      <left style="thin">
        <color theme="1" tint="0.24994659260841701"/>
      </left>
      <right style="medium">
        <color theme="1" tint="0.24994659260841701"/>
      </right>
      <top style="thin">
        <color auto="1"/>
      </top>
      <bottom style="thin">
        <color auto="1"/>
      </bottom>
      <diagonal/>
    </border>
    <border>
      <left style="medium">
        <color theme="1" tint="0.24994659260841701"/>
      </left>
      <right style="thin">
        <color theme="1" tint="0.24994659260841701"/>
      </right>
      <top style="thin">
        <color auto="1"/>
      </top>
      <bottom style="medium">
        <color theme="1" tint="0.24994659260841701"/>
      </bottom>
      <diagonal/>
    </border>
    <border>
      <left style="thin">
        <color theme="1" tint="0.24994659260841701"/>
      </left>
      <right style="medium">
        <color theme="1" tint="0.24994659260841701"/>
      </right>
      <top style="thin">
        <color auto="1"/>
      </top>
      <bottom style="medium">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hair">
        <color theme="1" tint="0.24994659260841701"/>
      </left>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hair">
        <color theme="1" tint="0.24994659260841701"/>
      </left>
      <right/>
      <top style="hair">
        <color theme="1" tint="0.24994659260841701"/>
      </top>
      <bottom style="medium">
        <color theme="1" tint="0.24994659260841701"/>
      </bottom>
      <diagonal/>
    </border>
    <border>
      <left/>
      <right/>
      <top style="hair">
        <color theme="1" tint="0.24994659260841701"/>
      </top>
      <bottom style="medium">
        <color theme="1" tint="0.24994659260841701"/>
      </bottom>
      <diagonal/>
    </border>
    <border>
      <left style="thin">
        <color theme="1" tint="0.24994659260841701"/>
      </left>
      <right/>
      <top/>
      <bottom/>
      <diagonal/>
    </border>
    <border>
      <left style="medium">
        <color theme="1" tint="0.24994659260841701"/>
      </left>
      <right/>
      <top style="medium">
        <color theme="1" tint="0.24994659260841701"/>
      </top>
      <bottom/>
      <diagonal/>
    </border>
    <border>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style="medium">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dashed">
        <color theme="1" tint="0.24994659260841701"/>
      </right>
      <top style="medium">
        <color theme="1" tint="0.24994659260841701"/>
      </top>
      <bottom style="dashed">
        <color theme="1" tint="0.24994659260841701"/>
      </bottom>
      <diagonal/>
    </border>
    <border>
      <left style="dashed">
        <color theme="1" tint="0.24994659260841701"/>
      </left>
      <right style="medium">
        <color theme="1" tint="0.24994659260841701"/>
      </right>
      <top style="medium">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dashed">
        <color theme="1" tint="0.24994659260841701"/>
      </right>
      <top style="dashed">
        <color theme="1" tint="0.24994659260841701"/>
      </top>
      <bottom style="dashed">
        <color theme="1" tint="0.24994659260841701"/>
      </bottom>
      <diagonal/>
    </border>
    <border>
      <left style="dashed">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dashed">
        <color theme="1" tint="0.24994659260841701"/>
      </right>
      <top style="dashed">
        <color theme="1" tint="0.24994659260841701"/>
      </top>
      <bottom style="medium">
        <color theme="1" tint="0.24994659260841701"/>
      </bottom>
      <diagonal/>
    </border>
    <border>
      <left style="dashed">
        <color theme="1" tint="0.24994659260841701"/>
      </left>
      <right style="medium">
        <color theme="1" tint="0.24994659260841701"/>
      </right>
      <top style="dashed">
        <color theme="1" tint="0.24994659260841701"/>
      </top>
      <bottom style="medium">
        <color theme="1" tint="0.24994659260841701"/>
      </bottom>
      <diagonal/>
    </border>
    <border>
      <left/>
      <right style="medium">
        <color theme="1" tint="0.24994659260841701"/>
      </right>
      <top style="hair">
        <color theme="1" tint="0.24994659260841701"/>
      </top>
      <bottom style="medium">
        <color theme="1" tint="0.24994659260841701"/>
      </bottom>
      <diagonal/>
    </border>
    <border>
      <left style="medium">
        <color auto="1"/>
      </left>
      <right style="thin">
        <color auto="1"/>
      </right>
      <top/>
      <bottom style="thin">
        <color auto="1"/>
      </bottom>
      <diagonal/>
    </border>
    <border>
      <left style="thin">
        <color theme="1" tint="0.24994659260841701"/>
      </left>
      <right/>
      <top style="thin">
        <color auto="1"/>
      </top>
      <bottom style="thin">
        <color auto="1"/>
      </bottom>
      <diagonal/>
    </border>
    <border>
      <left style="medium">
        <color auto="1"/>
      </left>
      <right style="thin">
        <color auto="1"/>
      </right>
      <top/>
      <bottom/>
      <diagonal/>
    </border>
    <border>
      <left style="medium">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thin">
        <color theme="1" tint="0.24994659260841701"/>
      </right>
      <top style="medium">
        <color auto="1"/>
      </top>
      <bottom style="medium">
        <color theme="1" tint="0.24994659260841701"/>
      </bottom>
      <diagonal/>
    </border>
    <border>
      <left style="thin">
        <color theme="1" tint="0.24994659260841701"/>
      </left>
      <right style="medium">
        <color theme="1" tint="0.24994659260841701"/>
      </right>
      <top style="medium">
        <color auto="1"/>
      </top>
      <bottom style="medium">
        <color theme="1" tint="0.24994659260841701"/>
      </bottom>
      <diagonal/>
    </border>
    <border>
      <left style="medium">
        <color auto="1"/>
      </left>
      <right style="hair">
        <color theme="1" tint="0.24994659260841701"/>
      </right>
      <top style="dotted">
        <color theme="1" tint="0.24994659260841701"/>
      </top>
      <bottom style="dotted">
        <color theme="1" tint="0.24994659260841701"/>
      </bottom>
      <diagonal/>
    </border>
    <border>
      <left style="medium">
        <color auto="1"/>
      </left>
      <right style="hair">
        <color theme="1" tint="0.24994659260841701"/>
      </right>
      <top style="dotted">
        <color theme="1" tint="0.24994659260841701"/>
      </top>
      <bottom style="medium">
        <color theme="1" tint="0.24994659260841701"/>
      </bottom>
      <diagonal/>
    </border>
    <border>
      <left/>
      <right style="medium">
        <color auto="1"/>
      </right>
      <top style="dotted">
        <color theme="1" tint="0.24994659260841701"/>
      </top>
      <bottom style="dotted">
        <color theme="1" tint="0.24994659260841701"/>
      </bottom>
      <diagonal/>
    </border>
    <border>
      <left/>
      <right style="medium">
        <color auto="1"/>
      </right>
      <top style="dotted">
        <color theme="1" tint="0.24994659260841701"/>
      </top>
      <bottom style="medium">
        <color theme="1" tint="0.24994659260841701"/>
      </bottom>
      <diagonal/>
    </border>
    <border>
      <left/>
      <right style="thin">
        <color theme="1" tint="0.24994659260841701"/>
      </right>
      <top/>
      <bottom style="thin">
        <color auto="1"/>
      </bottom>
      <diagonal/>
    </border>
    <border>
      <left/>
      <right style="thin">
        <color theme="1" tint="0.24994659260841701"/>
      </right>
      <top style="dotted">
        <color theme="1" tint="0.24994659260841701"/>
      </top>
      <bottom style="medium">
        <color theme="1" tint="0.24994659260841701"/>
      </bottom>
      <diagonal/>
    </border>
    <border>
      <left style="hair">
        <color theme="1" tint="0.24994659260841701"/>
      </left>
      <right style="hair">
        <color theme="1" tint="0.24994659260841701"/>
      </right>
      <top style="thin">
        <color auto="1"/>
      </top>
      <bottom style="thin">
        <color auto="1"/>
      </bottom>
      <diagonal/>
    </border>
    <border>
      <left style="hair">
        <color theme="1" tint="0.24994659260841701"/>
      </left>
      <right style="thin">
        <color theme="1" tint="0.24994659260841701"/>
      </right>
      <top style="thin">
        <color auto="1"/>
      </top>
      <bottom style="thin">
        <color auto="1"/>
      </bottom>
      <diagonal/>
    </border>
    <border>
      <left/>
      <right style="thin">
        <color theme="1" tint="0.24994659260841701"/>
      </right>
      <top style="thin">
        <color auto="1"/>
      </top>
      <bottom style="thin">
        <color auto="1"/>
      </bottom>
      <diagonal/>
    </border>
    <border>
      <left/>
      <right style="hair">
        <color theme="1" tint="0.24994659260841701"/>
      </right>
      <top style="thin">
        <color auto="1"/>
      </top>
      <bottom style="thin">
        <color auto="1"/>
      </bottom>
      <diagonal/>
    </border>
    <border>
      <left/>
      <right style="thin">
        <color theme="1" tint="0.24994659260841701"/>
      </right>
      <top style="dotted">
        <color theme="1" tint="0.24994659260841701"/>
      </top>
      <bottom style="dotted">
        <color theme="1" tint="0.24994659260841701"/>
      </bottom>
      <diagonal/>
    </border>
    <border>
      <left style="thin">
        <color theme="1" tint="0.24994659260841701"/>
      </left>
      <right style="medium">
        <color auto="1"/>
      </right>
      <top style="medium">
        <color theme="1" tint="0.24994659260841701"/>
      </top>
      <bottom style="thin">
        <color auto="1"/>
      </bottom>
      <diagonal/>
    </border>
    <border>
      <left style="medium">
        <color theme="1" tint="0.24994659260841701"/>
      </left>
      <right/>
      <top style="dashed">
        <color theme="1" tint="0.24994659260841701"/>
      </top>
      <bottom style="dashed">
        <color theme="1" tint="0.24994659260841701"/>
      </bottom>
      <diagonal/>
    </border>
    <border>
      <left/>
      <right/>
      <top style="dashed">
        <color theme="1" tint="0.24994659260841701"/>
      </top>
      <bottom style="dashed">
        <color theme="1" tint="0.24994659260841701"/>
      </bottom>
      <diagonal/>
    </border>
    <border>
      <left/>
      <right style="dashed">
        <color theme="1" tint="0.24994659260841701"/>
      </right>
      <top style="dashed">
        <color theme="1" tint="0.24994659260841701"/>
      </top>
      <bottom style="dashed">
        <color theme="1" tint="0.24994659260841701"/>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28">
    <xf numFmtId="0" fontId="0" fillId="0" borderId="0" xfId="0"/>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0" borderId="33" xfId="0" applyFont="1" applyBorder="1" applyAlignment="1">
      <alignment vertical="center" wrapText="1"/>
    </xf>
    <xf numFmtId="0" fontId="11" fillId="0" borderId="1" xfId="0" applyFont="1" applyBorder="1" applyAlignment="1">
      <alignment horizontal="center"/>
    </xf>
    <xf numFmtId="0" fontId="6" fillId="2" borderId="0" xfId="0" applyFont="1" applyFill="1" applyBorder="1" applyAlignment="1">
      <alignment vertical="center"/>
    </xf>
    <xf numFmtId="0" fontId="7" fillId="0" borderId="33" xfId="0" applyFont="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Alignment="1">
      <alignment vertical="center"/>
    </xf>
    <xf numFmtId="0" fontId="1" fillId="0" borderId="0" xfId="0" applyFont="1"/>
    <xf numFmtId="0" fontId="19" fillId="2" borderId="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2" fillId="0" borderId="0" xfId="0" applyFont="1"/>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3" xfId="0" applyFont="1" applyBorder="1" applyAlignment="1">
      <alignment horizontal="left" vertical="center" wrapText="1"/>
    </xf>
    <xf numFmtId="0" fontId="21" fillId="0" borderId="1" xfId="0" applyFont="1" applyBorder="1" applyAlignment="1">
      <alignment horizontal="left" vertical="center" wrapText="1"/>
    </xf>
    <xf numFmtId="0" fontId="22" fillId="0" borderId="4" xfId="0" applyFont="1" applyBorder="1" applyAlignment="1">
      <alignment horizontal="left" vertical="center" wrapText="1"/>
    </xf>
    <xf numFmtId="0" fontId="22" fillId="0" borderId="37" xfId="0" applyFont="1" applyBorder="1" applyAlignment="1">
      <alignment horizontal="left" vertical="center" wrapText="1"/>
    </xf>
    <xf numFmtId="0" fontId="22" fillId="0" borderId="37" xfId="0" applyFont="1" applyBorder="1" applyAlignment="1">
      <alignment horizontal="center" vertical="center" wrapText="1"/>
    </xf>
    <xf numFmtId="0" fontId="25" fillId="0" borderId="1" xfId="0" applyFont="1" applyBorder="1" applyAlignment="1">
      <alignment vertical="center" wrapText="1"/>
    </xf>
    <xf numFmtId="0" fontId="22" fillId="0" borderId="9" xfId="0" applyFont="1" applyBorder="1" applyAlignment="1">
      <alignment vertical="center" wrapText="1"/>
    </xf>
    <xf numFmtId="0" fontId="22" fillId="0" borderId="0" xfId="0" applyFont="1" applyAlignment="1">
      <alignment wrapText="1"/>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2" fillId="0" borderId="0" xfId="0" applyFont="1" applyAlignment="1"/>
    <xf numFmtId="0" fontId="16" fillId="0" borderId="10"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6" fillId="2" borderId="3" xfId="0" applyFont="1" applyFill="1" applyBorder="1" applyAlignment="1">
      <alignment vertical="center"/>
    </xf>
    <xf numFmtId="0" fontId="6" fillId="2"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13" fillId="2" borderId="0" xfId="0" applyFont="1" applyFill="1" applyBorder="1" applyAlignment="1" applyProtection="1">
      <alignment vertical="center" wrapText="1"/>
      <protection locked="0"/>
    </xf>
    <xf numFmtId="0" fontId="6" fillId="2" borderId="48"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7" fillId="0" borderId="56" xfId="0" applyFont="1" applyBorder="1" applyAlignment="1">
      <alignment vertical="center" wrapText="1"/>
    </xf>
    <xf numFmtId="0" fontId="7" fillId="0" borderId="61" xfId="0" applyFont="1" applyBorder="1" applyAlignment="1">
      <alignment vertical="center" wrapText="1"/>
    </xf>
    <xf numFmtId="0" fontId="7" fillId="0" borderId="50" xfId="0" applyFont="1" applyBorder="1" applyAlignment="1" applyProtection="1">
      <alignment horizontal="left" vertical="center" wrapText="1"/>
      <protection locked="0"/>
    </xf>
    <xf numFmtId="0" fontId="6" fillId="2" borderId="48" xfId="0" applyFont="1" applyFill="1" applyBorder="1" applyAlignment="1">
      <alignment horizontal="left" vertical="center"/>
    </xf>
    <xf numFmtId="0" fontId="6" fillId="2" borderId="48" xfId="0" applyFont="1" applyFill="1" applyBorder="1" applyAlignment="1">
      <alignment vertical="center"/>
    </xf>
    <xf numFmtId="0" fontId="7" fillId="0" borderId="50"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3" xfId="0" applyFont="1" applyBorder="1" applyAlignment="1" applyProtection="1">
      <alignment horizontal="left" vertical="center" wrapText="1"/>
      <protection locked="0"/>
    </xf>
    <xf numFmtId="0" fontId="6" fillId="0" borderId="48" xfId="0" applyFont="1" applyBorder="1" applyAlignment="1">
      <alignment vertical="center"/>
    </xf>
    <xf numFmtId="0" fontId="6" fillId="2" borderId="67" xfId="0" applyFont="1" applyFill="1" applyBorder="1" applyAlignment="1" applyProtection="1">
      <alignment horizontal="center" vertical="center" wrapText="1"/>
      <protection locked="0"/>
    </xf>
    <xf numFmtId="0" fontId="6" fillId="3" borderId="67" xfId="0" applyFont="1" applyFill="1" applyBorder="1" applyAlignment="1">
      <alignment horizontal="center" vertical="center" wrapText="1"/>
    </xf>
    <xf numFmtId="0" fontId="16" fillId="2" borderId="48" xfId="0" applyFont="1" applyFill="1" applyBorder="1" applyAlignment="1">
      <alignment horizontal="left" vertical="center"/>
    </xf>
    <xf numFmtId="0" fontId="16" fillId="2" borderId="69" xfId="0" applyFont="1" applyFill="1" applyBorder="1" applyAlignment="1">
      <alignment horizontal="left" vertical="center"/>
    </xf>
    <xf numFmtId="0" fontId="16" fillId="2" borderId="69" xfId="0" applyFont="1" applyFill="1" applyBorder="1" applyAlignment="1">
      <alignment horizontal="center" vertical="center"/>
    </xf>
    <xf numFmtId="0" fontId="10" fillId="2" borderId="69" xfId="0" applyFont="1" applyFill="1" applyBorder="1" applyAlignment="1">
      <alignment vertical="center"/>
    </xf>
    <xf numFmtId="0" fontId="16" fillId="2" borderId="70" xfId="0" applyFont="1" applyFill="1" applyBorder="1" applyAlignment="1">
      <alignment horizontal="left" vertical="center"/>
    </xf>
    <xf numFmtId="0" fontId="16" fillId="2" borderId="70" xfId="0" applyFont="1" applyFill="1" applyBorder="1" applyAlignment="1">
      <alignment horizontal="center" vertical="center"/>
    </xf>
    <xf numFmtId="0" fontId="10" fillId="2" borderId="70" xfId="0" applyFont="1" applyFill="1" applyBorder="1" applyAlignment="1">
      <alignment vertical="center"/>
    </xf>
    <xf numFmtId="0" fontId="5" fillId="2" borderId="71" xfId="0" applyFont="1" applyFill="1" applyBorder="1" applyAlignment="1">
      <alignment horizontal="center" vertical="center"/>
    </xf>
    <xf numFmtId="166" fontId="30" fillId="0" borderId="88" xfId="6" applyNumberFormat="1" applyFont="1" applyFill="1" applyBorder="1" applyAlignment="1" applyProtection="1">
      <alignment vertical="center" wrapText="1"/>
    </xf>
    <xf numFmtId="169" fontId="30" fillId="0" borderId="103" xfId="0" applyNumberFormat="1" applyFont="1" applyFill="1" applyBorder="1" applyAlignment="1" applyProtection="1">
      <alignment vertical="center" wrapText="1"/>
    </xf>
    <xf numFmtId="0" fontId="12" fillId="0" borderId="1" xfId="0" applyFont="1" applyBorder="1" applyAlignment="1"/>
    <xf numFmtId="0" fontId="12" fillId="0" borderId="1" xfId="0" applyFont="1" applyBorder="1" applyAlignment="1">
      <alignment horizontal="center"/>
    </xf>
    <xf numFmtId="0" fontId="11" fillId="0" borderId="10" xfId="0" applyFont="1" applyFill="1" applyBorder="1" applyAlignment="1">
      <alignment vertical="center"/>
    </xf>
    <xf numFmtId="0" fontId="11" fillId="0" borderId="15" xfId="0" applyFont="1" applyFill="1" applyBorder="1" applyAlignment="1">
      <alignment vertical="center"/>
    </xf>
    <xf numFmtId="0" fontId="11" fillId="0" borderId="10" xfId="0" applyFont="1" applyBorder="1" applyAlignment="1">
      <alignment vertical="center"/>
    </xf>
    <xf numFmtId="0" fontId="11" fillId="0" borderId="15" xfId="0" applyFont="1" applyBorder="1" applyAlignment="1">
      <alignment vertical="center"/>
    </xf>
    <xf numFmtId="0" fontId="26" fillId="0" borderId="141" xfId="0" applyFont="1" applyBorder="1" applyAlignment="1" applyProtection="1">
      <alignment vertical="center" wrapText="1"/>
      <protection locked="0"/>
    </xf>
    <xf numFmtId="0" fontId="26" fillId="0" borderId="144" xfId="0" applyFont="1" applyBorder="1" applyAlignment="1" applyProtection="1">
      <alignment vertical="center" wrapText="1"/>
      <protection locked="0"/>
    </xf>
    <xf numFmtId="0" fontId="32" fillId="7" borderId="135"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35" fillId="0" borderId="0" xfId="0" applyFont="1" applyAlignment="1" applyProtection="1">
      <alignment horizontal="center"/>
      <protection locked="0"/>
    </xf>
    <xf numFmtId="0" fontId="26" fillId="0" borderId="0" xfId="0" applyFont="1" applyProtection="1">
      <protection locked="0"/>
    </xf>
    <xf numFmtId="0" fontId="27" fillId="0" borderId="0" xfId="0" applyFont="1" applyProtection="1">
      <protection locked="0"/>
    </xf>
    <xf numFmtId="0" fontId="32" fillId="4" borderId="1" xfId="0" applyFont="1" applyFill="1" applyBorder="1" applyAlignment="1" applyProtection="1">
      <alignment horizontal="center" vertical="center" wrapText="1"/>
      <protection locked="0"/>
    </xf>
    <xf numFmtId="167" fontId="32" fillId="4" borderId="97" xfId="0" applyNumberFormat="1" applyFont="1" applyFill="1" applyBorder="1" applyAlignment="1" applyProtection="1">
      <alignment horizontal="center" vertical="center" wrapText="1"/>
      <protection locked="0"/>
    </xf>
    <xf numFmtId="167" fontId="32" fillId="4" borderId="98" xfId="0" applyNumberFormat="1" applyFont="1" applyFill="1" applyBorder="1" applyAlignment="1" applyProtection="1">
      <alignment horizontal="center" vertical="center" wrapText="1"/>
      <protection locked="0"/>
    </xf>
    <xf numFmtId="9" fontId="30" fillId="0" borderId="83" xfId="4" applyFont="1" applyFill="1" applyBorder="1" applyAlignment="1" applyProtection="1">
      <alignment horizontal="center" vertical="center" wrapText="1"/>
      <protection locked="0"/>
    </xf>
    <xf numFmtId="0" fontId="30" fillId="0" borderId="101" xfId="0" applyNumberFormat="1" applyFont="1" applyFill="1" applyBorder="1" applyAlignment="1" applyProtection="1">
      <alignment horizontal="center" vertical="center" wrapText="1"/>
      <protection locked="0"/>
    </xf>
    <xf numFmtId="0" fontId="30" fillId="0" borderId="84" xfId="0" applyNumberFormat="1" applyFont="1" applyFill="1" applyBorder="1" applyAlignment="1" applyProtection="1">
      <alignment horizontal="center" vertical="center" wrapText="1"/>
      <protection locked="0"/>
    </xf>
    <xf numFmtId="166" fontId="30" fillId="0" borderId="102" xfId="4" applyNumberFormat="1" applyFont="1" applyFill="1" applyBorder="1" applyAlignment="1" applyProtection="1">
      <alignment horizontal="center" vertical="center" wrapText="1"/>
      <protection locked="0"/>
    </xf>
    <xf numFmtId="168" fontId="30" fillId="0" borderId="108" xfId="0" applyNumberFormat="1"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97" xfId="0" applyFont="1" applyFill="1" applyBorder="1" applyAlignment="1" applyProtection="1">
      <alignment horizontal="center" vertical="center" wrapText="1"/>
      <protection locked="0"/>
    </xf>
    <xf numFmtId="0" fontId="32" fillId="4" borderId="98" xfId="0" applyFont="1" applyFill="1" applyBorder="1" applyAlignment="1" applyProtection="1">
      <alignment horizontal="center" vertical="center" wrapText="1"/>
      <protection locked="0"/>
    </xf>
    <xf numFmtId="0" fontId="32" fillId="4" borderId="15" xfId="0" applyFont="1" applyFill="1" applyBorder="1" applyAlignment="1" applyProtection="1">
      <alignment horizontal="center" vertical="center" wrapText="1"/>
      <protection locked="0"/>
    </xf>
    <xf numFmtId="167" fontId="32" fillId="4" borderId="1" xfId="0" applyNumberFormat="1" applyFont="1" applyFill="1" applyBorder="1" applyAlignment="1" applyProtection="1">
      <alignment horizontal="center" vertical="center" wrapText="1"/>
      <protection locked="0"/>
    </xf>
    <xf numFmtId="0" fontId="30" fillId="0" borderId="83" xfId="0" applyFont="1" applyFill="1" applyBorder="1" applyAlignment="1" applyProtection="1">
      <alignment horizontal="center" vertical="center" wrapText="1"/>
      <protection locked="0"/>
    </xf>
    <xf numFmtId="0" fontId="30" fillId="0" borderId="84" xfId="0" applyFont="1" applyFill="1" applyBorder="1" applyAlignment="1" applyProtection="1">
      <alignment horizontal="center" vertical="center" wrapText="1"/>
      <protection locked="0"/>
    </xf>
    <xf numFmtId="2" fontId="30" fillId="0" borderId="90" xfId="0" applyNumberFormat="1" applyFont="1" applyFill="1" applyBorder="1" applyAlignment="1" applyProtection="1">
      <alignment vertical="center" wrapText="1"/>
      <protection locked="0"/>
    </xf>
    <xf numFmtId="2" fontId="30" fillId="6" borderId="102" xfId="0" applyNumberFormat="1" applyFont="1" applyFill="1" applyBorder="1" applyAlignment="1" applyProtection="1">
      <alignment vertical="center" wrapText="1"/>
      <protection locked="0"/>
    </xf>
    <xf numFmtId="0" fontId="30" fillId="0" borderId="101" xfId="4" applyNumberFormat="1" applyFont="1" applyFill="1" applyBorder="1" applyAlignment="1" applyProtection="1">
      <alignment horizontal="center" vertical="center" wrapText="1"/>
      <protection locked="0"/>
    </xf>
    <xf numFmtId="0" fontId="30" fillId="0" borderId="84" xfId="4" applyNumberFormat="1" applyFont="1" applyFill="1" applyBorder="1" applyAlignment="1" applyProtection="1">
      <alignment horizontal="center" vertical="center" wrapText="1"/>
      <protection locked="0"/>
    </xf>
    <xf numFmtId="2" fontId="30" fillId="6" borderId="90" xfId="0" applyNumberFormat="1" applyFont="1" applyFill="1" applyBorder="1" applyAlignment="1" applyProtection="1">
      <alignment vertical="center" wrapText="1"/>
      <protection locked="0"/>
    </xf>
    <xf numFmtId="9" fontId="30" fillId="0" borderId="84" xfId="4" applyFont="1" applyFill="1" applyBorder="1" applyAlignment="1" applyProtection="1">
      <alignment horizontal="center" vertical="center" wrapText="1"/>
      <protection locked="0"/>
    </xf>
    <xf numFmtId="0" fontId="30" fillId="6" borderId="102" xfId="0" applyFont="1" applyFill="1" applyBorder="1" applyAlignment="1" applyProtection="1">
      <alignment horizontal="left" vertical="center" wrapText="1"/>
      <protection locked="0"/>
    </xf>
    <xf numFmtId="0" fontId="30" fillId="6" borderId="90" xfId="0" applyFont="1" applyFill="1" applyBorder="1" applyAlignment="1" applyProtection="1">
      <alignment horizontal="left" vertical="center" wrapText="1"/>
      <protection locked="0"/>
    </xf>
    <xf numFmtId="0" fontId="30" fillId="6" borderId="101" xfId="0" applyNumberFormat="1" applyFont="1" applyFill="1" applyBorder="1" applyAlignment="1" applyProtection="1">
      <alignment horizontal="left" vertical="center" wrapText="1"/>
      <protection locked="0"/>
    </xf>
    <xf numFmtId="0" fontId="30" fillId="0" borderId="152" xfId="0" applyFont="1" applyFill="1" applyBorder="1" applyAlignment="1" applyProtection="1">
      <alignment vertical="center" wrapText="1"/>
      <protection locked="0"/>
    </xf>
    <xf numFmtId="0" fontId="30" fillId="0" borderId="84" xfId="0" applyFont="1" applyFill="1" applyBorder="1" applyAlignment="1" applyProtection="1">
      <alignment vertical="center" wrapText="1"/>
      <protection locked="0"/>
    </xf>
    <xf numFmtId="0" fontId="30" fillId="0" borderId="0" xfId="0" applyFont="1" applyFill="1" applyProtection="1">
      <protection locked="0"/>
    </xf>
    <xf numFmtId="166" fontId="30" fillId="0" borderId="84" xfId="4" applyNumberFormat="1" applyFont="1" applyFill="1" applyBorder="1" applyAlignment="1" applyProtection="1">
      <alignment horizontal="center" vertical="center" wrapText="1"/>
      <protection locked="0"/>
    </xf>
    <xf numFmtId="167" fontId="30" fillId="0" borderId="154" xfId="0" applyNumberFormat="1" applyFont="1" applyFill="1" applyBorder="1" applyAlignment="1" applyProtection="1">
      <alignment horizontal="center" vertical="center" wrapText="1"/>
      <protection locked="0"/>
    </xf>
    <xf numFmtId="166" fontId="30" fillId="2" borderId="84" xfId="4" applyNumberFormat="1" applyFont="1" applyFill="1" applyBorder="1" applyAlignment="1" applyProtection="1">
      <alignment horizontal="center" vertical="center" wrapText="1"/>
      <protection locked="0"/>
    </xf>
    <xf numFmtId="166" fontId="30" fillId="2" borderId="102" xfId="4" applyNumberFormat="1" applyFont="1" applyFill="1" applyBorder="1" applyAlignment="1" applyProtection="1">
      <alignment horizontal="center" vertical="center" wrapText="1"/>
      <protection locked="0"/>
    </xf>
    <xf numFmtId="167" fontId="30" fillId="2" borderId="154" xfId="0" applyNumberFormat="1" applyFont="1" applyFill="1" applyBorder="1" applyAlignment="1" applyProtection="1">
      <alignment horizontal="center" vertical="center" wrapText="1"/>
      <protection locked="0"/>
    </xf>
    <xf numFmtId="0" fontId="30" fillId="2" borderId="0" xfId="0" applyFont="1" applyFill="1" applyProtection="1">
      <protection locked="0"/>
    </xf>
    <xf numFmtId="0" fontId="30" fillId="0" borderId="93" xfId="0" applyFont="1" applyFill="1" applyBorder="1" applyAlignment="1" applyProtection="1">
      <alignment horizontal="left" vertical="center" wrapText="1"/>
      <protection locked="0"/>
    </xf>
    <xf numFmtId="0" fontId="32" fillId="0" borderId="0" xfId="0" applyFont="1" applyAlignment="1" applyProtection="1">
      <alignment horizontal="right" vertical="center" wrapText="1"/>
    </xf>
    <xf numFmtId="0" fontId="30" fillId="6" borderId="101" xfId="0" applyNumberFormat="1" applyFont="1" applyFill="1" applyBorder="1" applyAlignment="1" applyProtection="1">
      <alignment horizontal="center" vertical="center" wrapText="1"/>
      <protection locked="0"/>
    </xf>
    <xf numFmtId="0" fontId="32" fillId="4" borderId="158" xfId="0" applyFont="1" applyFill="1" applyBorder="1" applyAlignment="1" applyProtection="1">
      <alignment horizontal="center" vertical="center" wrapText="1"/>
      <protection locked="0"/>
    </xf>
    <xf numFmtId="0" fontId="34" fillId="0" borderId="0" xfId="0" applyFont="1" applyAlignment="1" applyProtection="1">
      <alignment vertical="center"/>
    </xf>
    <xf numFmtId="0" fontId="35"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168" fontId="35" fillId="2" borderId="0" xfId="0" applyNumberFormat="1" applyFont="1" applyFill="1" applyBorder="1" applyAlignment="1" applyProtection="1">
      <alignment vertical="center" wrapText="1"/>
    </xf>
    <xf numFmtId="0" fontId="34" fillId="2"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167" fontId="28" fillId="0" borderId="0" xfId="0" applyNumberFormat="1" applyFont="1" applyFill="1" applyBorder="1" applyAlignment="1" applyProtection="1">
      <alignment horizontal="center" vertical="center" wrapText="1"/>
    </xf>
    <xf numFmtId="168" fontId="28"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32" fillId="0" borderId="0" xfId="0" applyFont="1" applyAlignment="1" applyProtection="1">
      <alignment vertical="center"/>
    </xf>
    <xf numFmtId="0" fontId="32" fillId="0" borderId="0" xfId="0" applyFont="1" applyAlignment="1" applyProtection="1">
      <alignment horizontal="center" vertical="center"/>
    </xf>
    <xf numFmtId="0" fontId="30" fillId="0" borderId="94" xfId="0" applyFont="1" applyFill="1" applyBorder="1" applyAlignment="1" applyProtection="1">
      <alignment horizontal="left" vertical="center" wrapText="1"/>
    </xf>
    <xf numFmtId="0" fontId="30" fillId="0" borderId="88" xfId="0" applyFont="1" applyFill="1" applyBorder="1" applyAlignment="1" applyProtection="1">
      <alignment horizontal="left" vertical="center" wrapText="1"/>
    </xf>
    <xf numFmtId="0" fontId="30" fillId="0" borderId="88" xfId="0" applyFont="1" applyFill="1" applyBorder="1" applyAlignment="1" applyProtection="1">
      <alignment horizontal="center" vertical="center" wrapText="1"/>
    </xf>
    <xf numFmtId="0" fontId="30" fillId="0" borderId="103" xfId="4" applyNumberFormat="1" applyFont="1" applyFill="1" applyBorder="1" applyAlignment="1" applyProtection="1">
      <alignment horizontal="center" vertical="center" wrapText="1"/>
    </xf>
    <xf numFmtId="0" fontId="30" fillId="0" borderId="88" xfId="4" applyNumberFormat="1" applyFont="1" applyFill="1" applyBorder="1" applyAlignment="1" applyProtection="1">
      <alignment horizontal="center" vertical="center" wrapText="1"/>
    </xf>
    <xf numFmtId="0" fontId="30" fillId="0" borderId="88" xfId="0" applyNumberFormat="1" applyFont="1" applyFill="1" applyBorder="1" applyAlignment="1" applyProtection="1">
      <alignment horizontal="center" vertical="center" wrapText="1"/>
    </xf>
    <xf numFmtId="0" fontId="30" fillId="0" borderId="91" xfId="0" applyFont="1" applyFill="1" applyBorder="1" applyAlignment="1" applyProtection="1">
      <alignment horizontal="left" vertical="center" wrapText="1"/>
    </xf>
    <xf numFmtId="0" fontId="30" fillId="0" borderId="103" xfId="0" applyNumberFormat="1" applyFont="1" applyFill="1" applyBorder="1" applyAlignment="1" applyProtection="1">
      <alignment horizontal="center" vertical="center" wrapText="1"/>
    </xf>
    <xf numFmtId="0" fontId="30" fillId="2" borderId="84" xfId="4" applyNumberFormat="1" applyFont="1" applyFill="1" applyBorder="1" applyAlignment="1" applyProtection="1">
      <alignment horizontal="center" vertical="center" wrapText="1"/>
      <protection locked="0"/>
    </xf>
    <xf numFmtId="0" fontId="30" fillId="0" borderId="90" xfId="0" applyFont="1" applyFill="1" applyBorder="1" applyAlignment="1" applyProtection="1">
      <alignment vertical="center" wrapText="1"/>
      <protection locked="0"/>
    </xf>
    <xf numFmtId="14" fontId="30" fillId="0" borderId="101" xfId="0" applyNumberFormat="1" applyFont="1" applyFill="1" applyBorder="1" applyAlignment="1" applyProtection="1">
      <alignment horizontal="center" vertical="center"/>
      <protection locked="0"/>
    </xf>
    <xf numFmtId="14" fontId="30" fillId="0" borderId="102" xfId="0" applyNumberFormat="1" applyFont="1" applyFill="1" applyBorder="1" applyAlignment="1" applyProtection="1">
      <alignment horizontal="center" vertical="center"/>
      <protection locked="0"/>
    </xf>
    <xf numFmtId="0" fontId="32" fillId="0" borderId="0" xfId="0" applyFont="1" applyAlignment="1" applyProtection="1">
      <alignment horizontal="right" vertical="center"/>
    </xf>
    <xf numFmtId="0" fontId="30" fillId="6" borderId="101" xfId="0" applyNumberFormat="1" applyFont="1" applyFill="1" applyBorder="1" applyAlignment="1" applyProtection="1">
      <alignment vertical="center" wrapText="1"/>
      <protection locked="0"/>
    </xf>
    <xf numFmtId="0" fontId="26" fillId="0" borderId="0" xfId="0" applyFont="1" applyAlignment="1" applyProtection="1">
      <alignment horizontal="right" vertical="center"/>
    </xf>
    <xf numFmtId="0" fontId="26" fillId="0" borderId="0" xfId="0" applyFont="1" applyAlignment="1" applyProtection="1">
      <alignment horizontal="right" vertical="center" wrapText="1"/>
    </xf>
    <xf numFmtId="0" fontId="41" fillId="0" borderId="0" xfId="0" applyFont="1" applyAlignment="1">
      <alignment vertical="center"/>
    </xf>
    <xf numFmtId="0" fontId="35" fillId="0" borderId="0" xfId="0" applyFont="1" applyFill="1" applyBorder="1" applyAlignment="1" applyProtection="1">
      <alignment horizontal="center" vertical="center" wrapText="1"/>
      <protection locked="0"/>
    </xf>
    <xf numFmtId="166" fontId="30" fillId="0" borderId="84" xfId="6" applyNumberFormat="1" applyFont="1" applyFill="1" applyBorder="1" applyAlignment="1" applyProtection="1">
      <alignment vertical="center" wrapText="1"/>
      <protection locked="0"/>
    </xf>
    <xf numFmtId="169" fontId="30" fillId="0" borderId="101" xfId="0" applyNumberFormat="1" applyFont="1" applyFill="1" applyBorder="1" applyAlignment="1" applyProtection="1">
      <alignment vertical="center" wrapText="1"/>
      <protection locked="0"/>
    </xf>
    <xf numFmtId="166" fontId="30" fillId="0" borderId="102" xfId="6" applyNumberFormat="1" applyFont="1" applyFill="1" applyBorder="1" applyAlignment="1" applyProtection="1">
      <alignment vertical="center" wrapText="1"/>
      <protection locked="0"/>
    </xf>
    <xf numFmtId="0" fontId="39" fillId="0" borderId="0" xfId="0" applyFont="1" applyFill="1" applyAlignment="1" applyProtection="1">
      <alignment vertical="center"/>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xf>
    <xf numFmtId="0" fontId="42" fillId="0" borderId="0" xfId="0" applyNumberFormat="1" applyFont="1" applyFill="1" applyBorder="1" applyAlignment="1" applyProtection="1">
      <alignment horizontal="center" vertical="center" wrapText="1"/>
    </xf>
    <xf numFmtId="167" fontId="44" fillId="0" borderId="0" xfId="0" applyNumberFormat="1" applyFont="1" applyFill="1" applyBorder="1" applyAlignment="1" applyProtection="1">
      <alignment horizontal="center" vertical="center" wrapText="1"/>
    </xf>
    <xf numFmtId="168" fontId="39" fillId="0" borderId="0" xfId="0" applyNumberFormat="1" applyFont="1" applyFill="1" applyBorder="1" applyAlignment="1" applyProtection="1">
      <alignment horizontal="center" vertical="center" wrapText="1"/>
    </xf>
    <xf numFmtId="0" fontId="42" fillId="0" borderId="0" xfId="0" applyFont="1" applyFill="1" applyBorder="1" applyProtection="1"/>
    <xf numFmtId="0" fontId="45" fillId="0" borderId="0" xfId="0" applyFont="1" applyFill="1" applyBorder="1" applyProtection="1"/>
    <xf numFmtId="0" fontId="45" fillId="0" borderId="0" xfId="0" applyFont="1" applyAlignment="1" applyProtection="1">
      <alignment horizontal="center" vertical="center"/>
    </xf>
    <xf numFmtId="0" fontId="44" fillId="0" borderId="0" xfId="0" applyFont="1" applyAlignment="1" applyProtection="1">
      <alignment horizontal="center"/>
    </xf>
    <xf numFmtId="0" fontId="42" fillId="0" borderId="0" xfId="0" applyFont="1" applyFill="1" applyProtection="1"/>
    <xf numFmtId="0" fontId="45" fillId="0" borderId="0" xfId="0" applyFont="1" applyProtection="1"/>
    <xf numFmtId="0" fontId="44" fillId="0" borderId="0" xfId="0" applyFont="1" applyFill="1" applyProtection="1"/>
    <xf numFmtId="0" fontId="43" fillId="0" borderId="0" xfId="0" applyFont="1" applyFill="1" applyProtection="1"/>
    <xf numFmtId="0" fontId="27" fillId="0" borderId="0" xfId="0" applyFont="1" applyFill="1" applyBorder="1" applyProtection="1">
      <protection locked="0"/>
    </xf>
    <xf numFmtId="0" fontId="31" fillId="4" borderId="15" xfId="0" applyFont="1" applyFill="1" applyBorder="1" applyAlignment="1" applyProtection="1">
      <alignment horizontal="center" vertical="center" wrapText="1"/>
      <protection locked="0"/>
    </xf>
    <xf numFmtId="0" fontId="31" fillId="4" borderId="10" xfId="0" applyFont="1" applyFill="1" applyBorder="1" applyAlignment="1" applyProtection="1">
      <alignment horizontal="center" vertical="center" wrapText="1"/>
      <protection locked="0"/>
    </xf>
    <xf numFmtId="0" fontId="32" fillId="4" borderId="163" xfId="0" applyFont="1" applyFill="1" applyBorder="1" applyAlignment="1" applyProtection="1">
      <alignment horizontal="center" vertical="center" wrapText="1"/>
      <protection locked="0"/>
    </xf>
    <xf numFmtId="0" fontId="32" fillId="4" borderId="161" xfId="0" applyFont="1" applyFill="1" applyBorder="1" applyAlignment="1" applyProtection="1">
      <alignment horizontal="center" vertical="center" wrapText="1"/>
      <protection locked="0"/>
    </xf>
    <xf numFmtId="0" fontId="32" fillId="4" borderId="159" xfId="0" applyFont="1" applyFill="1" applyBorder="1" applyAlignment="1" applyProtection="1">
      <alignment horizontal="center" vertical="center" wrapText="1"/>
      <protection locked="0"/>
    </xf>
    <xf numFmtId="167" fontId="32" fillId="4" borderId="21" xfId="0" applyNumberFormat="1"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protection locked="0"/>
    </xf>
    <xf numFmtId="167" fontId="35" fillId="0" borderId="0" xfId="0" applyNumberFormat="1" applyFont="1" applyFill="1" applyBorder="1" applyAlignment="1" applyProtection="1">
      <alignment horizontal="center" vertical="center" wrapText="1"/>
      <protection locked="0"/>
    </xf>
    <xf numFmtId="168" fontId="31" fillId="0" borderId="0" xfId="0" applyNumberFormat="1" applyFont="1" applyFill="1" applyBorder="1" applyAlignment="1" applyProtection="1">
      <alignment horizontal="center" vertical="center" wrapText="1"/>
      <protection locked="0"/>
    </xf>
    <xf numFmtId="0" fontId="30" fillId="0" borderId="153" xfId="0" applyFont="1" applyFill="1" applyBorder="1" applyAlignment="1" applyProtection="1">
      <alignment vertical="center" wrapText="1"/>
    </xf>
    <xf numFmtId="9" fontId="30" fillId="0" borderId="88" xfId="4" applyFont="1" applyFill="1" applyBorder="1" applyAlignment="1" applyProtection="1">
      <alignment horizontal="center" vertical="center" wrapText="1"/>
    </xf>
    <xf numFmtId="0" fontId="30" fillId="0" borderId="88" xfId="0" applyFont="1" applyFill="1" applyBorder="1" applyAlignment="1" applyProtection="1">
      <alignment vertical="center" wrapText="1"/>
    </xf>
    <xf numFmtId="0" fontId="30" fillId="0" borderId="91" xfId="0" applyFont="1" applyFill="1" applyBorder="1" applyAlignment="1" applyProtection="1">
      <alignment vertical="center" wrapText="1"/>
    </xf>
    <xf numFmtId="14" fontId="30" fillId="0" borderId="103" xfId="0" applyNumberFormat="1" applyFont="1" applyFill="1" applyBorder="1" applyAlignment="1" applyProtection="1">
      <alignment horizontal="center" vertical="center"/>
    </xf>
    <xf numFmtId="14" fontId="30" fillId="0" borderId="104" xfId="0" applyNumberFormat="1" applyFont="1" applyFill="1" applyBorder="1" applyAlignment="1" applyProtection="1">
      <alignment horizontal="center" vertical="center"/>
    </xf>
    <xf numFmtId="0" fontId="30" fillId="6" borderId="103" xfId="0" applyNumberFormat="1" applyFont="1" applyFill="1" applyBorder="1" applyAlignment="1" applyProtection="1">
      <alignment horizontal="left" vertical="center" wrapText="1"/>
    </xf>
    <xf numFmtId="0" fontId="30" fillId="6" borderId="104" xfId="0" applyFont="1" applyFill="1" applyBorder="1" applyAlignment="1" applyProtection="1">
      <alignment horizontal="left" vertical="center" wrapText="1"/>
    </xf>
    <xf numFmtId="0" fontId="30" fillId="6" borderId="91" xfId="0" applyFont="1" applyFill="1" applyBorder="1" applyAlignment="1" applyProtection="1">
      <alignment horizontal="left" vertical="center" wrapText="1"/>
    </xf>
    <xf numFmtId="166" fontId="30" fillId="0" borderId="88" xfId="4" applyNumberFormat="1" applyFont="1" applyFill="1" applyBorder="1" applyAlignment="1" applyProtection="1">
      <alignment horizontal="center" vertical="center" wrapText="1"/>
    </xf>
    <xf numFmtId="166" fontId="30" fillId="0" borderId="104" xfId="4" applyNumberFormat="1" applyFont="1" applyFill="1" applyBorder="1" applyAlignment="1" applyProtection="1">
      <alignment horizontal="center" vertical="center" wrapText="1"/>
    </xf>
    <xf numFmtId="0" fontId="30" fillId="0" borderId="155" xfId="0" applyNumberFormat="1" applyFont="1" applyFill="1" applyBorder="1" applyAlignment="1" applyProtection="1">
      <alignment horizontal="center" vertical="center" wrapText="1"/>
    </xf>
    <xf numFmtId="0" fontId="30" fillId="0" borderId="0" xfId="0" applyFont="1" applyFill="1" applyProtection="1"/>
    <xf numFmtId="9" fontId="46" fillId="0" borderId="0" xfId="4" applyFont="1" applyAlignment="1">
      <alignment vertical="center"/>
    </xf>
    <xf numFmtId="0" fontId="47" fillId="0" borderId="0" xfId="0" applyFont="1" applyFill="1" applyAlignment="1" applyProtection="1">
      <alignment horizontal="center"/>
    </xf>
    <xf numFmtId="0" fontId="30" fillId="0" borderId="84"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center" vertical="center" wrapText="1"/>
      <protection locked="0"/>
    </xf>
    <xf numFmtId="166" fontId="30" fillId="0" borderId="132" xfId="6" applyNumberFormat="1" applyFont="1" applyFill="1" applyBorder="1" applyAlignment="1" applyProtection="1">
      <alignment vertical="center" wrapText="1"/>
      <protection locked="0"/>
    </xf>
    <xf numFmtId="0" fontId="34" fillId="0" borderId="0" xfId="0" applyFont="1" applyProtection="1"/>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0" xfId="0" applyFont="1" applyFill="1" applyBorder="1" applyProtection="1"/>
    <xf numFmtId="0" fontId="31" fillId="0" borderId="0" xfId="0" applyFont="1" applyAlignment="1" applyProtection="1">
      <alignment vertical="center"/>
    </xf>
    <xf numFmtId="0" fontId="31" fillId="2" borderId="0" xfId="0" applyFont="1" applyFill="1" applyBorder="1" applyAlignment="1" applyProtection="1">
      <alignment vertical="center"/>
    </xf>
    <xf numFmtId="0" fontId="47" fillId="0" borderId="40" xfId="0" applyFont="1" applyFill="1" applyBorder="1" applyAlignment="1" applyProtection="1">
      <alignment horizontal="center" vertical="center" wrapText="1"/>
    </xf>
    <xf numFmtId="0" fontId="47" fillId="0" borderId="40" xfId="0" applyFont="1" applyFill="1" applyBorder="1" applyAlignment="1" applyProtection="1">
      <alignment horizontal="center" vertical="center"/>
    </xf>
    <xf numFmtId="0" fontId="47" fillId="0" borderId="0" xfId="0" applyFont="1" applyFill="1" applyBorder="1" applyAlignment="1" applyProtection="1">
      <alignment horizontal="center" vertical="center" wrapText="1"/>
    </xf>
    <xf numFmtId="167" fontId="47" fillId="0" borderId="0" xfId="0" applyNumberFormat="1" applyFont="1" applyFill="1" applyBorder="1" applyAlignment="1" applyProtection="1">
      <alignment horizontal="center" vertical="center" wrapText="1"/>
    </xf>
    <xf numFmtId="0" fontId="48" fillId="0" borderId="0" xfId="0" applyFont="1" applyFill="1" applyAlignment="1" applyProtection="1">
      <alignment horizontal="center"/>
    </xf>
    <xf numFmtId="0" fontId="30" fillId="0" borderId="84"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center" vertical="center" wrapText="1"/>
    </xf>
    <xf numFmtId="166" fontId="30" fillId="0" borderId="71" xfId="6" applyNumberFormat="1" applyFont="1" applyFill="1" applyBorder="1" applyAlignment="1" applyProtection="1">
      <alignment vertical="center" wrapText="1"/>
    </xf>
    <xf numFmtId="0" fontId="27" fillId="0" borderId="0" xfId="0" applyFont="1" applyBorder="1" applyAlignment="1" applyProtection="1">
      <alignment horizontal="center"/>
    </xf>
    <xf numFmtId="0" fontId="27" fillId="0" borderId="0" xfId="0" applyFont="1" applyProtection="1"/>
    <xf numFmtId="0" fontId="49" fillId="2" borderId="69" xfId="0" applyFont="1" applyFill="1" applyBorder="1" applyAlignment="1">
      <alignment horizontal="left" vertical="center"/>
    </xf>
    <xf numFmtId="0" fontId="49" fillId="2" borderId="70" xfId="0" applyFont="1" applyFill="1" applyBorder="1" applyAlignment="1">
      <alignment horizontal="left" vertical="center"/>
    </xf>
    <xf numFmtId="0" fontId="50" fillId="0" borderId="0" xfId="0" applyFont="1" applyBorder="1" applyAlignment="1">
      <alignment horizontal="center" vertical="center"/>
    </xf>
    <xf numFmtId="0" fontId="49" fillId="2" borderId="48" xfId="0" applyFont="1" applyFill="1" applyBorder="1" applyAlignment="1">
      <alignment horizontal="left" vertical="center"/>
    </xf>
    <xf numFmtId="0" fontId="49" fillId="0" borderId="48" xfId="0" applyFont="1" applyBorder="1" applyAlignment="1">
      <alignment vertical="center"/>
    </xf>
    <xf numFmtId="0" fontId="49" fillId="3" borderId="53" xfId="0" applyFont="1" applyFill="1" applyBorder="1" applyAlignment="1">
      <alignment horizontal="center" vertical="center" wrapText="1"/>
    </xf>
    <xf numFmtId="0" fontId="49" fillId="3" borderId="33" xfId="0" applyFont="1" applyFill="1" applyBorder="1" applyAlignment="1">
      <alignment horizontal="center" vertical="center" wrapText="1"/>
    </xf>
    <xf numFmtId="0" fontId="49" fillId="3" borderId="50" xfId="0" applyFont="1" applyFill="1" applyBorder="1" applyAlignment="1">
      <alignment horizontal="center" vertical="center" wrapText="1"/>
    </xf>
    <xf numFmtId="0" fontId="49" fillId="3" borderId="25"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0" xfId="0" applyFont="1" applyFill="1" applyBorder="1" applyAlignment="1">
      <alignment horizontal="left" vertical="center"/>
    </xf>
    <xf numFmtId="0" fontId="50" fillId="0" borderId="33" xfId="0" applyFont="1" applyBorder="1" applyAlignment="1">
      <alignment vertical="center" wrapText="1"/>
    </xf>
    <xf numFmtId="0" fontId="51" fillId="2" borderId="0" xfId="0" applyFont="1" applyFill="1" applyBorder="1" applyAlignment="1">
      <alignment horizontal="center" vertical="center" wrapText="1"/>
    </xf>
    <xf numFmtId="0" fontId="51" fillId="2" borderId="48" xfId="0" applyFont="1" applyFill="1" applyBorder="1" applyAlignment="1">
      <alignment horizontal="center" vertical="center" wrapText="1"/>
    </xf>
    <xf numFmtId="0" fontId="49" fillId="3" borderId="56" xfId="0" applyFont="1" applyFill="1" applyBorder="1" applyAlignment="1">
      <alignment horizontal="center" vertical="center" wrapText="1"/>
    </xf>
    <xf numFmtId="0" fontId="49" fillId="3" borderId="61" xfId="0" applyFont="1" applyFill="1" applyBorder="1" applyAlignment="1">
      <alignment horizontal="center" vertical="center" wrapText="1"/>
    </xf>
    <xf numFmtId="0" fontId="50" fillId="0" borderId="0" xfId="0" applyFont="1" applyAlignment="1">
      <alignment horizontal="center" vertical="center"/>
    </xf>
    <xf numFmtId="0" fontId="50" fillId="2" borderId="0" xfId="0" applyFont="1" applyFill="1" applyAlignment="1">
      <alignment horizontal="center" vertical="center"/>
    </xf>
    <xf numFmtId="0" fontId="50" fillId="2" borderId="0" xfId="0" applyFont="1" applyFill="1" applyBorder="1" applyAlignment="1">
      <alignment horizontal="center" vertical="center"/>
    </xf>
    <xf numFmtId="0" fontId="53" fillId="0" borderId="0" xfId="0" applyFont="1" applyAlignment="1" applyProtection="1">
      <alignment vertical="center"/>
    </xf>
    <xf numFmtId="0" fontId="54" fillId="0" borderId="0" xfId="0" applyFont="1" applyAlignment="1" applyProtection="1">
      <alignment vertical="center"/>
    </xf>
    <xf numFmtId="0" fontId="56" fillId="2" borderId="0" xfId="0" applyFont="1" applyFill="1" applyBorder="1" applyAlignment="1" applyProtection="1">
      <alignment horizontal="center" vertical="center" wrapText="1"/>
    </xf>
    <xf numFmtId="0" fontId="57" fillId="2" borderId="0"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8" fillId="2" borderId="0" xfId="0" applyFont="1" applyFill="1" applyBorder="1" applyAlignment="1" applyProtection="1">
      <alignment horizontal="center" vertical="center" wrapText="1"/>
    </xf>
    <xf numFmtId="168" fontId="56" fillId="2" borderId="0" xfId="0" applyNumberFormat="1" applyFont="1" applyFill="1" applyBorder="1" applyAlignment="1" applyProtection="1">
      <alignment vertical="center" wrapText="1"/>
    </xf>
    <xf numFmtId="0" fontId="53" fillId="2" borderId="0" xfId="0" applyFont="1" applyFill="1" applyBorder="1" applyAlignment="1" applyProtection="1">
      <alignment vertical="center"/>
    </xf>
    <xf numFmtId="0" fontId="54" fillId="2" borderId="0" xfId="0" applyFont="1" applyFill="1" applyBorder="1" applyAlignment="1" applyProtection="1">
      <alignment vertical="center"/>
    </xf>
    <xf numFmtId="166" fontId="62" fillId="0" borderId="132" xfId="6" applyNumberFormat="1" applyFont="1" applyFill="1" applyBorder="1" applyAlignment="1" applyProtection="1">
      <alignment vertical="center" wrapText="1"/>
    </xf>
    <xf numFmtId="0" fontId="63" fillId="0" borderId="0" xfId="0" applyFont="1" applyAlignment="1" applyProtection="1">
      <alignment vertical="center"/>
      <protection locked="0"/>
    </xf>
    <xf numFmtId="0" fontId="54" fillId="0" borderId="0" xfId="0" applyFont="1" applyAlignment="1" applyProtection="1">
      <alignment vertical="center"/>
      <protection locked="0"/>
    </xf>
    <xf numFmtId="0" fontId="62" fillId="0" borderId="0" xfId="0" applyFont="1" applyFill="1" applyBorder="1" applyAlignment="1" applyProtection="1">
      <alignment horizontal="left" vertical="center"/>
    </xf>
    <xf numFmtId="0" fontId="52" fillId="0" borderId="0" xfId="0" applyFont="1" applyAlignment="1" applyProtection="1">
      <alignment vertical="center"/>
      <protection locked="0"/>
    </xf>
    <xf numFmtId="0" fontId="59" fillId="0" borderId="0" xfId="0" applyFont="1" applyAlignment="1" applyProtection="1">
      <alignment vertical="center"/>
    </xf>
    <xf numFmtId="0" fontId="59" fillId="0" borderId="70" xfId="0" applyFont="1" applyBorder="1" applyAlignment="1" applyProtection="1">
      <alignment vertical="center" wrapText="1"/>
      <protection locked="0"/>
    </xf>
    <xf numFmtId="0" fontId="59" fillId="0" borderId="0" xfId="0" applyFont="1" applyBorder="1" applyAlignment="1" applyProtection="1">
      <alignment vertical="center" wrapText="1"/>
      <protection locked="0"/>
    </xf>
    <xf numFmtId="0" fontId="59" fillId="4" borderId="95" xfId="0" applyFont="1" applyFill="1" applyBorder="1" applyAlignment="1" applyProtection="1">
      <alignment vertical="center" wrapText="1"/>
      <protection locked="0"/>
    </xf>
    <xf numFmtId="0" fontId="59" fillId="4" borderId="81" xfId="0" applyFont="1" applyFill="1" applyBorder="1" applyAlignment="1" applyProtection="1">
      <alignment vertical="center" wrapText="1"/>
      <protection locked="0"/>
    </xf>
    <xf numFmtId="0" fontId="59" fillId="4" borderId="81" xfId="0" applyFont="1" applyFill="1" applyBorder="1" applyAlignment="1" applyProtection="1">
      <alignment horizontal="center" vertical="center" wrapText="1"/>
      <protection locked="0"/>
    </xf>
    <xf numFmtId="0" fontId="59" fillId="4" borderId="96" xfId="0" applyFont="1" applyFill="1" applyBorder="1" applyAlignment="1" applyProtection="1">
      <alignment vertical="center" wrapText="1"/>
      <protection locked="0"/>
    </xf>
    <xf numFmtId="168" fontId="59" fillId="4" borderId="105" xfId="0" applyNumberFormat="1" applyFont="1" applyFill="1" applyBorder="1" applyAlignment="1" applyProtection="1">
      <alignment horizontal="center" vertical="center" wrapText="1"/>
      <protection locked="0"/>
    </xf>
    <xf numFmtId="0" fontId="59" fillId="0" borderId="0" xfId="0" applyFont="1" applyAlignment="1" applyProtection="1">
      <alignment horizontal="center" vertical="center"/>
    </xf>
    <xf numFmtId="0" fontId="52" fillId="0" borderId="0" xfId="0" applyFont="1" applyAlignment="1" applyProtection="1">
      <alignment horizontal="center" vertical="center"/>
      <protection locked="0"/>
    </xf>
    <xf numFmtId="0" fontId="59" fillId="4" borderId="1" xfId="0" applyFont="1" applyFill="1" applyBorder="1" applyAlignment="1" applyProtection="1">
      <alignment horizontal="center" vertical="center"/>
      <protection locked="0"/>
    </xf>
    <xf numFmtId="0" fontId="59" fillId="4" borderId="10" xfId="0" applyFont="1" applyFill="1" applyBorder="1" applyAlignment="1" applyProtection="1">
      <alignment horizontal="center" vertical="center" wrapText="1"/>
      <protection locked="0"/>
    </xf>
    <xf numFmtId="0" fontId="59" fillId="4" borderId="97" xfId="0" applyFont="1" applyFill="1" applyBorder="1" applyAlignment="1" applyProtection="1">
      <alignment horizontal="center" vertical="center" wrapText="1"/>
      <protection locked="0"/>
    </xf>
    <xf numFmtId="0" fontId="59" fillId="4" borderId="1" xfId="0" applyFont="1" applyFill="1" applyBorder="1" applyAlignment="1" applyProtection="1">
      <alignment horizontal="center" vertical="center" wrapText="1"/>
      <protection locked="0"/>
    </xf>
    <xf numFmtId="0" fontId="59" fillId="4" borderId="98" xfId="0" applyFont="1" applyFill="1" applyBorder="1" applyAlignment="1" applyProtection="1">
      <alignment horizontal="center" vertical="center" wrapText="1"/>
      <protection locked="0"/>
    </xf>
    <xf numFmtId="0" fontId="59" fillId="4" borderId="15" xfId="0" applyFont="1" applyFill="1" applyBorder="1" applyAlignment="1" applyProtection="1">
      <alignment horizontal="center" vertical="center" wrapText="1"/>
      <protection locked="0"/>
    </xf>
    <xf numFmtId="167" fontId="59" fillId="4" borderId="1" xfId="0" applyNumberFormat="1" applyFont="1" applyFill="1" applyBorder="1" applyAlignment="1" applyProtection="1">
      <alignment horizontal="center" vertical="center" wrapText="1"/>
      <protection locked="0"/>
    </xf>
    <xf numFmtId="167" fontId="59" fillId="4" borderId="98" xfId="0" applyNumberFormat="1" applyFont="1" applyFill="1" applyBorder="1" applyAlignment="1" applyProtection="1">
      <alignment horizontal="center" vertical="center" wrapText="1"/>
      <protection locked="0"/>
    </xf>
    <xf numFmtId="167" fontId="59" fillId="4" borderId="97" xfId="0" applyNumberFormat="1" applyFont="1" applyFill="1" applyBorder="1" applyAlignment="1" applyProtection="1">
      <alignment horizontal="center" vertical="center" wrapText="1"/>
      <protection locked="0"/>
    </xf>
    <xf numFmtId="168" fontId="59" fillId="4" borderId="106" xfId="0" applyNumberFormat="1" applyFont="1" applyFill="1" applyBorder="1" applyAlignment="1" applyProtection="1">
      <alignment horizontal="center" vertical="center" wrapText="1"/>
      <protection locked="0"/>
    </xf>
    <xf numFmtId="0" fontId="52" fillId="0" borderId="85" xfId="0" applyFont="1" applyFill="1" applyBorder="1" applyAlignment="1" applyProtection="1">
      <alignment horizontal="center" vertical="center" wrapText="1"/>
      <protection locked="0"/>
    </xf>
    <xf numFmtId="10" fontId="52" fillId="0" borderId="83" xfId="4" applyNumberFormat="1" applyFont="1" applyFill="1" applyBorder="1" applyAlignment="1" applyProtection="1">
      <alignment horizontal="center" vertical="center" wrapText="1"/>
      <protection locked="0"/>
    </xf>
    <xf numFmtId="0" fontId="52" fillId="0" borderId="83" xfId="0" applyFont="1" applyFill="1" applyBorder="1" applyAlignment="1" applyProtection="1">
      <alignment horizontal="left" vertical="center" wrapText="1"/>
      <protection locked="0"/>
    </xf>
    <xf numFmtId="0" fontId="52" fillId="0" borderId="83" xfId="0" applyFont="1" applyFill="1" applyBorder="1" applyAlignment="1" applyProtection="1">
      <alignment horizontal="center" vertical="center" wrapText="1"/>
      <protection locked="0"/>
    </xf>
    <xf numFmtId="14" fontId="52" fillId="0" borderId="83" xfId="0" applyNumberFormat="1" applyFont="1" applyFill="1" applyBorder="1" applyAlignment="1" applyProtection="1">
      <alignment horizontal="center" vertical="center"/>
      <protection locked="0"/>
    </xf>
    <xf numFmtId="14" fontId="52" fillId="0" borderId="89" xfId="0" applyNumberFormat="1" applyFont="1" applyFill="1" applyBorder="1" applyAlignment="1" applyProtection="1">
      <alignment horizontal="center" vertical="center"/>
      <protection locked="0"/>
    </xf>
    <xf numFmtId="0" fontId="52" fillId="0" borderId="99" xfId="4" applyNumberFormat="1" applyFont="1" applyFill="1" applyBorder="1" applyAlignment="1" applyProtection="1">
      <alignment horizontal="center" vertical="center" wrapText="1"/>
      <protection locked="0"/>
    </xf>
    <xf numFmtId="0" fontId="52" fillId="0" borderId="83" xfId="4" applyNumberFormat="1" applyFont="1" applyFill="1" applyBorder="1" applyAlignment="1" applyProtection="1">
      <alignment horizontal="center" vertical="center" wrapText="1"/>
      <protection locked="0"/>
    </xf>
    <xf numFmtId="0" fontId="52" fillId="0" borderId="83" xfId="0" applyNumberFormat="1" applyFont="1" applyFill="1" applyBorder="1" applyAlignment="1" applyProtection="1">
      <alignment horizontal="center" vertical="center" wrapText="1"/>
      <protection locked="0"/>
    </xf>
    <xf numFmtId="166" fontId="52" fillId="0" borderId="83" xfId="6" applyNumberFormat="1" applyFont="1" applyFill="1" applyBorder="1" applyAlignment="1" applyProtection="1">
      <alignment vertical="center" wrapText="1"/>
      <protection locked="0"/>
    </xf>
    <xf numFmtId="0" fontId="52" fillId="0" borderId="89" xfId="0" applyFont="1" applyFill="1" applyBorder="1" applyAlignment="1" applyProtection="1">
      <alignment horizontal="center" vertical="center" wrapText="1"/>
      <protection locked="0"/>
    </xf>
    <xf numFmtId="0" fontId="52" fillId="6" borderId="99" xfId="0" applyNumberFormat="1" applyFont="1" applyFill="1" applyBorder="1" applyAlignment="1" applyProtection="1">
      <alignment horizontal="center" vertical="center" wrapText="1"/>
      <protection locked="0"/>
    </xf>
    <xf numFmtId="0" fontId="52" fillId="6" borderId="100" xfId="0" applyFont="1" applyFill="1" applyBorder="1" applyAlignment="1" applyProtection="1">
      <alignment horizontal="center" vertical="center" wrapText="1"/>
      <protection locked="0"/>
    </xf>
    <xf numFmtId="0" fontId="52" fillId="6" borderId="99" xfId="0" applyFont="1" applyFill="1" applyBorder="1" applyAlignment="1" applyProtection="1">
      <alignment horizontal="center" vertical="center" wrapText="1"/>
      <protection locked="0"/>
    </xf>
    <xf numFmtId="9" fontId="52" fillId="0" borderId="89" xfId="4" applyFont="1" applyFill="1" applyBorder="1" applyAlignment="1" applyProtection="1">
      <alignment horizontal="center" vertical="center" wrapText="1"/>
      <protection locked="0"/>
    </xf>
    <xf numFmtId="0" fontId="52" fillId="0" borderId="100" xfId="0" applyFont="1" applyFill="1" applyBorder="1" applyAlignment="1" applyProtection="1">
      <alignment horizontal="center" vertical="center" wrapText="1"/>
      <protection locked="0"/>
    </xf>
    <xf numFmtId="0" fontId="52" fillId="6" borderId="92" xfId="0" applyFont="1" applyFill="1" applyBorder="1" applyAlignment="1" applyProtection="1">
      <alignment horizontal="center" vertical="center" wrapText="1"/>
      <protection locked="0"/>
    </xf>
    <xf numFmtId="0" fontId="52" fillId="6" borderId="89" xfId="0" applyFont="1" applyFill="1" applyBorder="1" applyAlignment="1" applyProtection="1">
      <alignment horizontal="center" vertical="center" wrapText="1"/>
      <protection locked="0"/>
    </xf>
    <xf numFmtId="166" fontId="52" fillId="0" borderId="100" xfId="4" applyNumberFormat="1" applyFont="1" applyFill="1" applyBorder="1" applyAlignment="1" applyProtection="1">
      <alignment horizontal="center" vertical="center" wrapText="1"/>
      <protection locked="0"/>
    </xf>
    <xf numFmtId="169" fontId="52" fillId="0" borderId="99" xfId="0" applyNumberFormat="1" applyFont="1" applyFill="1" applyBorder="1" applyAlignment="1" applyProtection="1">
      <alignment vertical="center" wrapText="1"/>
      <protection locked="0"/>
    </xf>
    <xf numFmtId="166" fontId="52" fillId="0" borderId="100" xfId="6" applyNumberFormat="1" applyFont="1" applyFill="1" applyBorder="1" applyAlignment="1" applyProtection="1">
      <alignment vertical="center" wrapText="1"/>
      <protection locked="0"/>
    </xf>
    <xf numFmtId="168" fontId="52" fillId="0" borderId="107" xfId="0" applyNumberFormat="1" applyFont="1" applyFill="1" applyBorder="1" applyAlignment="1" applyProtection="1">
      <alignment horizontal="center" vertical="center" wrapText="1"/>
      <protection locked="0"/>
    </xf>
    <xf numFmtId="0" fontId="59" fillId="0" borderId="0" xfId="0" applyFont="1" applyFill="1" applyAlignment="1" applyProtection="1">
      <alignment horizontal="center" vertical="center"/>
    </xf>
    <xf numFmtId="0" fontId="52" fillId="0" borderId="0" xfId="0" applyFont="1" applyFill="1" applyAlignment="1" applyProtection="1">
      <alignment horizontal="center" vertical="center"/>
      <protection locked="0"/>
    </xf>
    <xf numFmtId="0" fontId="52" fillId="0" borderId="86" xfId="0" applyFont="1" applyFill="1" applyBorder="1" applyAlignment="1" applyProtection="1">
      <alignment vertical="center" wrapText="1"/>
      <protection locked="0"/>
    </xf>
    <xf numFmtId="0" fontId="52" fillId="0" borderId="93" xfId="0" applyFont="1" applyFill="1" applyBorder="1" applyAlignment="1" applyProtection="1">
      <alignment horizontal="left" vertical="center" wrapText="1"/>
      <protection locked="0"/>
    </xf>
    <xf numFmtId="10" fontId="52" fillId="0" borderId="84" xfId="4" applyNumberFormat="1" applyFont="1" applyFill="1" applyBorder="1" applyAlignment="1" applyProtection="1">
      <alignment horizontal="center" vertical="center" wrapText="1"/>
      <protection locked="0"/>
    </xf>
    <xf numFmtId="0" fontId="52" fillId="0" borderId="84" xfId="0" applyFont="1" applyFill="1" applyBorder="1" applyAlignment="1" applyProtection="1">
      <alignment horizontal="left" vertical="center" wrapText="1"/>
      <protection locked="0"/>
    </xf>
    <xf numFmtId="0" fontId="52" fillId="0" borderId="84" xfId="0" applyFont="1" applyFill="1" applyBorder="1" applyAlignment="1" applyProtection="1">
      <alignment horizontal="center" vertical="center" wrapText="1"/>
      <protection locked="0"/>
    </xf>
    <xf numFmtId="14" fontId="52" fillId="0" borderId="84" xfId="0" applyNumberFormat="1" applyFont="1" applyFill="1" applyBorder="1" applyAlignment="1" applyProtection="1">
      <alignment horizontal="center" vertical="center"/>
      <protection locked="0"/>
    </xf>
    <xf numFmtId="14" fontId="52" fillId="0" borderId="90" xfId="0" applyNumberFormat="1" applyFont="1" applyFill="1" applyBorder="1" applyAlignment="1" applyProtection="1">
      <alignment horizontal="center" vertical="center"/>
      <protection locked="0"/>
    </xf>
    <xf numFmtId="0" fontId="52" fillId="0" borderId="101" xfId="0" applyNumberFormat="1" applyFont="1" applyFill="1" applyBorder="1" applyAlignment="1" applyProtection="1">
      <alignment horizontal="center" vertical="center" wrapText="1"/>
      <protection locked="0"/>
    </xf>
    <xf numFmtId="0" fontId="52" fillId="0" borderId="84" xfId="0" applyNumberFormat="1" applyFont="1" applyFill="1" applyBorder="1" applyAlignment="1" applyProtection="1">
      <alignment horizontal="center" vertical="center" wrapText="1"/>
      <protection locked="0"/>
    </xf>
    <xf numFmtId="166" fontId="52" fillId="0" borderId="84" xfId="6" applyNumberFormat="1" applyFont="1" applyFill="1" applyBorder="1" applyAlignment="1" applyProtection="1">
      <alignment vertical="center" wrapText="1"/>
      <protection locked="0"/>
    </xf>
    <xf numFmtId="2" fontId="52" fillId="0" borderId="90" xfId="0" applyNumberFormat="1" applyFont="1" applyFill="1" applyBorder="1" applyAlignment="1" applyProtection="1">
      <alignment vertical="center" wrapText="1"/>
      <protection locked="0"/>
    </xf>
    <xf numFmtId="0" fontId="52" fillId="6" borderId="101" xfId="0" applyNumberFormat="1" applyFont="1" applyFill="1" applyBorder="1" applyAlignment="1" applyProtection="1">
      <alignment horizontal="center" vertical="center" wrapText="1"/>
      <protection locked="0"/>
    </xf>
    <xf numFmtId="2" fontId="52" fillId="6" borderId="102" xfId="0" applyNumberFormat="1" applyFont="1" applyFill="1" applyBorder="1" applyAlignment="1" applyProtection="1">
      <alignment vertical="center" wrapText="1"/>
      <protection locked="0"/>
    </xf>
    <xf numFmtId="2" fontId="52" fillId="6" borderId="101" xfId="0" applyNumberFormat="1" applyFont="1" applyFill="1" applyBorder="1" applyAlignment="1" applyProtection="1">
      <alignment vertical="center" wrapText="1"/>
      <protection locked="0"/>
    </xf>
    <xf numFmtId="9" fontId="52" fillId="0" borderId="90" xfId="4" applyFont="1" applyFill="1" applyBorder="1" applyAlignment="1" applyProtection="1">
      <alignment horizontal="left" vertical="center" wrapText="1"/>
      <protection locked="0"/>
    </xf>
    <xf numFmtId="0" fontId="52" fillId="0" borderId="102" xfId="0" applyNumberFormat="1" applyFont="1" applyFill="1" applyBorder="1" applyAlignment="1" applyProtection="1">
      <alignment horizontal="center" vertical="center" wrapText="1"/>
      <protection locked="0"/>
    </xf>
    <xf numFmtId="2" fontId="52" fillId="6" borderId="93" xfId="0" applyNumberFormat="1" applyFont="1" applyFill="1" applyBorder="1" applyAlignment="1" applyProtection="1">
      <alignment vertical="center" wrapText="1"/>
      <protection locked="0"/>
    </xf>
    <xf numFmtId="2" fontId="52" fillId="6" borderId="90" xfId="0" applyNumberFormat="1" applyFont="1" applyFill="1" applyBorder="1" applyAlignment="1" applyProtection="1">
      <alignment vertical="center" wrapText="1"/>
      <protection locked="0"/>
    </xf>
    <xf numFmtId="166" fontId="52" fillId="0" borderId="102" xfId="4" applyNumberFormat="1" applyFont="1" applyFill="1" applyBorder="1" applyAlignment="1" applyProtection="1">
      <alignment horizontal="center" vertical="center" wrapText="1"/>
      <protection locked="0"/>
    </xf>
    <xf numFmtId="169" fontId="52" fillId="0" borderId="101" xfId="0" applyNumberFormat="1" applyFont="1" applyFill="1" applyBorder="1" applyAlignment="1" applyProtection="1">
      <alignment vertical="center" wrapText="1"/>
      <protection locked="0"/>
    </xf>
    <xf numFmtId="166" fontId="52" fillId="0" borderId="102" xfId="6" applyNumberFormat="1" applyFont="1" applyFill="1" applyBorder="1" applyAlignment="1" applyProtection="1">
      <alignment vertical="center" wrapText="1"/>
      <protection locked="0"/>
    </xf>
    <xf numFmtId="168" fontId="52" fillId="0" borderId="108" xfId="0" applyNumberFormat="1" applyFont="1" applyFill="1" applyBorder="1" applyAlignment="1" applyProtection="1">
      <alignment horizontal="center" vertical="center" wrapText="1"/>
      <protection locked="0"/>
    </xf>
    <xf numFmtId="0" fontId="59" fillId="0" borderId="0" xfId="0" applyFont="1" applyFill="1" applyAlignment="1" applyProtection="1">
      <alignment vertical="center"/>
    </xf>
    <xf numFmtId="0" fontId="52" fillId="0" borderId="0" xfId="0" applyFont="1" applyFill="1" applyAlignment="1" applyProtection="1">
      <alignment vertical="center"/>
      <protection locked="0"/>
    </xf>
    <xf numFmtId="0" fontId="52" fillId="0" borderId="101" xfId="4" applyNumberFormat="1" applyFont="1" applyFill="1" applyBorder="1" applyAlignment="1" applyProtection="1">
      <alignment horizontal="center" vertical="center" wrapText="1"/>
      <protection locked="0"/>
    </xf>
    <xf numFmtId="0" fontId="52" fillId="0" borderId="84" xfId="4" applyNumberFormat="1" applyFont="1" applyFill="1" applyBorder="1" applyAlignment="1" applyProtection="1">
      <alignment horizontal="center" vertical="center" wrapText="1"/>
      <protection locked="0"/>
    </xf>
    <xf numFmtId="0" fontId="52" fillId="0" borderId="90" xfId="0" applyFont="1" applyFill="1" applyBorder="1" applyAlignment="1" applyProtection="1">
      <alignment horizontal="left" vertical="center" wrapText="1"/>
      <protection locked="0"/>
    </xf>
    <xf numFmtId="0" fontId="52" fillId="6" borderId="102" xfId="0" applyFont="1" applyFill="1" applyBorder="1" applyAlignment="1" applyProtection="1">
      <alignment horizontal="left" vertical="center" wrapText="1"/>
      <protection locked="0"/>
    </xf>
    <xf numFmtId="0" fontId="52" fillId="6" borderId="101" xfId="0" applyFont="1" applyFill="1" applyBorder="1" applyAlignment="1" applyProtection="1">
      <alignment horizontal="left" vertical="center" wrapText="1"/>
      <protection locked="0"/>
    </xf>
    <xf numFmtId="0" fontId="52" fillId="0" borderId="102" xfId="0" applyFont="1" applyFill="1" applyBorder="1" applyAlignment="1" applyProtection="1">
      <alignment horizontal="center" vertical="center" wrapText="1"/>
      <protection locked="0"/>
    </xf>
    <xf numFmtId="0" fontId="52" fillId="6" borderId="93" xfId="0" applyFont="1" applyFill="1" applyBorder="1" applyAlignment="1" applyProtection="1">
      <alignment horizontal="left" vertical="center" wrapText="1"/>
      <protection locked="0"/>
    </xf>
    <xf numFmtId="0" fontId="52" fillId="6" borderId="90" xfId="0" applyFont="1" applyFill="1" applyBorder="1" applyAlignment="1" applyProtection="1">
      <alignment horizontal="left" vertical="center" wrapText="1"/>
      <protection locked="0"/>
    </xf>
    <xf numFmtId="14" fontId="52" fillId="0" borderId="90" xfId="0" applyNumberFormat="1" applyFont="1" applyFill="1" applyBorder="1" applyAlignment="1" applyProtection="1">
      <alignment horizontal="center" vertical="center" wrapText="1"/>
      <protection locked="0"/>
    </xf>
    <xf numFmtId="0" fontId="52" fillId="0" borderId="90" xfId="0" applyNumberFormat="1" applyFont="1" applyFill="1" applyBorder="1" applyAlignment="1" applyProtection="1">
      <alignment horizontal="left" vertical="center" wrapText="1"/>
      <protection locked="0"/>
    </xf>
    <xf numFmtId="0" fontId="52" fillId="6" borderId="102" xfId="0" applyNumberFormat="1" applyFont="1" applyFill="1" applyBorder="1" applyAlignment="1" applyProtection="1">
      <alignment horizontal="left" vertical="center" wrapText="1"/>
      <protection locked="0"/>
    </xf>
    <xf numFmtId="0" fontId="52" fillId="6" borderId="101" xfId="0" applyNumberFormat="1" applyFont="1" applyFill="1" applyBorder="1" applyAlignment="1" applyProtection="1">
      <alignment horizontal="left" vertical="center" wrapText="1"/>
      <protection locked="0"/>
    </xf>
    <xf numFmtId="0" fontId="52" fillId="6" borderId="93" xfId="0" applyNumberFormat="1" applyFont="1" applyFill="1" applyBorder="1" applyAlignment="1" applyProtection="1">
      <alignment horizontal="left" vertical="center" wrapText="1"/>
      <protection locked="0"/>
    </xf>
    <xf numFmtId="0" fontId="52" fillId="6" borderId="90" xfId="0" applyNumberFormat="1" applyFont="1" applyFill="1" applyBorder="1" applyAlignment="1" applyProtection="1">
      <alignment horizontal="left" vertical="center" wrapText="1"/>
      <protection locked="0"/>
    </xf>
    <xf numFmtId="0" fontId="62" fillId="0" borderId="87" xfId="0" applyFont="1" applyFill="1" applyBorder="1" applyAlignment="1" applyProtection="1">
      <alignment vertical="center" wrapText="1"/>
    </xf>
    <xf numFmtId="0" fontId="62" fillId="0" borderId="94" xfId="0" applyFont="1" applyFill="1" applyBorder="1" applyAlignment="1" applyProtection="1">
      <alignment horizontal="left" vertical="center" wrapText="1"/>
    </xf>
    <xf numFmtId="10" fontId="62" fillId="0" borderId="88" xfId="4" applyNumberFormat="1" applyFont="1" applyFill="1" applyBorder="1" applyAlignment="1" applyProtection="1">
      <alignment horizontal="center" vertical="center" wrapText="1"/>
    </xf>
    <xf numFmtId="0" fontId="62" fillId="0" borderId="88" xfId="0" applyFont="1" applyFill="1" applyBorder="1" applyAlignment="1" applyProtection="1">
      <alignment horizontal="left" vertical="center" wrapText="1"/>
    </xf>
    <xf numFmtId="0" fontId="62" fillId="0" borderId="88" xfId="0" applyFont="1" applyFill="1" applyBorder="1" applyAlignment="1" applyProtection="1">
      <alignment horizontal="center" vertical="center" wrapText="1"/>
    </xf>
    <xf numFmtId="14" fontId="62" fillId="0" borderId="88" xfId="0" applyNumberFormat="1" applyFont="1" applyFill="1" applyBorder="1" applyAlignment="1" applyProtection="1">
      <alignment horizontal="center" vertical="center"/>
    </xf>
    <xf numFmtId="14" fontId="62" fillId="0" borderId="91" xfId="0" applyNumberFormat="1" applyFont="1" applyFill="1" applyBorder="1" applyAlignment="1" applyProtection="1">
      <alignment horizontal="center" vertical="center"/>
    </xf>
    <xf numFmtId="0" fontId="62" fillId="0" borderId="103" xfId="4" applyNumberFormat="1" applyFont="1" applyFill="1" applyBorder="1" applyAlignment="1" applyProtection="1">
      <alignment horizontal="center" vertical="center" wrapText="1"/>
    </xf>
    <xf numFmtId="0" fontId="62" fillId="0" borderId="88" xfId="4" applyNumberFormat="1" applyFont="1" applyFill="1" applyBorder="1" applyAlignment="1" applyProtection="1">
      <alignment horizontal="center" vertical="center" wrapText="1"/>
    </xf>
    <xf numFmtId="0" fontId="62" fillId="0" borderId="88" xfId="0" applyNumberFormat="1" applyFont="1" applyFill="1" applyBorder="1" applyAlignment="1" applyProtection="1">
      <alignment horizontal="center" vertical="center" wrapText="1"/>
    </xf>
    <xf numFmtId="166" fontId="62" fillId="0" borderId="88" xfId="6" applyNumberFormat="1" applyFont="1" applyFill="1" applyBorder="1" applyAlignment="1" applyProtection="1">
      <alignment vertical="center" wrapText="1"/>
    </xf>
    <xf numFmtId="2" fontId="62" fillId="0" borderId="91" xfId="0" applyNumberFormat="1" applyFont="1" applyFill="1" applyBorder="1" applyAlignment="1" applyProtection="1">
      <alignment vertical="center" wrapText="1"/>
    </xf>
    <xf numFmtId="0" fontId="62" fillId="6" borderId="103" xfId="0" applyNumberFormat="1" applyFont="1" applyFill="1" applyBorder="1" applyAlignment="1" applyProtection="1">
      <alignment horizontal="center" vertical="center" wrapText="1"/>
    </xf>
    <xf numFmtId="2" fontId="62" fillId="6" borderId="104" xfId="0" applyNumberFormat="1" applyFont="1" applyFill="1" applyBorder="1" applyAlignment="1" applyProtection="1">
      <alignment vertical="center" wrapText="1"/>
    </xf>
    <xf numFmtId="2" fontId="62" fillId="6" borderId="103" xfId="0" applyNumberFormat="1" applyFont="1" applyFill="1" applyBorder="1" applyAlignment="1" applyProtection="1">
      <alignment vertical="center" wrapText="1"/>
    </xf>
    <xf numFmtId="0" fontId="62" fillId="0" borderId="91" xfId="0" applyFont="1" applyFill="1" applyBorder="1" applyAlignment="1" applyProtection="1">
      <alignment horizontal="left" vertical="center" wrapText="1"/>
    </xf>
    <xf numFmtId="0" fontId="62" fillId="0" borderId="104" xfId="0" applyFont="1" applyFill="1" applyBorder="1" applyAlignment="1" applyProtection="1">
      <alignment horizontal="center" vertical="center" wrapText="1"/>
    </xf>
    <xf numFmtId="2" fontId="62" fillId="6" borderId="94" xfId="0" applyNumberFormat="1" applyFont="1" applyFill="1" applyBorder="1" applyAlignment="1" applyProtection="1">
      <alignment vertical="center" wrapText="1"/>
    </xf>
    <xf numFmtId="2" fontId="62" fillId="6" borderId="91" xfId="0" applyNumberFormat="1" applyFont="1" applyFill="1" applyBorder="1" applyAlignment="1" applyProtection="1">
      <alignment vertical="center" wrapText="1"/>
    </xf>
    <xf numFmtId="0" fontId="62" fillId="0" borderId="103" xfId="0" applyNumberFormat="1" applyFont="1" applyFill="1" applyBorder="1" applyAlignment="1" applyProtection="1">
      <alignment horizontal="center" vertical="center" wrapText="1"/>
    </xf>
    <xf numFmtId="0" fontId="62" fillId="2" borderId="88" xfId="0" applyNumberFormat="1" applyFont="1" applyFill="1" applyBorder="1" applyAlignment="1" applyProtection="1">
      <alignment horizontal="center" vertical="center" wrapText="1"/>
    </xf>
    <xf numFmtId="166" fontId="62" fillId="2" borderId="104" xfId="4" applyNumberFormat="1" applyFont="1" applyFill="1" applyBorder="1" applyAlignment="1" applyProtection="1">
      <alignment horizontal="center" vertical="center" wrapText="1"/>
    </xf>
    <xf numFmtId="169" fontId="62" fillId="0" borderId="103" xfId="0" applyNumberFormat="1" applyFont="1" applyFill="1" applyBorder="1" applyAlignment="1" applyProtection="1">
      <alignment vertical="center" wrapText="1"/>
    </xf>
    <xf numFmtId="166" fontId="62" fillId="0" borderId="104" xfId="6" applyNumberFormat="1" applyFont="1" applyFill="1" applyBorder="1" applyAlignment="1" applyProtection="1">
      <alignment vertical="center" wrapText="1"/>
    </xf>
    <xf numFmtId="168" fontId="62" fillId="2" borderId="109" xfId="0" applyNumberFormat="1" applyFont="1" applyFill="1" applyBorder="1" applyAlignment="1" applyProtection="1">
      <alignment horizontal="center" vertical="center" wrapText="1"/>
    </xf>
    <xf numFmtId="0" fontId="57" fillId="2" borderId="0" xfId="0" applyFont="1" applyFill="1" applyAlignment="1" applyProtection="1">
      <alignment vertical="center"/>
    </xf>
    <xf numFmtId="0" fontId="62" fillId="2" borderId="0" xfId="0" applyFont="1" applyFill="1" applyAlignment="1" applyProtection="1">
      <alignment vertical="center"/>
    </xf>
    <xf numFmtId="0" fontId="64" fillId="0" borderId="69"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168" fontId="56" fillId="0" borderId="0" xfId="0" applyNumberFormat="1" applyFont="1" applyBorder="1" applyAlignment="1" applyProtection="1">
      <alignment vertical="center"/>
      <protection locked="0"/>
    </xf>
    <xf numFmtId="0" fontId="63" fillId="0" borderId="0" xfId="0"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168" fontId="53" fillId="0" borderId="0" xfId="0" applyNumberFormat="1" applyFont="1" applyBorder="1" applyAlignment="1" applyProtection="1">
      <alignment vertical="center"/>
      <protection locked="0"/>
    </xf>
    <xf numFmtId="0" fontId="53" fillId="0" borderId="0" xfId="0" applyFont="1" applyBorder="1" applyAlignment="1" applyProtection="1">
      <alignment vertical="center"/>
    </xf>
    <xf numFmtId="0" fontId="62" fillId="0" borderId="0" xfId="0" applyFont="1" applyBorder="1" applyAlignment="1" applyProtection="1">
      <alignment horizontal="left" vertical="center"/>
    </xf>
    <xf numFmtId="0" fontId="62" fillId="0" borderId="85" xfId="0" applyFont="1" applyFill="1" applyBorder="1" applyAlignment="1" applyProtection="1">
      <alignment horizontal="center" vertical="center" wrapText="1"/>
      <protection locked="0"/>
    </xf>
    <xf numFmtId="10" fontId="62" fillId="0" borderId="83" xfId="4" applyNumberFormat="1" applyFont="1" applyFill="1" applyBorder="1" applyAlignment="1" applyProtection="1">
      <alignment horizontal="center" vertical="center" wrapText="1"/>
      <protection locked="0"/>
    </xf>
    <xf numFmtId="0" fontId="62" fillId="0" borderId="83" xfId="0" applyFont="1" applyFill="1" applyBorder="1" applyAlignment="1" applyProtection="1">
      <alignment horizontal="center" vertical="center" wrapText="1"/>
      <protection locked="0"/>
    </xf>
    <xf numFmtId="0" fontId="62" fillId="0" borderId="99" xfId="4" applyNumberFormat="1" applyFont="1" applyFill="1" applyBorder="1" applyAlignment="1" applyProtection="1">
      <alignment horizontal="center" vertical="center" wrapText="1"/>
      <protection locked="0"/>
    </xf>
    <xf numFmtId="0" fontId="62" fillId="0" borderId="83" xfId="4" applyNumberFormat="1" applyFont="1" applyFill="1" applyBorder="1" applyAlignment="1" applyProtection="1">
      <alignment horizontal="center" vertical="center" wrapText="1"/>
      <protection locked="0"/>
    </xf>
    <xf numFmtId="0" fontId="62" fillId="0" borderId="83" xfId="0" applyNumberFormat="1" applyFont="1" applyFill="1" applyBorder="1" applyAlignment="1" applyProtection="1">
      <alignment horizontal="center" vertical="center" wrapText="1"/>
      <protection locked="0"/>
    </xf>
    <xf numFmtId="166" fontId="62" fillId="0" borderId="83" xfId="6" applyNumberFormat="1" applyFont="1" applyFill="1" applyBorder="1" applyAlignment="1" applyProtection="1">
      <alignment vertical="center" wrapText="1"/>
      <protection locked="0"/>
    </xf>
    <xf numFmtId="0" fontId="62" fillId="0" borderId="89" xfId="0" applyFont="1" applyFill="1" applyBorder="1" applyAlignment="1" applyProtection="1">
      <alignment horizontal="center" vertical="center" wrapText="1"/>
      <protection locked="0"/>
    </xf>
    <xf numFmtId="0" fontId="62" fillId="6" borderId="99" xfId="0" applyNumberFormat="1" applyFont="1" applyFill="1" applyBorder="1" applyAlignment="1" applyProtection="1">
      <alignment horizontal="center" vertical="center" wrapText="1"/>
      <protection locked="0"/>
    </xf>
    <xf numFmtId="0" fontId="62" fillId="6" borderId="100" xfId="0" applyFont="1" applyFill="1" applyBorder="1" applyAlignment="1" applyProtection="1">
      <alignment horizontal="center" vertical="center" wrapText="1"/>
      <protection locked="0"/>
    </xf>
    <xf numFmtId="0" fontId="62" fillId="6" borderId="99" xfId="0" applyFont="1" applyFill="1" applyBorder="1" applyAlignment="1" applyProtection="1">
      <alignment horizontal="center" vertical="center" wrapText="1"/>
      <protection locked="0"/>
    </xf>
    <xf numFmtId="9" fontId="62" fillId="0" borderId="89" xfId="4" applyFont="1" applyFill="1" applyBorder="1" applyAlignment="1" applyProtection="1">
      <alignment horizontal="center" vertical="center" wrapText="1"/>
      <protection locked="0"/>
    </xf>
    <xf numFmtId="0" fontId="62" fillId="0" borderId="100" xfId="0" applyFont="1" applyFill="1" applyBorder="1" applyAlignment="1" applyProtection="1">
      <alignment horizontal="center" vertical="center" wrapText="1"/>
      <protection locked="0"/>
    </xf>
    <xf numFmtId="0" fontId="62" fillId="6" borderId="92" xfId="0" applyFont="1" applyFill="1" applyBorder="1" applyAlignment="1" applyProtection="1">
      <alignment horizontal="center" vertical="center" wrapText="1"/>
      <protection locked="0"/>
    </xf>
    <xf numFmtId="0" fontId="62" fillId="6" borderId="89" xfId="0" applyFont="1" applyFill="1" applyBorder="1" applyAlignment="1" applyProtection="1">
      <alignment horizontal="center" vertical="center" wrapText="1"/>
      <protection locked="0"/>
    </xf>
    <xf numFmtId="166" fontId="62" fillId="0" borderId="100" xfId="4" applyNumberFormat="1" applyFont="1" applyFill="1" applyBorder="1" applyAlignment="1" applyProtection="1">
      <alignment horizontal="center" vertical="center" wrapText="1"/>
      <protection locked="0"/>
    </xf>
    <xf numFmtId="169" fontId="62" fillId="0" borderId="99" xfId="0" applyNumberFormat="1" applyFont="1" applyFill="1" applyBorder="1" applyAlignment="1" applyProtection="1">
      <alignment vertical="center" wrapText="1"/>
      <protection locked="0"/>
    </xf>
    <xf numFmtId="166" fontId="62" fillId="0" borderId="100" xfId="6" applyNumberFormat="1" applyFont="1" applyFill="1" applyBorder="1" applyAlignment="1" applyProtection="1">
      <alignment vertical="center" wrapText="1"/>
      <protection locked="0"/>
    </xf>
    <xf numFmtId="168" fontId="62" fillId="0" borderId="107" xfId="0" applyNumberFormat="1" applyFont="1" applyFill="1" applyBorder="1" applyAlignment="1" applyProtection="1">
      <alignment horizontal="center" vertical="center" wrapText="1"/>
      <protection locked="0"/>
    </xf>
    <xf numFmtId="0" fontId="57" fillId="0" borderId="0" xfId="0" applyFont="1" applyFill="1" applyAlignment="1" applyProtection="1">
      <alignment horizontal="center" vertical="center"/>
    </xf>
    <xf numFmtId="0" fontId="62" fillId="0" borderId="0" xfId="0" applyFont="1" applyFill="1" applyAlignment="1" applyProtection="1">
      <alignment horizontal="center" vertical="center"/>
      <protection locked="0"/>
    </xf>
    <xf numFmtId="0" fontId="62" fillId="0" borderId="86" xfId="0" applyFont="1" applyFill="1" applyBorder="1" applyAlignment="1" applyProtection="1">
      <alignment vertical="center" wrapText="1"/>
      <protection locked="0"/>
    </xf>
    <xf numFmtId="0" fontId="62" fillId="0" borderId="93" xfId="0" applyFont="1" applyFill="1" applyBorder="1" applyAlignment="1" applyProtection="1">
      <alignment horizontal="left" vertical="center" wrapText="1"/>
      <protection locked="0"/>
    </xf>
    <xf numFmtId="10" fontId="62" fillId="0" borderId="84" xfId="4" applyNumberFormat="1" applyFont="1" applyFill="1" applyBorder="1" applyAlignment="1" applyProtection="1">
      <alignment horizontal="center" vertical="center" wrapText="1"/>
      <protection locked="0"/>
    </xf>
    <xf numFmtId="0" fontId="62" fillId="0" borderId="84" xfId="0" applyFont="1" applyFill="1" applyBorder="1" applyAlignment="1" applyProtection="1">
      <alignment horizontal="left" vertical="center" wrapText="1"/>
      <protection locked="0"/>
    </xf>
    <xf numFmtId="0" fontId="62" fillId="0" borderId="84" xfId="0" applyFont="1" applyFill="1" applyBorder="1" applyAlignment="1" applyProtection="1">
      <alignment horizontal="center" vertical="center" wrapText="1"/>
      <protection locked="0"/>
    </xf>
    <xf numFmtId="14" fontId="62" fillId="0" borderId="84" xfId="0" applyNumberFormat="1" applyFont="1" applyFill="1" applyBorder="1" applyAlignment="1" applyProtection="1">
      <alignment horizontal="center" vertical="center"/>
      <protection locked="0"/>
    </xf>
    <xf numFmtId="14" fontId="62" fillId="0" borderId="90" xfId="0" applyNumberFormat="1" applyFont="1" applyFill="1" applyBorder="1" applyAlignment="1" applyProtection="1">
      <alignment horizontal="center" vertical="center"/>
      <protection locked="0"/>
    </xf>
    <xf numFmtId="0" fontId="62" fillId="0" borderId="101" xfId="0" applyNumberFormat="1" applyFont="1" applyFill="1" applyBorder="1" applyAlignment="1" applyProtection="1">
      <alignment horizontal="center" vertical="center" wrapText="1"/>
      <protection locked="0"/>
    </xf>
    <xf numFmtId="0" fontId="62" fillId="0" borderId="84" xfId="0" applyNumberFormat="1" applyFont="1" applyFill="1" applyBorder="1" applyAlignment="1" applyProtection="1">
      <alignment horizontal="center" vertical="center" wrapText="1"/>
      <protection locked="0"/>
    </xf>
    <xf numFmtId="166" fontId="62" fillId="0" borderId="84" xfId="6" applyNumberFormat="1" applyFont="1" applyFill="1" applyBorder="1" applyAlignment="1" applyProtection="1">
      <alignment vertical="center" wrapText="1"/>
      <protection locked="0"/>
    </xf>
    <xf numFmtId="2" fontId="62" fillId="0" borderId="90" xfId="0" applyNumberFormat="1" applyFont="1" applyFill="1" applyBorder="1" applyAlignment="1" applyProtection="1">
      <alignment vertical="center" wrapText="1"/>
      <protection locked="0"/>
    </xf>
    <xf numFmtId="0" fontId="62" fillId="6" borderId="101" xfId="0" applyNumberFormat="1" applyFont="1" applyFill="1" applyBorder="1" applyAlignment="1" applyProtection="1">
      <alignment horizontal="center" vertical="center" wrapText="1"/>
      <protection locked="0"/>
    </xf>
    <xf numFmtId="2" fontId="62" fillId="6" borderId="102" xfId="0" applyNumberFormat="1" applyFont="1" applyFill="1" applyBorder="1" applyAlignment="1" applyProtection="1">
      <alignment vertical="center" wrapText="1"/>
      <protection locked="0"/>
    </xf>
    <xf numFmtId="2" fontId="62" fillId="6" borderId="101" xfId="0" applyNumberFormat="1" applyFont="1" applyFill="1" applyBorder="1" applyAlignment="1" applyProtection="1">
      <alignment vertical="center" wrapText="1"/>
      <protection locked="0"/>
    </xf>
    <xf numFmtId="0" fontId="62" fillId="0" borderId="102" xfId="0" applyNumberFormat="1" applyFont="1" applyFill="1" applyBorder="1" applyAlignment="1" applyProtection="1">
      <alignment horizontal="center" vertical="center" wrapText="1"/>
      <protection locked="0"/>
    </xf>
    <xf numFmtId="2" fontId="62" fillId="6" borderId="93" xfId="0" applyNumberFormat="1" applyFont="1" applyFill="1" applyBorder="1" applyAlignment="1" applyProtection="1">
      <alignment vertical="center" wrapText="1"/>
      <protection locked="0"/>
    </xf>
    <xf numFmtId="2" fontId="62" fillId="6" borderId="90" xfId="0" applyNumberFormat="1" applyFont="1" applyFill="1" applyBorder="1" applyAlignment="1" applyProtection="1">
      <alignment vertical="center" wrapText="1"/>
      <protection locked="0"/>
    </xf>
    <xf numFmtId="166" fontId="62" fillId="0" borderId="102" xfId="4" applyNumberFormat="1" applyFont="1" applyFill="1" applyBorder="1" applyAlignment="1" applyProtection="1">
      <alignment horizontal="center" vertical="center" wrapText="1"/>
      <protection locked="0"/>
    </xf>
    <xf numFmtId="169" fontId="62" fillId="0" borderId="101" xfId="0" applyNumberFormat="1" applyFont="1" applyFill="1" applyBorder="1" applyAlignment="1" applyProtection="1">
      <alignment vertical="center" wrapText="1"/>
      <protection locked="0"/>
    </xf>
    <xf numFmtId="166" fontId="62" fillId="0" borderId="102" xfId="6" applyNumberFormat="1" applyFont="1" applyFill="1" applyBorder="1" applyAlignment="1" applyProtection="1">
      <alignment vertical="center" wrapText="1"/>
      <protection locked="0"/>
    </xf>
    <xf numFmtId="168" fontId="62" fillId="0" borderId="108" xfId="0" applyNumberFormat="1" applyFont="1" applyFill="1" applyBorder="1" applyAlignment="1" applyProtection="1">
      <alignment horizontal="center" vertical="center" wrapText="1"/>
      <protection locked="0"/>
    </xf>
    <xf numFmtId="0" fontId="57" fillId="0" borderId="0" xfId="0" applyFont="1" applyFill="1" applyAlignment="1" applyProtection="1">
      <alignment vertical="center"/>
    </xf>
    <xf numFmtId="0" fontId="62" fillId="0" borderId="0" xfId="0" applyFont="1" applyFill="1" applyAlignment="1" applyProtection="1">
      <alignment vertical="center"/>
      <protection locked="0"/>
    </xf>
    <xf numFmtId="0" fontId="62" fillId="0" borderId="101" xfId="4" applyNumberFormat="1" applyFont="1" applyFill="1" applyBorder="1" applyAlignment="1" applyProtection="1">
      <alignment horizontal="center" vertical="center" wrapText="1"/>
      <protection locked="0"/>
    </xf>
    <xf numFmtId="0" fontId="62" fillId="0" borderId="84" xfId="4" applyNumberFormat="1" applyFont="1" applyFill="1" applyBorder="1" applyAlignment="1" applyProtection="1">
      <alignment horizontal="center" vertical="center" wrapText="1"/>
      <protection locked="0"/>
    </xf>
    <xf numFmtId="0" fontId="62" fillId="0" borderId="90" xfId="0" applyFont="1" applyFill="1" applyBorder="1" applyAlignment="1" applyProtection="1">
      <alignment horizontal="left" vertical="center" wrapText="1"/>
      <protection locked="0"/>
    </xf>
    <xf numFmtId="0" fontId="62" fillId="6" borderId="102" xfId="0" applyFont="1" applyFill="1" applyBorder="1" applyAlignment="1" applyProtection="1">
      <alignment horizontal="left" vertical="center" wrapText="1"/>
      <protection locked="0"/>
    </xf>
    <xf numFmtId="0" fontId="62" fillId="6" borderId="101" xfId="0" applyFont="1" applyFill="1" applyBorder="1" applyAlignment="1" applyProtection="1">
      <alignment horizontal="left" vertical="center" wrapText="1"/>
      <protection locked="0"/>
    </xf>
    <xf numFmtId="0" fontId="62" fillId="0" borderId="102" xfId="0" applyFont="1" applyFill="1" applyBorder="1" applyAlignment="1" applyProtection="1">
      <alignment horizontal="center" vertical="center" wrapText="1"/>
      <protection locked="0"/>
    </xf>
    <xf numFmtId="0" fontId="62" fillId="6" borderId="93" xfId="0" applyFont="1" applyFill="1" applyBorder="1" applyAlignment="1" applyProtection="1">
      <alignment horizontal="left" vertical="center" wrapText="1"/>
      <protection locked="0"/>
    </xf>
    <xf numFmtId="0" fontId="62" fillId="6" borderId="90" xfId="0" applyFont="1" applyFill="1" applyBorder="1" applyAlignment="1" applyProtection="1">
      <alignment horizontal="left" vertical="center" wrapText="1"/>
      <protection locked="0"/>
    </xf>
    <xf numFmtId="14" fontId="62" fillId="0" borderId="90" xfId="0" applyNumberFormat="1" applyFont="1" applyFill="1" applyBorder="1" applyAlignment="1" applyProtection="1">
      <alignment horizontal="center" vertical="center" wrapText="1"/>
      <protection locked="0"/>
    </xf>
    <xf numFmtId="0" fontId="62" fillId="0" borderId="90" xfId="0" applyNumberFormat="1" applyFont="1" applyFill="1" applyBorder="1" applyAlignment="1" applyProtection="1">
      <alignment horizontal="left" vertical="center" wrapText="1"/>
      <protection locked="0"/>
    </xf>
    <xf numFmtId="0" fontId="62" fillId="6" borderId="102" xfId="0" applyNumberFormat="1" applyFont="1" applyFill="1" applyBorder="1" applyAlignment="1" applyProtection="1">
      <alignment horizontal="left" vertical="center" wrapText="1"/>
      <protection locked="0"/>
    </xf>
    <xf numFmtId="0" fontId="62" fillId="6" borderId="101" xfId="0" applyNumberFormat="1" applyFont="1" applyFill="1" applyBorder="1" applyAlignment="1" applyProtection="1">
      <alignment horizontal="left" vertical="center" wrapText="1"/>
      <protection locked="0"/>
    </xf>
    <xf numFmtId="0" fontId="62" fillId="6" borderId="93" xfId="0" applyNumberFormat="1" applyFont="1" applyFill="1" applyBorder="1" applyAlignment="1" applyProtection="1">
      <alignment horizontal="left" vertical="center" wrapText="1"/>
      <protection locked="0"/>
    </xf>
    <xf numFmtId="0" fontId="62" fillId="6" borderId="90" xfId="0" applyNumberFormat="1" applyFont="1" applyFill="1" applyBorder="1" applyAlignment="1" applyProtection="1">
      <alignment horizontal="left" vertical="center" wrapText="1"/>
      <protection locked="0"/>
    </xf>
    <xf numFmtId="0" fontId="53" fillId="0" borderId="0" xfId="0" applyFont="1" applyAlignment="1" applyProtection="1">
      <alignment vertical="center"/>
      <protection locked="0"/>
    </xf>
    <xf numFmtId="0" fontId="54" fillId="8" borderId="0" xfId="0" applyFont="1" applyFill="1" applyAlignment="1" applyProtection="1">
      <alignment vertical="center"/>
      <protection locked="0"/>
    </xf>
    <xf numFmtId="0" fontId="53" fillId="0" borderId="0" xfId="0" applyFont="1" applyAlignment="1" applyProtection="1">
      <alignment horizontal="right" vertical="center"/>
      <protection locked="0"/>
    </xf>
    <xf numFmtId="0" fontId="53"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3" fillId="2" borderId="0" xfId="0" applyFont="1" applyFill="1" applyAlignment="1" applyProtection="1">
      <alignment vertical="center"/>
      <protection locked="0"/>
    </xf>
    <xf numFmtId="0" fontId="54" fillId="2" borderId="0" xfId="0" applyFont="1" applyFill="1" applyAlignment="1" applyProtection="1">
      <alignment vertical="center"/>
      <protection locked="0"/>
    </xf>
    <xf numFmtId="0" fontId="53" fillId="2" borderId="0" xfId="0" applyFont="1" applyFill="1" applyBorder="1" applyAlignment="1" applyProtection="1">
      <alignment vertical="center"/>
      <protection locked="0"/>
    </xf>
    <xf numFmtId="0" fontId="54" fillId="2" borderId="0" xfId="0" applyFont="1" applyFill="1" applyBorder="1" applyAlignment="1" applyProtection="1">
      <alignment vertical="center"/>
      <protection locked="0"/>
    </xf>
    <xf numFmtId="0" fontId="54" fillId="2" borderId="0" xfId="0" applyFont="1" applyFill="1" applyAlignment="1" applyProtection="1">
      <alignment horizontal="center" vertical="center"/>
      <protection locked="0"/>
    </xf>
    <xf numFmtId="0" fontId="62" fillId="2" borderId="0" xfId="0" applyFont="1" applyFill="1" applyAlignment="1" applyProtection="1">
      <alignment horizontal="center" vertical="center"/>
      <protection locked="0"/>
    </xf>
    <xf numFmtId="0" fontId="63" fillId="2" borderId="0" xfId="0" applyFont="1" applyFill="1" applyAlignment="1" applyProtection="1">
      <alignment horizontal="center" vertical="center"/>
      <protection locked="0"/>
    </xf>
    <xf numFmtId="0" fontId="53" fillId="2" borderId="0" xfId="0" applyFont="1" applyFill="1" applyAlignment="1" applyProtection="1">
      <alignment horizontal="center" vertical="center"/>
      <protection locked="0"/>
    </xf>
    <xf numFmtId="0" fontId="58" fillId="2" borderId="0" xfId="0" applyFont="1" applyFill="1" applyAlignment="1" applyProtection="1">
      <alignment horizontal="center" vertical="center"/>
      <protection locked="0"/>
    </xf>
    <xf numFmtId="168" fontId="53" fillId="2" borderId="0" xfId="0" applyNumberFormat="1" applyFont="1" applyFill="1" applyAlignment="1" applyProtection="1">
      <alignment vertical="center"/>
      <protection locked="0"/>
    </xf>
    <xf numFmtId="0" fontId="63" fillId="2" borderId="0" xfId="0" applyFont="1" applyFill="1" applyAlignment="1" applyProtection="1">
      <alignment vertical="center"/>
      <protection locked="0"/>
    </xf>
    <xf numFmtId="0" fontId="54" fillId="0" borderId="0" xfId="0" applyFont="1" applyAlignment="1" applyProtection="1">
      <alignment horizontal="center" vertical="center"/>
      <protection locked="0"/>
    </xf>
    <xf numFmtId="0" fontId="62" fillId="0" borderId="0" xfId="0" applyFont="1" applyAlignment="1" applyProtection="1">
      <alignment horizontal="center" vertical="center"/>
      <protection locked="0"/>
    </xf>
    <xf numFmtId="0" fontId="63" fillId="0" borderId="0" xfId="0" applyFont="1" applyAlignment="1" applyProtection="1">
      <alignment horizontal="center" vertical="center"/>
      <protection locked="0"/>
    </xf>
    <xf numFmtId="0" fontId="53" fillId="0" borderId="0" xfId="0" applyFont="1" applyAlignment="1" applyProtection="1">
      <alignment horizontal="center" vertical="center"/>
      <protection locked="0"/>
    </xf>
    <xf numFmtId="0" fontId="58" fillId="0" borderId="0" xfId="0" applyFont="1" applyAlignment="1" applyProtection="1">
      <alignment horizontal="center" vertical="center"/>
      <protection locked="0"/>
    </xf>
    <xf numFmtId="168" fontId="53" fillId="0" borderId="0" xfId="0" applyNumberFormat="1" applyFont="1" applyAlignment="1" applyProtection="1">
      <alignment vertical="center"/>
      <protection locked="0"/>
    </xf>
    <xf numFmtId="0" fontId="65" fillId="2" borderId="67" xfId="0" applyFont="1" applyFill="1" applyBorder="1" applyAlignment="1" applyProtection="1">
      <alignment horizontal="center" vertical="center" wrapText="1"/>
      <protection locked="0"/>
    </xf>
    <xf numFmtId="0" fontId="52" fillId="0" borderId="84" xfId="0" applyFont="1" applyFill="1" applyBorder="1" applyAlignment="1" applyProtection="1">
      <alignment horizontal="left" vertical="center" wrapText="1"/>
      <protection locked="0"/>
    </xf>
    <xf numFmtId="9" fontId="52" fillId="0" borderId="101" xfId="0" applyNumberFormat="1" applyFont="1" applyFill="1" applyBorder="1" applyAlignment="1" applyProtection="1">
      <alignment horizontal="center" vertical="center" wrapText="1"/>
      <protection locked="0"/>
    </xf>
    <xf numFmtId="9" fontId="52" fillId="0" borderId="101" xfId="4" applyNumberFormat="1" applyFont="1" applyFill="1" applyBorder="1" applyAlignment="1" applyProtection="1">
      <alignment horizontal="center" vertical="center" wrapText="1"/>
      <protection locked="0"/>
    </xf>
    <xf numFmtId="9" fontId="30" fillId="0" borderId="93" xfId="0" applyNumberFormat="1" applyFont="1" applyFill="1" applyBorder="1" applyAlignment="1" applyProtection="1">
      <alignment horizontal="left" vertical="center" wrapText="1"/>
      <protection locked="0"/>
    </xf>
    <xf numFmtId="0" fontId="52" fillId="0" borderId="84" xfId="0" applyFont="1" applyFill="1" applyBorder="1" applyAlignment="1" applyProtection="1">
      <alignment horizontal="left" vertical="center" wrapText="1"/>
      <protection locked="0"/>
    </xf>
    <xf numFmtId="0" fontId="30" fillId="0" borderId="84" xfId="0" applyFont="1" applyFill="1" applyBorder="1" applyAlignment="1" applyProtection="1">
      <alignment horizontal="left" vertical="center" wrapText="1"/>
      <protection locked="0"/>
    </xf>
    <xf numFmtId="0" fontId="52" fillId="2" borderId="84" xfId="0" applyFont="1" applyFill="1" applyBorder="1" applyAlignment="1" applyProtection="1">
      <alignment horizontal="left" vertical="center" wrapText="1"/>
      <protection locked="0"/>
    </xf>
    <xf numFmtId="14" fontId="30" fillId="0" borderId="83" xfId="0" applyNumberFormat="1" applyFont="1" applyFill="1" applyBorder="1" applyAlignment="1" applyProtection="1">
      <alignment horizontal="center" vertical="center"/>
      <protection locked="0"/>
    </xf>
    <xf numFmtId="14" fontId="30" fillId="0" borderId="89" xfId="0" applyNumberFormat="1" applyFont="1" applyFill="1" applyBorder="1" applyAlignment="1" applyProtection="1">
      <alignment horizontal="center" vertical="center"/>
      <protection locked="0"/>
    </xf>
    <xf numFmtId="14" fontId="30" fillId="0" borderId="84" xfId="0" applyNumberFormat="1" applyFont="1" applyFill="1" applyBorder="1" applyAlignment="1" applyProtection="1">
      <alignment horizontal="center" vertical="center"/>
      <protection locked="0"/>
    </xf>
    <xf numFmtId="14" fontId="30" fillId="0" borderId="90" xfId="0" applyNumberFormat="1" applyFont="1" applyFill="1" applyBorder="1" applyAlignment="1" applyProtection="1">
      <alignment horizontal="center" vertical="center"/>
      <protection locked="0"/>
    </xf>
    <xf numFmtId="9" fontId="62" fillId="0" borderId="92" xfId="0" applyNumberFormat="1" applyFont="1" applyFill="1" applyBorder="1" applyAlignment="1" applyProtection="1">
      <alignment horizontal="center" vertical="center" wrapText="1"/>
      <protection locked="0"/>
    </xf>
    <xf numFmtId="0" fontId="52" fillId="0" borderId="84" xfId="0" applyFont="1" applyFill="1" applyBorder="1" applyAlignment="1" applyProtection="1">
      <alignment horizontal="left" vertical="center" wrapText="1"/>
      <protection locked="0"/>
    </xf>
    <xf numFmtId="0" fontId="52" fillId="0" borderId="90" xfId="0" applyFont="1" applyFill="1" applyBorder="1" applyAlignment="1" applyProtection="1">
      <alignment horizontal="left" vertical="center" wrapText="1"/>
      <protection locked="0"/>
    </xf>
    <xf numFmtId="10" fontId="52" fillId="0" borderId="101" xfId="4" applyNumberFormat="1" applyFont="1" applyFill="1" applyBorder="1" applyAlignment="1" applyProtection="1">
      <alignment horizontal="center" vertical="center" wrapText="1"/>
      <protection locked="0"/>
    </xf>
    <xf numFmtId="10" fontId="52" fillId="0" borderId="101" xfId="0" applyNumberFormat="1" applyFont="1" applyFill="1" applyBorder="1" applyAlignment="1" applyProtection="1">
      <alignment horizontal="center" vertical="center" wrapText="1"/>
      <protection locked="0"/>
    </xf>
    <xf numFmtId="0" fontId="62" fillId="0" borderId="84" xfId="0" applyFont="1" applyFill="1" applyBorder="1" applyAlignment="1" applyProtection="1">
      <alignment horizontal="left" vertical="center" wrapText="1"/>
      <protection locked="0"/>
    </xf>
    <xf numFmtId="9" fontId="30" fillId="0" borderId="101" xfId="4" applyNumberFormat="1" applyFont="1" applyFill="1" applyBorder="1" applyAlignment="1" applyProtection="1">
      <alignment horizontal="center" vertical="center" wrapText="1"/>
      <protection locked="0"/>
    </xf>
    <xf numFmtId="9" fontId="52" fillId="0" borderId="92" xfId="4" applyFont="1" applyFill="1" applyBorder="1" applyAlignment="1" applyProtection="1">
      <alignment horizontal="center" vertical="center" wrapText="1"/>
      <protection locked="0"/>
    </xf>
    <xf numFmtId="9" fontId="52" fillId="0" borderId="93" xfId="0" applyNumberFormat="1" applyFont="1" applyFill="1" applyBorder="1" applyAlignment="1" applyProtection="1">
      <alignment horizontal="center" vertical="center" wrapText="1"/>
      <protection locked="0"/>
    </xf>
    <xf numFmtId="9" fontId="52" fillId="0" borderId="93" xfId="4" applyFont="1" applyFill="1" applyBorder="1" applyAlignment="1" applyProtection="1">
      <alignment horizontal="center" vertical="center" wrapText="1"/>
      <protection locked="0"/>
    </xf>
    <xf numFmtId="9" fontId="30" fillId="0" borderId="93" xfId="0" applyNumberFormat="1" applyFont="1" applyFill="1" applyBorder="1" applyAlignment="1" applyProtection="1">
      <alignment horizontal="center" vertical="center" wrapText="1"/>
      <protection locked="0"/>
    </xf>
    <xf numFmtId="9" fontId="62" fillId="0" borderId="93" xfId="0" applyNumberFormat="1" applyFont="1" applyFill="1" applyBorder="1" applyAlignment="1" applyProtection="1">
      <alignment horizontal="center" vertical="center" wrapText="1"/>
      <protection locked="0"/>
    </xf>
    <xf numFmtId="9" fontId="54" fillId="0" borderId="0" xfId="0" applyNumberFormat="1" applyFont="1" applyAlignment="1" applyProtection="1">
      <alignment vertical="center"/>
      <protection locked="0"/>
    </xf>
    <xf numFmtId="14" fontId="68" fillId="0" borderId="102" xfId="0" applyNumberFormat="1" applyFont="1" applyFill="1" applyBorder="1" applyAlignment="1" applyProtection="1">
      <alignment horizontal="center" vertical="center"/>
      <protection locked="0"/>
    </xf>
    <xf numFmtId="0" fontId="23" fillId="0" borderId="4" xfId="0" applyFont="1" applyBorder="1" applyAlignment="1">
      <alignment horizontal="left" vertical="center" wrapText="1"/>
    </xf>
    <xf numFmtId="0" fontId="22" fillId="0" borderId="4" xfId="0" applyFont="1" applyBorder="1" applyAlignment="1">
      <alignment horizontal="left" vertical="center" wrapText="1"/>
    </xf>
    <xf numFmtId="0" fontId="21" fillId="0" borderId="18"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17" xfId="0" applyFont="1" applyBorder="1" applyAlignment="1">
      <alignment horizontal="left" vertical="center" wrapText="1"/>
    </xf>
    <xf numFmtId="0" fontId="21" fillId="0" borderId="19" xfId="0" applyFont="1" applyBorder="1" applyAlignment="1">
      <alignment horizontal="center" vertical="center" wrapText="1"/>
    </xf>
    <xf numFmtId="0" fontId="22" fillId="0" borderId="20" xfId="0" applyFont="1" applyBorder="1" applyAlignment="1">
      <alignment horizontal="left" vertical="center"/>
    </xf>
    <xf numFmtId="0" fontId="22" fillId="0" borderId="9" xfId="0" applyFont="1" applyBorder="1" applyAlignment="1">
      <alignment horizontal="left" vertical="center" wrapText="1"/>
    </xf>
    <xf numFmtId="0" fontId="22" fillId="0" borderId="20" xfId="0" applyFont="1" applyBorder="1" applyAlignment="1">
      <alignment horizontal="left"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64" xfId="0" applyFont="1" applyBorder="1" applyAlignment="1">
      <alignment horizontal="center" vertical="center"/>
    </xf>
    <xf numFmtId="0" fontId="1" fillId="0" borderId="11" xfId="0" applyFont="1" applyBorder="1" applyAlignment="1">
      <alignment horizontal="center" vertical="center"/>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65" xfId="0" applyFont="1" applyFill="1" applyBorder="1" applyAlignment="1">
      <alignment horizontal="center"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3" borderId="43" xfId="0" applyFont="1" applyFill="1" applyBorder="1" applyAlignment="1" applyProtection="1">
      <alignment horizontal="left" vertical="center" wrapText="1"/>
      <protection locked="0"/>
    </xf>
    <xf numFmtId="0" fontId="7" fillId="3" borderId="33" xfId="0" applyFont="1" applyFill="1"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3" borderId="26"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63" xfId="0" applyFont="1" applyFill="1" applyBorder="1" applyAlignment="1">
      <alignment horizontal="center" vertical="center"/>
    </xf>
    <xf numFmtId="0" fontId="7" fillId="0" borderId="53"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lignment horizontal="left" vertical="center" wrapText="1"/>
    </xf>
    <xf numFmtId="0" fontId="7" fillId="0" borderId="54" xfId="0" applyFont="1" applyBorder="1" applyAlignment="1">
      <alignment horizontal="left" vertical="center" wrapText="1"/>
    </xf>
    <xf numFmtId="0" fontId="6" fillId="3" borderId="4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44"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9" fillId="2" borderId="0" xfId="0" applyFont="1" applyFill="1" applyBorder="1" applyAlignment="1" applyProtection="1">
      <alignment horizontal="center" vertical="center" wrapText="1"/>
      <protection locked="0"/>
    </xf>
    <xf numFmtId="0" fontId="6" fillId="3" borderId="56" xfId="0" applyFont="1" applyFill="1" applyBorder="1" applyAlignment="1">
      <alignment horizontal="center" vertical="center" wrapText="1"/>
    </xf>
    <xf numFmtId="0" fontId="6" fillId="3" borderId="61" xfId="0" applyFont="1" applyFill="1" applyBorder="1" applyAlignment="1">
      <alignment horizontal="center" vertical="center" wrapText="1"/>
    </xf>
    <xf numFmtId="10" fontId="20" fillId="0" borderId="56" xfId="4" applyNumberFormat="1" applyFont="1" applyBorder="1" applyAlignment="1" applyProtection="1">
      <alignment horizontal="center" vertical="center" wrapText="1"/>
      <protection locked="0"/>
    </xf>
    <xf numFmtId="10" fontId="20" fillId="0" borderId="57" xfId="4" applyNumberFormat="1" applyFont="1" applyBorder="1" applyAlignment="1" applyProtection="1">
      <alignment horizontal="center" vertical="center" wrapText="1"/>
      <protection locked="0"/>
    </xf>
    <xf numFmtId="10" fontId="20" fillId="0" borderId="33" xfId="4" applyNumberFormat="1" applyFont="1" applyBorder="1" applyAlignment="1" applyProtection="1">
      <alignment horizontal="center" vertical="center" wrapText="1"/>
      <protection locked="0"/>
    </xf>
    <xf numFmtId="10" fontId="20" fillId="0" borderId="59" xfId="4" applyNumberFormat="1" applyFont="1" applyBorder="1" applyAlignment="1" applyProtection="1">
      <alignment horizontal="center" vertical="center" wrapText="1"/>
      <protection locked="0"/>
    </xf>
    <xf numFmtId="10" fontId="20" fillId="0" borderId="61" xfId="4" applyNumberFormat="1" applyFont="1" applyBorder="1" applyAlignment="1" applyProtection="1">
      <alignment horizontal="center" vertical="center" wrapText="1"/>
      <protection locked="0"/>
    </xf>
    <xf numFmtId="10" fontId="20" fillId="0" borderId="62" xfId="4" applyNumberFormat="1" applyFont="1" applyBorder="1" applyAlignment="1" applyProtection="1">
      <alignment horizontal="center" vertical="center" wrapText="1"/>
      <protection locked="0"/>
    </xf>
    <xf numFmtId="0" fontId="7" fillId="3" borderId="49" xfId="0" applyFont="1" applyFill="1" applyBorder="1" applyAlignment="1" applyProtection="1">
      <alignment horizontal="left" vertical="center" wrapText="1"/>
      <protection locked="0"/>
    </xf>
    <xf numFmtId="0" fontId="7" fillId="3" borderId="50" xfId="0" applyFont="1" applyFill="1" applyBorder="1" applyAlignment="1" applyProtection="1">
      <alignment horizontal="left" vertical="center" wrapText="1"/>
      <protection locked="0"/>
    </xf>
    <xf numFmtId="0" fontId="6" fillId="3" borderId="5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5" fillId="0" borderId="56"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32" fillId="7" borderId="133" xfId="0" applyFont="1" applyFill="1" applyBorder="1" applyAlignment="1" applyProtection="1">
      <alignment horizontal="center" vertical="center" wrapText="1"/>
    </xf>
    <xf numFmtId="0" fontId="32" fillId="7" borderId="69" xfId="0" applyFont="1" applyFill="1" applyBorder="1" applyAlignment="1" applyProtection="1">
      <alignment horizontal="center" vertical="center" wrapText="1"/>
    </xf>
    <xf numFmtId="0" fontId="32" fillId="7" borderId="134" xfId="0" applyFont="1" applyFill="1" applyBorder="1" applyAlignment="1" applyProtection="1">
      <alignment horizontal="center" vertical="center" wrapText="1"/>
    </xf>
    <xf numFmtId="0" fontId="26" fillId="0" borderId="136" xfId="0" applyFont="1" applyBorder="1" applyAlignment="1" applyProtection="1">
      <alignment horizontal="left" vertical="center" wrapText="1"/>
    </xf>
    <xf numFmtId="0" fontId="26" fillId="0" borderId="137" xfId="0" applyFont="1" applyBorder="1" applyAlignment="1" applyProtection="1">
      <alignment horizontal="left" vertical="center" wrapText="1"/>
    </xf>
    <xf numFmtId="0" fontId="26" fillId="0" borderId="139" xfId="0" applyFont="1" applyBorder="1" applyAlignment="1" applyProtection="1">
      <alignment horizontal="center" vertical="center" wrapText="1"/>
    </xf>
    <xf numFmtId="0" fontId="26" fillId="0" borderId="140" xfId="0" applyFont="1" applyBorder="1" applyAlignment="1" applyProtection="1">
      <alignment horizontal="center" vertical="center" wrapText="1"/>
    </xf>
    <xf numFmtId="0" fontId="26" fillId="0" borderId="142" xfId="0" applyFont="1" applyBorder="1" applyAlignment="1" applyProtection="1">
      <alignment horizontal="center" vertical="center" wrapText="1"/>
    </xf>
    <xf numFmtId="0" fontId="26" fillId="0" borderId="143" xfId="0" applyFont="1" applyBorder="1" applyAlignment="1" applyProtection="1">
      <alignment horizontal="center" vertical="center" wrapText="1"/>
    </xf>
    <xf numFmtId="0" fontId="59" fillId="4" borderId="76" xfId="0" applyFont="1" applyFill="1" applyBorder="1" applyAlignment="1" applyProtection="1">
      <alignment horizontal="center" vertical="center"/>
      <protection locked="0"/>
    </xf>
    <xf numFmtId="0" fontId="59" fillId="4" borderId="82" xfId="0" applyFont="1" applyFill="1" applyBorder="1" applyAlignment="1" applyProtection="1">
      <alignment horizontal="center" vertical="center"/>
      <protection locked="0"/>
    </xf>
    <xf numFmtId="0" fontId="59" fillId="4" borderId="77" xfId="0" applyFont="1" applyFill="1" applyBorder="1" applyAlignment="1" applyProtection="1">
      <alignment horizontal="center" vertical="center" wrapText="1"/>
      <protection locked="0"/>
    </xf>
    <xf numFmtId="0" fontId="59" fillId="4" borderId="134" xfId="0" applyFont="1" applyFill="1" applyBorder="1" applyAlignment="1" applyProtection="1">
      <alignment horizontal="center" vertical="center" wrapText="1"/>
      <protection locked="0"/>
    </xf>
    <xf numFmtId="0" fontId="59" fillId="4" borderId="31" xfId="0" applyFont="1" applyFill="1" applyBorder="1" applyAlignment="1" applyProtection="1">
      <alignment horizontal="center" vertical="center" wrapText="1"/>
      <protection locked="0"/>
    </xf>
    <xf numFmtId="0" fontId="59" fillId="4" borderId="156" xfId="0" applyFont="1" applyFill="1" applyBorder="1" applyAlignment="1" applyProtection="1">
      <alignment horizontal="center" vertical="center" wrapText="1"/>
      <protection locked="0"/>
    </xf>
    <xf numFmtId="0" fontId="67" fillId="0" borderId="83" xfId="0" applyFont="1" applyFill="1" applyBorder="1" applyAlignment="1" applyProtection="1">
      <alignment horizontal="left" vertical="center" wrapText="1"/>
      <protection locked="0"/>
    </xf>
    <xf numFmtId="0" fontId="67" fillId="0" borderId="100" xfId="0" applyFont="1" applyFill="1" applyBorder="1" applyAlignment="1" applyProtection="1">
      <alignment horizontal="left" vertical="center" wrapText="1"/>
      <protection locked="0"/>
    </xf>
    <xf numFmtId="0" fontId="62" fillId="0" borderId="84" xfId="0" applyFont="1" applyFill="1" applyBorder="1" applyAlignment="1" applyProtection="1">
      <alignment horizontal="left" vertical="center" wrapText="1"/>
      <protection locked="0"/>
    </xf>
    <xf numFmtId="0" fontId="62" fillId="0" borderId="102" xfId="0" applyFont="1" applyFill="1" applyBorder="1" applyAlignment="1" applyProtection="1">
      <alignment horizontal="left" vertical="center" wrapText="1"/>
      <protection locked="0"/>
    </xf>
    <xf numFmtId="0" fontId="59" fillId="4" borderId="79" xfId="0" applyFont="1" applyFill="1" applyBorder="1" applyAlignment="1" applyProtection="1">
      <alignment horizontal="center" vertical="center" wrapText="1"/>
      <protection locked="0"/>
    </xf>
    <xf numFmtId="0" fontId="59" fillId="4" borderId="13" xfId="0" applyFont="1" applyFill="1" applyBorder="1" applyAlignment="1" applyProtection="1">
      <alignment horizontal="center" vertical="center" wrapText="1"/>
      <protection locked="0"/>
    </xf>
    <xf numFmtId="0" fontId="57" fillId="0" borderId="88" xfId="0" applyFont="1" applyFill="1" applyBorder="1" applyAlignment="1" applyProtection="1">
      <alignment horizontal="left" vertical="center" wrapText="1"/>
    </xf>
    <xf numFmtId="0" fontId="57" fillId="0" borderId="104" xfId="0" applyFont="1" applyFill="1" applyBorder="1" applyAlignment="1" applyProtection="1">
      <alignment horizontal="left" vertical="center" wrapText="1"/>
    </xf>
    <xf numFmtId="0" fontId="59" fillId="4" borderId="80" xfId="0" applyFont="1" applyFill="1" applyBorder="1" applyAlignment="1" applyProtection="1">
      <alignment horizontal="center" vertical="center"/>
      <protection locked="0"/>
    </xf>
    <xf numFmtId="0" fontId="59" fillId="4" borderId="81" xfId="0" applyFont="1" applyFill="1" applyBorder="1" applyAlignment="1" applyProtection="1">
      <alignment horizontal="center" vertical="center"/>
      <protection locked="0"/>
    </xf>
    <xf numFmtId="0" fontId="59" fillId="4" borderId="78" xfId="0" applyFont="1" applyFill="1" applyBorder="1" applyAlignment="1" applyProtection="1">
      <alignment horizontal="center" vertical="center" wrapText="1"/>
      <protection locked="0"/>
    </xf>
    <xf numFmtId="0" fontId="59" fillId="4" borderId="32" xfId="0" applyFont="1" applyFill="1" applyBorder="1" applyAlignment="1" applyProtection="1">
      <alignment horizontal="center" vertical="center" wrapText="1"/>
      <protection locked="0"/>
    </xf>
    <xf numFmtId="0" fontId="52" fillId="0" borderId="127" xfId="0" applyFont="1" applyBorder="1" applyAlignment="1" applyProtection="1">
      <alignment horizontal="left" vertical="center" wrapText="1"/>
      <protection locked="0"/>
    </xf>
    <xf numFmtId="0" fontId="52" fillId="0" borderId="128" xfId="0" applyFont="1" applyBorder="1" applyAlignment="1" applyProtection="1">
      <alignment horizontal="left" vertical="center" wrapText="1"/>
      <protection locked="0"/>
    </xf>
    <xf numFmtId="0" fontId="52" fillId="0" borderId="129" xfId="0" applyFont="1" applyBorder="1" applyAlignment="1" applyProtection="1">
      <alignment horizontal="left" vertical="center" wrapText="1"/>
      <protection locked="0"/>
    </xf>
    <xf numFmtId="0" fontId="59" fillId="3" borderId="72" xfId="0" applyFont="1" applyFill="1" applyBorder="1" applyAlignment="1" applyProtection="1">
      <alignment horizontal="right" vertical="center" wrapText="1"/>
      <protection locked="0"/>
    </xf>
    <xf numFmtId="0" fontId="59" fillId="3" borderId="73" xfId="0" applyFont="1" applyFill="1" applyBorder="1" applyAlignment="1" applyProtection="1">
      <alignment horizontal="right" vertical="center" wrapText="1"/>
      <protection locked="0"/>
    </xf>
    <xf numFmtId="0" fontId="52" fillId="0" borderId="130" xfId="0" applyFont="1" applyBorder="1" applyAlignment="1" applyProtection="1">
      <alignment horizontal="left" vertical="center" wrapText="1"/>
      <protection locked="0"/>
    </xf>
    <xf numFmtId="0" fontId="52" fillId="0" borderId="131" xfId="0" applyFont="1" applyBorder="1" applyAlignment="1" applyProtection="1">
      <alignment horizontal="left" vertical="center" wrapText="1"/>
      <protection locked="0"/>
    </xf>
    <xf numFmtId="0" fontId="52" fillId="0" borderId="145" xfId="0" applyFont="1" applyBorder="1" applyAlignment="1" applyProtection="1">
      <alignment horizontal="left" vertical="center" wrapText="1"/>
      <protection locked="0"/>
    </xf>
    <xf numFmtId="0" fontId="53" fillId="3" borderId="111" xfId="0" applyFont="1" applyFill="1" applyBorder="1" applyAlignment="1" applyProtection="1">
      <alignment horizontal="center" vertical="center" wrapText="1"/>
    </xf>
    <xf numFmtId="0" fontId="53" fillId="3" borderId="112" xfId="0" applyFont="1" applyFill="1" applyBorder="1" applyAlignment="1" applyProtection="1">
      <alignment horizontal="center" vertical="center" wrapText="1"/>
    </xf>
    <xf numFmtId="0" fontId="59" fillId="3" borderId="74" xfId="0" applyFont="1" applyFill="1" applyBorder="1" applyAlignment="1" applyProtection="1">
      <alignment horizontal="right" vertical="center" wrapText="1"/>
      <protection locked="0"/>
    </xf>
    <xf numFmtId="0" fontId="59" fillId="3" borderId="75" xfId="0" applyFont="1" applyFill="1" applyBorder="1" applyAlignment="1" applyProtection="1">
      <alignment horizontal="right" vertical="center" wrapText="1"/>
      <protection locked="0"/>
    </xf>
    <xf numFmtId="0" fontId="66" fillId="0" borderId="83" xfId="0" applyFont="1" applyFill="1" applyBorder="1" applyAlignment="1" applyProtection="1">
      <alignment horizontal="left" vertical="center" wrapText="1"/>
      <protection locked="0"/>
    </xf>
    <xf numFmtId="0" fontId="66" fillId="0" borderId="100" xfId="0" applyFont="1" applyFill="1" applyBorder="1" applyAlignment="1" applyProtection="1">
      <alignment horizontal="left" vertical="center" wrapText="1"/>
      <protection locked="0"/>
    </xf>
    <xf numFmtId="0" fontId="52" fillId="0" borderId="84" xfId="0" applyFont="1" applyFill="1" applyBorder="1" applyAlignment="1" applyProtection="1">
      <alignment horizontal="left" vertical="center" wrapText="1"/>
      <protection locked="0"/>
    </xf>
    <xf numFmtId="0" fontId="52" fillId="0" borderId="102" xfId="0" applyFont="1" applyFill="1" applyBorder="1" applyAlignment="1" applyProtection="1">
      <alignment horizontal="left" vertical="center" wrapText="1"/>
      <protection locked="0"/>
    </xf>
    <xf numFmtId="0" fontId="66" fillId="2" borderId="84" xfId="0" applyFont="1" applyFill="1" applyBorder="1" applyAlignment="1" applyProtection="1">
      <alignment horizontal="left" vertical="center" wrapText="1"/>
      <protection locked="0"/>
    </xf>
    <xf numFmtId="0" fontId="66" fillId="2" borderId="102" xfId="0" applyFont="1" applyFill="1" applyBorder="1" applyAlignment="1" applyProtection="1">
      <alignment horizontal="left" vertical="center" wrapText="1"/>
      <protection locked="0"/>
    </xf>
    <xf numFmtId="0" fontId="52" fillId="0" borderId="113" xfId="0" applyFont="1" applyBorder="1" applyAlignment="1" applyProtection="1">
      <alignment horizontal="center" vertical="center"/>
    </xf>
    <xf numFmtId="0" fontId="52" fillId="0" borderId="114" xfId="0" applyFont="1" applyBorder="1" applyAlignment="1" applyProtection="1">
      <alignment horizontal="center" vertical="center"/>
    </xf>
    <xf numFmtId="0" fontId="52" fillId="0" borderId="116" xfId="0" applyFont="1" applyBorder="1" applyAlignment="1" applyProtection="1">
      <alignment horizontal="center" vertical="center"/>
    </xf>
    <xf numFmtId="0" fontId="52" fillId="0" borderId="117" xfId="0" applyFont="1" applyBorder="1" applyAlignment="1" applyProtection="1">
      <alignment horizontal="center" vertical="center"/>
    </xf>
    <xf numFmtId="0" fontId="52" fillId="0" borderId="119" xfId="0" applyFont="1" applyBorder="1" applyAlignment="1" applyProtection="1">
      <alignment horizontal="center" vertical="center"/>
    </xf>
    <xf numFmtId="0" fontId="52" fillId="0" borderId="110" xfId="0" applyFont="1" applyBorder="1" applyAlignment="1" applyProtection="1">
      <alignment horizontal="center" vertical="center"/>
    </xf>
    <xf numFmtId="0" fontId="59" fillId="3" borderId="111" xfId="0" applyFont="1" applyFill="1" applyBorder="1" applyAlignment="1" applyProtection="1">
      <alignment horizontal="center" vertical="center" wrapText="1"/>
    </xf>
    <xf numFmtId="0" fontId="59" fillId="3" borderId="112"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53" fillId="2" borderId="114" xfId="0" applyFont="1" applyFill="1" applyBorder="1" applyAlignment="1" applyProtection="1">
      <alignment horizontal="center" vertical="center"/>
    </xf>
    <xf numFmtId="0" fontId="53" fillId="2" borderId="115" xfId="0" applyFont="1" applyFill="1" applyBorder="1" applyAlignment="1" applyProtection="1">
      <alignment horizontal="center" vertical="center"/>
    </xf>
    <xf numFmtId="0" fontId="53" fillId="2" borderId="117" xfId="0" applyFont="1" applyFill="1" applyBorder="1" applyAlignment="1" applyProtection="1">
      <alignment horizontal="center" vertical="center"/>
    </xf>
    <xf numFmtId="0" fontId="53" fillId="2" borderId="118" xfId="0" applyFont="1" applyFill="1" applyBorder="1" applyAlignment="1" applyProtection="1">
      <alignment horizontal="center" vertical="center"/>
    </xf>
    <xf numFmtId="0" fontId="55" fillId="2" borderId="110" xfId="0" applyFont="1" applyFill="1" applyBorder="1" applyAlignment="1" applyProtection="1">
      <alignment horizontal="center" vertical="center"/>
    </xf>
    <xf numFmtId="0" fontId="55" fillId="2" borderId="120" xfId="0" applyFont="1" applyFill="1" applyBorder="1" applyAlignment="1" applyProtection="1">
      <alignment horizontal="center" vertical="center"/>
    </xf>
    <xf numFmtId="0" fontId="60" fillId="0" borderId="111" xfId="0" applyNumberFormat="1" applyFont="1" applyFill="1" applyBorder="1" applyAlignment="1" applyProtection="1">
      <alignment horizontal="center" vertical="center" wrapText="1"/>
    </xf>
    <xf numFmtId="0" fontId="60" fillId="0" borderId="112" xfId="0" applyNumberFormat="1" applyFont="1" applyFill="1" applyBorder="1" applyAlignment="1" applyProtection="1">
      <alignment horizontal="center" vertical="center" wrapText="1"/>
    </xf>
    <xf numFmtId="0" fontId="60" fillId="0" borderId="111" xfId="0" applyFont="1" applyBorder="1" applyAlignment="1" applyProtection="1">
      <alignment horizontal="center" vertical="center" wrapText="1"/>
    </xf>
    <xf numFmtId="0" fontId="60" fillId="0" borderId="112" xfId="0" applyFont="1" applyBorder="1" applyAlignment="1" applyProtection="1">
      <alignment horizontal="center" vertical="center" wrapText="1"/>
    </xf>
    <xf numFmtId="0" fontId="61" fillId="0" borderId="121" xfId="0" applyFont="1" applyBorder="1" applyAlignment="1" applyProtection="1">
      <alignment horizontal="center" vertical="center"/>
    </xf>
    <xf numFmtId="0" fontId="61" fillId="0" borderId="122" xfId="0" applyFont="1" applyBorder="1" applyAlignment="1" applyProtection="1">
      <alignment horizontal="center" vertical="center"/>
    </xf>
    <xf numFmtId="0" fontId="61" fillId="0" borderId="123" xfId="0" applyFont="1" applyBorder="1" applyAlignment="1" applyProtection="1">
      <alignment horizontal="center" vertical="center"/>
    </xf>
    <xf numFmtId="0" fontId="61" fillId="0" borderId="124" xfId="0" applyFont="1" applyBorder="1" applyAlignment="1" applyProtection="1">
      <alignment horizontal="center" vertical="center"/>
    </xf>
    <xf numFmtId="0" fontId="61" fillId="0" borderId="125" xfId="0" applyFont="1" applyBorder="1" applyAlignment="1" applyProtection="1">
      <alignment horizontal="center" vertical="center"/>
    </xf>
    <xf numFmtId="0" fontId="61" fillId="0" borderId="126" xfId="0" applyFont="1" applyBorder="1" applyAlignment="1" applyProtection="1">
      <alignment horizontal="center" vertical="center"/>
    </xf>
    <xf numFmtId="0" fontId="52" fillId="0" borderId="90" xfId="0" applyFont="1" applyFill="1" applyBorder="1" applyAlignment="1" applyProtection="1">
      <alignment horizontal="left" vertical="center" wrapText="1"/>
      <protection locked="0"/>
    </xf>
    <xf numFmtId="0" fontId="52" fillId="0" borderId="162" xfId="0" applyFont="1" applyFill="1" applyBorder="1" applyAlignment="1" applyProtection="1">
      <alignment horizontal="left" vertical="center" wrapText="1"/>
      <protection locked="0"/>
    </xf>
    <xf numFmtId="0" fontId="52" fillId="2" borderId="84" xfId="0" applyFont="1" applyFill="1" applyBorder="1" applyAlignment="1" applyProtection="1">
      <alignment horizontal="left" vertical="center" wrapText="1"/>
      <protection locked="0"/>
    </xf>
    <xf numFmtId="0" fontId="52" fillId="2" borderId="102" xfId="0" applyFont="1" applyFill="1" applyBorder="1" applyAlignment="1" applyProtection="1">
      <alignment horizontal="left" vertical="center" wrapText="1"/>
      <protection locked="0"/>
    </xf>
    <xf numFmtId="0" fontId="30" fillId="2" borderId="84" xfId="0" applyFont="1" applyFill="1" applyBorder="1" applyAlignment="1" applyProtection="1">
      <alignment horizontal="left" vertical="center" wrapText="1"/>
      <protection locked="0"/>
    </xf>
    <xf numFmtId="0" fontId="30" fillId="2" borderId="102" xfId="0" applyFont="1" applyFill="1" applyBorder="1" applyAlignment="1" applyProtection="1">
      <alignment horizontal="left" vertical="center" wrapText="1"/>
      <protection locked="0"/>
    </xf>
    <xf numFmtId="0" fontId="30" fillId="0" borderId="84" xfId="0" applyFont="1" applyFill="1" applyBorder="1" applyAlignment="1" applyProtection="1">
      <alignment horizontal="left" vertical="center" wrapText="1"/>
      <protection locked="0"/>
    </xf>
    <xf numFmtId="0" fontId="30" fillId="0" borderId="102" xfId="0" applyFont="1" applyFill="1" applyBorder="1" applyAlignment="1" applyProtection="1">
      <alignment horizontal="left" vertical="center" wrapText="1"/>
      <protection locked="0"/>
    </xf>
    <xf numFmtId="0" fontId="31" fillId="0" borderId="150" xfId="0" applyFont="1" applyBorder="1" applyAlignment="1" applyProtection="1">
      <alignment horizontal="left" vertical="center" wrapText="1"/>
      <protection locked="0"/>
    </xf>
    <xf numFmtId="0" fontId="31" fillId="0" borderId="151" xfId="0" applyFont="1" applyBorder="1" applyAlignment="1" applyProtection="1">
      <alignment horizontal="left" vertical="center" wrapText="1"/>
      <protection locked="0"/>
    </xf>
    <xf numFmtId="0" fontId="38" fillId="0" borderId="91" xfId="0" applyFont="1" applyFill="1" applyBorder="1" applyAlignment="1" applyProtection="1">
      <alignment horizontal="left" vertical="center" wrapText="1"/>
    </xf>
    <xf numFmtId="0" fontId="38" fillId="0" borderId="157" xfId="0" applyFont="1" applyFill="1" applyBorder="1" applyAlignment="1" applyProtection="1">
      <alignment horizontal="left" vertical="center" wrapText="1"/>
    </xf>
    <xf numFmtId="0" fontId="67" fillId="2" borderId="84" xfId="0" applyFont="1" applyFill="1" applyBorder="1" applyAlignment="1" applyProtection="1">
      <alignment horizontal="left" vertical="center" wrapText="1"/>
      <protection locked="0"/>
    </xf>
    <xf numFmtId="0" fontId="67" fillId="2" borderId="102" xfId="0" applyFont="1" applyFill="1" applyBorder="1" applyAlignment="1" applyProtection="1">
      <alignment horizontal="left" vertical="center" wrapText="1"/>
      <protection locked="0"/>
    </xf>
    <xf numFmtId="0" fontId="35" fillId="3" borderId="149" xfId="0" applyFont="1" applyFill="1" applyBorder="1" applyAlignment="1" applyProtection="1">
      <alignment horizontal="center" vertical="center" wrapText="1"/>
      <protection locked="0"/>
    </xf>
    <xf numFmtId="0" fontId="35" fillId="3" borderId="150" xfId="0" applyFont="1" applyFill="1" applyBorder="1" applyAlignment="1" applyProtection="1">
      <alignment horizontal="center" vertical="center" wrapText="1"/>
      <protection locked="0"/>
    </xf>
    <xf numFmtId="0" fontId="67" fillId="0" borderId="84" xfId="0" applyFont="1" applyFill="1" applyBorder="1" applyAlignment="1" applyProtection="1">
      <alignment horizontal="left" vertical="center" wrapText="1"/>
      <protection locked="0"/>
    </xf>
    <xf numFmtId="0" fontId="67" fillId="0" borderId="102" xfId="0" applyFont="1" applyFill="1" applyBorder="1" applyAlignment="1" applyProtection="1">
      <alignment horizontal="left" vertical="center" wrapText="1"/>
      <protection locked="0"/>
    </xf>
    <xf numFmtId="0" fontId="31" fillId="4" borderId="161" xfId="0" applyFont="1" applyFill="1" applyBorder="1" applyAlignment="1" applyProtection="1">
      <alignment horizontal="center" vertical="center" wrapText="1"/>
      <protection locked="0"/>
    </xf>
    <xf numFmtId="0" fontId="31" fillId="4" borderId="158" xfId="0" applyFont="1" applyFill="1" applyBorder="1" applyAlignment="1" applyProtection="1">
      <alignment horizontal="center" vertical="center" wrapText="1"/>
      <protection locked="0"/>
    </xf>
    <xf numFmtId="0" fontId="31" fillId="4" borderId="159" xfId="0" applyFont="1" applyFill="1" applyBorder="1" applyAlignment="1" applyProtection="1">
      <alignment horizontal="center" vertical="center" wrapText="1"/>
      <protection locked="0"/>
    </xf>
    <xf numFmtId="0" fontId="32" fillId="4" borderId="80" xfId="0" applyFont="1" applyFill="1" applyBorder="1" applyAlignment="1" applyProtection="1">
      <alignment horizontal="center" vertical="center"/>
      <protection locked="0"/>
    </xf>
    <xf numFmtId="0" fontId="32" fillId="4" borderId="81" xfId="0" applyFont="1" applyFill="1" applyBorder="1" applyAlignment="1" applyProtection="1">
      <alignment horizontal="center" vertical="center"/>
      <protection locked="0"/>
    </xf>
    <xf numFmtId="0" fontId="31" fillId="4" borderId="147"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160" xfId="0" applyFont="1" applyFill="1" applyBorder="1" applyAlignment="1" applyProtection="1">
      <alignment horizontal="center" vertical="center" wrapText="1"/>
      <protection locked="0"/>
    </xf>
    <xf numFmtId="0" fontId="32" fillId="4" borderId="95" xfId="0" applyFont="1" applyFill="1" applyBorder="1" applyAlignment="1" applyProtection="1">
      <alignment horizontal="center" vertical="center" wrapText="1"/>
      <protection locked="0"/>
    </xf>
    <xf numFmtId="0" fontId="32" fillId="4" borderId="81" xfId="0" applyFont="1" applyFill="1" applyBorder="1" applyAlignment="1" applyProtection="1">
      <alignment horizontal="center" vertical="center" wrapText="1"/>
      <protection locked="0"/>
    </xf>
    <xf numFmtId="0" fontId="32" fillId="4" borderId="96" xfId="0" applyFont="1" applyFill="1" applyBorder="1" applyAlignment="1" applyProtection="1">
      <alignment horizontal="center" vertical="center" wrapText="1"/>
      <protection locked="0"/>
    </xf>
    <xf numFmtId="0" fontId="33" fillId="2" borderId="38" xfId="0" applyFont="1" applyFill="1" applyBorder="1" applyAlignment="1" applyProtection="1">
      <alignment horizontal="center" vertical="center"/>
    </xf>
    <xf numFmtId="0" fontId="33" fillId="2" borderId="34" xfId="0" applyFont="1" applyFill="1" applyBorder="1" applyAlignment="1" applyProtection="1">
      <alignment horizontal="center" vertical="center"/>
    </xf>
    <xf numFmtId="0" fontId="33" fillId="2" borderId="35" xfId="0" applyFont="1"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33" fillId="2" borderId="16"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41" xfId="0" applyFont="1" applyFill="1" applyBorder="1" applyAlignment="1" applyProtection="1">
      <alignment horizontal="center" vertical="center"/>
    </xf>
    <xf numFmtId="0" fontId="33" fillId="2" borderId="39" xfId="0" applyFont="1" applyFill="1" applyBorder="1" applyAlignment="1" applyProtection="1">
      <alignment horizontal="center" vertical="center"/>
    </xf>
    <xf numFmtId="0" fontId="33" fillId="2" borderId="42" xfId="0" applyFont="1" applyFill="1" applyBorder="1" applyAlignment="1" applyProtection="1">
      <alignment horizontal="center" vertical="center"/>
    </xf>
    <xf numFmtId="0" fontId="26" fillId="0" borderId="5" xfId="0" applyFont="1" applyBorder="1" applyAlignment="1" applyProtection="1">
      <alignment horizontal="center"/>
    </xf>
    <xf numFmtId="0" fontId="26" fillId="0" borderId="7" xfId="0" applyFont="1" applyBorder="1" applyAlignment="1" applyProtection="1">
      <alignment horizontal="center"/>
    </xf>
    <xf numFmtId="0" fontId="26" fillId="0" borderId="18" xfId="0" applyFont="1" applyBorder="1" applyAlignment="1" applyProtection="1">
      <alignment horizontal="center"/>
    </xf>
    <xf numFmtId="0" fontId="26" fillId="0" borderId="1" xfId="0" applyFont="1" applyBorder="1" applyAlignment="1" applyProtection="1">
      <alignment horizontal="center"/>
    </xf>
    <xf numFmtId="0" fontId="26" fillId="0" borderId="19" xfId="0" applyFont="1" applyBorder="1" applyAlignment="1" applyProtection="1">
      <alignment horizontal="center"/>
    </xf>
    <xf numFmtId="0" fontId="26" fillId="0" borderId="9" xfId="0" applyFont="1" applyBorder="1" applyAlignment="1" applyProtection="1">
      <alignment horizontal="center"/>
    </xf>
    <xf numFmtId="0" fontId="47" fillId="0" borderId="40" xfId="0" applyFont="1" applyFill="1" applyBorder="1" applyAlignment="1" applyProtection="1">
      <alignment horizontal="center" vertical="center" wrapText="1"/>
    </xf>
    <xf numFmtId="0" fontId="32" fillId="3" borderId="111" xfId="0" applyFont="1" applyFill="1" applyBorder="1" applyAlignment="1" applyProtection="1">
      <alignment horizontal="center" vertical="center" wrapText="1"/>
    </xf>
    <xf numFmtId="0" fontId="32" fillId="3" borderId="112" xfId="0" applyFont="1" applyFill="1" applyBorder="1" applyAlignment="1" applyProtection="1">
      <alignment horizontal="center" vertical="center" wrapText="1"/>
    </xf>
    <xf numFmtId="0" fontId="33" fillId="0" borderId="111" xfId="0" applyFont="1" applyBorder="1" applyAlignment="1" applyProtection="1">
      <alignment horizontal="center" vertical="center" wrapText="1"/>
    </xf>
    <xf numFmtId="0" fontId="33" fillId="0" borderId="112" xfId="0" applyFont="1" applyBorder="1" applyAlignment="1" applyProtection="1">
      <alignment horizontal="center" vertical="center" wrapText="1"/>
    </xf>
    <xf numFmtId="0" fontId="31" fillId="3" borderId="111" xfId="0" applyFont="1" applyFill="1" applyBorder="1" applyAlignment="1" applyProtection="1">
      <alignment horizontal="center" vertical="center" wrapText="1"/>
    </xf>
    <xf numFmtId="0" fontId="31" fillId="3" borderId="112" xfId="0" applyFont="1" applyFill="1" applyBorder="1" applyAlignment="1" applyProtection="1">
      <alignment horizontal="center" vertical="center" wrapText="1"/>
    </xf>
    <xf numFmtId="0" fontId="40" fillId="0" borderId="121" xfId="0" applyFont="1" applyBorder="1" applyAlignment="1" applyProtection="1">
      <alignment horizontal="center" vertical="center"/>
    </xf>
    <xf numFmtId="0" fontId="40" fillId="0" borderId="122" xfId="0" applyFont="1" applyBorder="1" applyAlignment="1" applyProtection="1">
      <alignment horizontal="center" vertical="center"/>
    </xf>
    <xf numFmtId="0" fontId="40" fillId="0" borderId="123" xfId="0" applyFont="1" applyBorder="1" applyAlignment="1" applyProtection="1">
      <alignment horizontal="center" vertical="center"/>
    </xf>
    <xf numFmtId="0" fontId="40" fillId="0" borderId="124" xfId="0" applyFont="1" applyBorder="1" applyAlignment="1" applyProtection="1">
      <alignment horizontal="center" vertical="center"/>
    </xf>
    <xf numFmtId="0" fontId="40" fillId="0" borderId="125" xfId="0" applyFont="1" applyBorder="1" applyAlignment="1" applyProtection="1">
      <alignment horizontal="center" vertical="center"/>
    </xf>
    <xf numFmtId="0" fontId="40" fillId="0" borderId="126" xfId="0" applyFont="1" applyBorder="1" applyAlignment="1" applyProtection="1">
      <alignment horizontal="center" vertical="center"/>
    </xf>
    <xf numFmtId="0" fontId="33" fillId="0" borderId="111" xfId="0" applyNumberFormat="1" applyFont="1" applyFill="1" applyBorder="1" applyAlignment="1" applyProtection="1">
      <alignment horizontal="center" vertical="center" wrapText="1"/>
    </xf>
    <xf numFmtId="0" fontId="33" fillId="0" borderId="112" xfId="0" applyNumberFormat="1" applyFont="1" applyFill="1" applyBorder="1" applyAlignment="1" applyProtection="1">
      <alignment horizontal="center" vertical="center" wrapText="1"/>
    </xf>
    <xf numFmtId="0" fontId="35" fillId="3" borderId="149" xfId="0" applyFont="1" applyFill="1" applyBorder="1" applyAlignment="1" applyProtection="1">
      <alignment horizontal="center" vertical="center" wrapText="1"/>
    </xf>
    <xf numFmtId="0" fontId="35" fillId="3" borderId="150" xfId="0" applyFont="1" applyFill="1" applyBorder="1" applyAlignment="1" applyProtection="1">
      <alignment horizontal="center" vertical="center" wrapText="1"/>
    </xf>
    <xf numFmtId="0" fontId="31" fillId="0" borderId="150" xfId="0" applyFont="1" applyBorder="1" applyAlignment="1" applyProtection="1">
      <alignment horizontal="left" vertical="center" wrapText="1"/>
    </xf>
    <xf numFmtId="0" fontId="31" fillId="0" borderId="151" xfId="0" applyFont="1" applyBorder="1" applyAlignment="1" applyProtection="1">
      <alignment horizontal="left" vertical="center" wrapText="1"/>
    </xf>
    <xf numFmtId="0" fontId="32" fillId="4" borderId="29" xfId="0" applyFont="1" applyFill="1" applyBorder="1" applyAlignment="1" applyProtection="1">
      <alignment horizontal="center" vertical="center" wrapText="1"/>
      <protection locked="0"/>
    </xf>
    <xf numFmtId="0" fontId="32" fillId="4" borderId="30" xfId="0" applyFont="1" applyFill="1" applyBorder="1" applyAlignment="1" applyProtection="1">
      <alignment horizontal="center" vertical="center" wrapText="1"/>
      <protection locked="0"/>
    </xf>
    <xf numFmtId="0" fontId="32" fillId="4" borderId="31" xfId="0" applyFont="1" applyFill="1" applyBorder="1" applyAlignment="1" applyProtection="1">
      <alignment horizontal="center" vertical="center" wrapText="1"/>
      <protection locked="0"/>
    </xf>
    <xf numFmtId="0" fontId="32" fillId="4" borderId="32" xfId="0" applyFont="1" applyFill="1" applyBorder="1" applyAlignment="1" applyProtection="1">
      <alignment horizontal="center" vertical="center" wrapText="1"/>
      <protection locked="0"/>
    </xf>
    <xf numFmtId="0" fontId="32" fillId="4" borderId="148" xfId="0" applyFont="1" applyFill="1" applyBorder="1" applyAlignment="1" applyProtection="1">
      <alignment horizontal="center" vertical="center" wrapText="1"/>
      <protection locked="0"/>
    </xf>
    <xf numFmtId="0" fontId="32" fillId="4" borderId="146" xfId="0" applyFont="1" applyFill="1" applyBorder="1" applyAlignment="1" applyProtection="1">
      <alignment horizontal="center" vertical="center" wrapText="1"/>
      <protection locked="0"/>
    </xf>
    <xf numFmtId="0" fontId="32" fillId="4" borderId="79" xfId="0" applyFont="1" applyFill="1" applyBorder="1" applyAlignment="1" applyProtection="1">
      <alignment horizontal="center" vertical="center" wrapText="1"/>
      <protection locked="0"/>
    </xf>
    <xf numFmtId="0" fontId="32" fillId="4" borderId="13" xfId="0" applyFont="1" applyFill="1" applyBorder="1" applyAlignment="1" applyProtection="1">
      <alignment horizontal="center" vertical="center" wrapText="1"/>
      <protection locked="0"/>
    </xf>
    <xf numFmtId="0" fontId="31" fillId="4" borderId="9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4" borderId="98" xfId="0" applyFont="1" applyFill="1" applyBorder="1" applyAlignment="1" applyProtection="1">
      <alignment horizontal="center" vertical="center" wrapText="1"/>
      <protection locked="0"/>
    </xf>
    <xf numFmtId="0" fontId="62" fillId="2" borderId="84" xfId="0" applyFont="1" applyFill="1" applyBorder="1" applyAlignment="1" applyProtection="1">
      <alignment horizontal="left" vertical="center" wrapText="1"/>
      <protection locked="0"/>
    </xf>
    <xf numFmtId="0" fontId="62" fillId="2" borderId="102" xfId="0" applyFont="1" applyFill="1" applyBorder="1" applyAlignment="1" applyProtection="1">
      <alignment horizontal="left" vertical="center" wrapText="1"/>
      <protection locked="0"/>
    </xf>
    <xf numFmtId="0" fontId="16" fillId="0" borderId="10" xfId="0" applyFont="1" applyBorder="1" applyAlignment="1">
      <alignment horizontal="center"/>
    </xf>
    <xf numFmtId="0" fontId="16" fillId="0" borderId="16" xfId="0" applyFont="1" applyBorder="1" applyAlignment="1">
      <alignment horizontal="center"/>
    </xf>
    <xf numFmtId="0" fontId="16" fillId="0" borderId="15" xfId="0" applyFont="1" applyBorder="1" applyAlignment="1">
      <alignment horizontal="center"/>
    </xf>
    <xf numFmtId="14" fontId="26" fillId="0" borderId="138" xfId="0" applyNumberFormat="1" applyFont="1" applyBorder="1" applyAlignment="1" applyProtection="1">
      <alignment vertical="center" wrapText="1"/>
      <protection locked="0"/>
    </xf>
    <xf numFmtId="14" fontId="26" fillId="0" borderId="141" xfId="0" applyNumberFormat="1" applyFont="1" applyBorder="1" applyAlignment="1" applyProtection="1">
      <alignment vertical="center" wrapText="1"/>
      <protection locked="0"/>
    </xf>
    <xf numFmtId="0" fontId="26" fillId="0" borderId="164" xfId="0" applyFont="1" applyBorder="1" applyAlignment="1" applyProtection="1">
      <alignment horizontal="left" vertical="center" wrapText="1"/>
    </xf>
    <xf numFmtId="0" fontId="26" fillId="0" borderId="165" xfId="0" applyFont="1" applyBorder="1" applyAlignment="1" applyProtection="1">
      <alignment horizontal="left" vertical="center" wrapText="1"/>
    </xf>
    <xf numFmtId="0" fontId="26" fillId="0" borderId="166" xfId="0" applyFont="1" applyBorder="1" applyAlignment="1" applyProtection="1">
      <alignment horizontal="left" vertical="center" wrapText="1"/>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2" xfId="6"/>
    <cellStyle name="Porcentual" xfId="4" builtinId="5"/>
    <cellStyle name="Porcentual 3" xfId="5"/>
  </cellStyles>
  <dxfs count="48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tint="0.39994506668294322"/>
      </font>
      <fill>
        <patternFill>
          <bgColor theme="5" tint="0.39994506668294322"/>
        </patternFill>
      </fill>
    </dxf>
    <dxf>
      <font>
        <color theme="6" tint="0.59996337778862885"/>
      </font>
      <fill>
        <patternFill>
          <bgColor theme="6"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0</xdr:colOff>
      <xdr:row>35</xdr:row>
      <xdr:rowOff>0</xdr:rowOff>
    </xdr:from>
    <xdr:ext cx="1392116" cy="688731"/>
    <mc:AlternateContent xmlns:mc="http://schemas.openxmlformats.org/markup-compatibility/2006">
      <mc:Choice xmlns:a14="http://schemas.microsoft.com/office/drawing/2010/main" xmlns="" Requires="a14">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3</xdr:col>
      <xdr:colOff>54497</xdr:colOff>
      <xdr:row>36</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3</xdr:col>
      <xdr:colOff>1652599</xdr:colOff>
      <xdr:row>35</xdr:row>
      <xdr:rowOff>96371</xdr:rowOff>
    </xdr:from>
    <xdr:ext cx="1312058" cy="649942"/>
    <mc:AlternateContent xmlns:mc="http://schemas.openxmlformats.org/markup-compatibility/2006">
      <mc:Choice xmlns:a14="http://schemas.microsoft.com/office/drawing/2010/main" xmlns=""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1</xdr:col>
      <xdr:colOff>131885</xdr:colOff>
      <xdr:row>0</xdr:row>
      <xdr:rowOff>58615</xdr:rowOff>
    </xdr:from>
    <xdr:ext cx="1131428" cy="900000"/>
    <xdr:pic>
      <xdr:nvPicPr>
        <xdr:cNvPr id="6" name="image1.jpg" descr="IDPCBYN"/>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285749</xdr:colOff>
      <xdr:row>0</xdr:row>
      <xdr:rowOff>68036</xdr:rowOff>
    </xdr:from>
    <xdr:to>
      <xdr:col>2</xdr:col>
      <xdr:colOff>693963</xdr:colOff>
      <xdr:row>2</xdr:row>
      <xdr:rowOff>327932</xdr:rowOff>
    </xdr:to>
    <xdr:pic>
      <xdr:nvPicPr>
        <xdr:cNvPr id="4"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xmlns="" val="0"/>
            </a:ext>
          </a:extLst>
        </a:blip>
        <a:srcRect/>
        <a:stretch>
          <a:fillRect/>
        </a:stretch>
      </xdr:blipFill>
      <xdr:spPr bwMode="auto">
        <a:xfrm>
          <a:off x="489856" y="68036"/>
          <a:ext cx="1129393"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199006</xdr:colOff>
      <xdr:row>0</xdr:row>
      <xdr:rowOff>114300</xdr:rowOff>
    </xdr:from>
    <xdr:to>
      <xdr:col>2</xdr:col>
      <xdr:colOff>741931</xdr:colOff>
      <xdr:row>2</xdr:row>
      <xdr:rowOff>238125</xdr:rowOff>
    </xdr:to>
    <xdr:pic>
      <xdr:nvPicPr>
        <xdr:cNvPr id="3"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xmlns="" val="0"/>
            </a:ext>
          </a:extLst>
        </a:blip>
        <a:srcRect/>
        <a:stretch>
          <a:fillRect/>
        </a:stretch>
      </xdr:blipFill>
      <xdr:spPr bwMode="auto">
        <a:xfrm>
          <a:off x="508569" y="114300"/>
          <a:ext cx="97155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60"/>
  <sheetViews>
    <sheetView zoomScale="70" zoomScaleNormal="70" zoomScalePageLayoutView="85" workbookViewId="0">
      <pane ySplit="1" topLeftCell="A41" activePane="bottomLeft" state="frozen"/>
      <selection pane="bottomLeft" activeCell="B43" sqref="B43:B47"/>
    </sheetView>
  </sheetViews>
  <sheetFormatPr baseColWidth="10" defaultColWidth="11.42578125" defaultRowHeight="12.75"/>
  <cols>
    <col min="1" max="1" width="25.140625" style="35" customWidth="1"/>
    <col min="2" max="2" width="125" style="25" customWidth="1"/>
    <col min="3" max="3" width="44" style="25" customWidth="1"/>
    <col min="4" max="4" width="32" style="25" customWidth="1"/>
    <col min="5" max="5" width="89.28515625" style="25" customWidth="1"/>
    <col min="6" max="6" width="81.42578125" style="25" customWidth="1"/>
    <col min="7" max="7" width="39.42578125" style="25" customWidth="1"/>
    <col min="8" max="16384" width="11.42578125" style="25"/>
  </cols>
  <sheetData>
    <row r="1" spans="1:7" ht="63.75">
      <c r="A1" s="21" t="s">
        <v>33</v>
      </c>
      <c r="B1" s="22" t="s">
        <v>135</v>
      </c>
      <c r="C1" s="23" t="s">
        <v>34</v>
      </c>
      <c r="D1" s="23" t="s">
        <v>79</v>
      </c>
      <c r="E1" s="23" t="s">
        <v>81</v>
      </c>
      <c r="F1" s="23" t="s">
        <v>77</v>
      </c>
      <c r="G1" s="24" t="s">
        <v>170</v>
      </c>
    </row>
    <row r="2" spans="1:7" ht="40.5" customHeight="1">
      <c r="A2" s="480" t="s">
        <v>171</v>
      </c>
      <c r="B2" s="481" t="s">
        <v>179</v>
      </c>
      <c r="C2" s="484" t="s">
        <v>41</v>
      </c>
      <c r="D2" s="481" t="s">
        <v>84</v>
      </c>
      <c r="E2" s="26" t="s">
        <v>59</v>
      </c>
      <c r="F2" s="486" t="s">
        <v>180</v>
      </c>
      <c r="G2" s="479" t="s">
        <v>78</v>
      </c>
    </row>
    <row r="3" spans="1:7" ht="20.25" customHeight="1">
      <c r="A3" s="480"/>
      <c r="B3" s="489"/>
      <c r="C3" s="484"/>
      <c r="D3" s="482"/>
      <c r="E3" s="26" t="s">
        <v>42</v>
      </c>
      <c r="F3" s="484"/>
      <c r="G3" s="479"/>
    </row>
    <row r="4" spans="1:7" ht="20.25" customHeight="1">
      <c r="A4" s="480"/>
      <c r="B4" s="489"/>
      <c r="C4" s="484"/>
      <c r="D4" s="482"/>
      <c r="E4" s="26" t="s">
        <v>43</v>
      </c>
      <c r="F4" s="484"/>
      <c r="G4" s="479"/>
    </row>
    <row r="5" spans="1:7" ht="20.25" customHeight="1">
      <c r="A5" s="480"/>
      <c r="B5" s="489"/>
      <c r="C5" s="484"/>
      <c r="D5" s="483"/>
      <c r="E5" s="26" t="s">
        <v>58</v>
      </c>
      <c r="F5" s="484"/>
      <c r="G5" s="479"/>
    </row>
    <row r="6" spans="1:7" ht="63" customHeight="1">
      <c r="A6" s="480"/>
      <c r="B6" s="489"/>
      <c r="C6" s="27" t="s">
        <v>35</v>
      </c>
      <c r="D6" s="28" t="s">
        <v>172</v>
      </c>
      <c r="E6" s="26" t="s">
        <v>36</v>
      </c>
      <c r="F6" s="29" t="s">
        <v>181</v>
      </c>
      <c r="G6" s="30" t="s">
        <v>173</v>
      </c>
    </row>
    <row r="7" spans="1:7" ht="37.5" customHeight="1">
      <c r="A7" s="480"/>
      <c r="B7" s="489"/>
      <c r="C7" s="484" t="s">
        <v>60</v>
      </c>
      <c r="D7" s="481" t="s">
        <v>174</v>
      </c>
      <c r="E7" s="26" t="s">
        <v>61</v>
      </c>
      <c r="F7" s="485" t="s">
        <v>182</v>
      </c>
      <c r="G7" s="479" t="s">
        <v>175</v>
      </c>
    </row>
    <row r="8" spans="1:7" ht="37.5" customHeight="1">
      <c r="A8" s="480"/>
      <c r="B8" s="489"/>
      <c r="C8" s="484"/>
      <c r="D8" s="482"/>
      <c r="E8" s="26" t="s">
        <v>62</v>
      </c>
      <c r="F8" s="484"/>
      <c r="G8" s="479"/>
    </row>
    <row r="9" spans="1:7" ht="37.5" customHeight="1">
      <c r="A9" s="480"/>
      <c r="B9" s="489"/>
      <c r="C9" s="484"/>
      <c r="D9" s="482"/>
      <c r="E9" s="26" t="s">
        <v>63</v>
      </c>
      <c r="F9" s="484"/>
      <c r="G9" s="479"/>
    </row>
    <row r="10" spans="1:7" ht="37.5" customHeight="1">
      <c r="A10" s="480"/>
      <c r="B10" s="489"/>
      <c r="C10" s="484"/>
      <c r="D10" s="482"/>
      <c r="E10" s="26" t="s">
        <v>64</v>
      </c>
      <c r="F10" s="484"/>
      <c r="G10" s="479"/>
    </row>
    <row r="11" spans="1:7" ht="37.5" customHeight="1">
      <c r="A11" s="480"/>
      <c r="B11" s="489"/>
      <c r="C11" s="484"/>
      <c r="D11" s="482"/>
      <c r="E11" s="26" t="s">
        <v>65</v>
      </c>
      <c r="F11" s="484"/>
      <c r="G11" s="479"/>
    </row>
    <row r="12" spans="1:7" ht="37.5" customHeight="1">
      <c r="A12" s="480"/>
      <c r="B12" s="489"/>
      <c r="C12" s="484"/>
      <c r="D12" s="482"/>
      <c r="E12" s="26" t="s">
        <v>66</v>
      </c>
      <c r="F12" s="484"/>
      <c r="G12" s="479"/>
    </row>
    <row r="13" spans="1:7" ht="37.5" customHeight="1">
      <c r="A13" s="480"/>
      <c r="B13" s="489"/>
      <c r="C13" s="484"/>
      <c r="D13" s="483"/>
      <c r="E13" s="26" t="s">
        <v>67</v>
      </c>
      <c r="F13" s="484"/>
      <c r="G13" s="479"/>
    </row>
    <row r="14" spans="1:7" ht="57.75" customHeight="1">
      <c r="A14" s="480"/>
      <c r="B14" s="489"/>
      <c r="C14" s="481" t="s">
        <v>48</v>
      </c>
      <c r="D14" s="481" t="s">
        <v>82</v>
      </c>
      <c r="E14" s="26" t="s">
        <v>50</v>
      </c>
      <c r="F14" s="481" t="s">
        <v>183</v>
      </c>
      <c r="G14" s="487"/>
    </row>
    <row r="15" spans="1:7" ht="57.75" customHeight="1">
      <c r="A15" s="480"/>
      <c r="B15" s="489"/>
      <c r="C15" s="483"/>
      <c r="D15" s="483"/>
      <c r="E15" s="26" t="s">
        <v>176</v>
      </c>
      <c r="F15" s="483"/>
      <c r="G15" s="488"/>
    </row>
    <row r="16" spans="1:7" ht="20.25" customHeight="1">
      <c r="A16" s="480"/>
      <c r="B16" s="489"/>
      <c r="C16" s="481" t="s">
        <v>41</v>
      </c>
      <c r="D16" s="481" t="s">
        <v>177</v>
      </c>
      <c r="E16" s="26" t="s">
        <v>42</v>
      </c>
      <c r="F16" s="481" t="s">
        <v>184</v>
      </c>
      <c r="G16" s="31" t="s">
        <v>78</v>
      </c>
    </row>
    <row r="17" spans="1:7" ht="19.5" customHeight="1">
      <c r="A17" s="480"/>
      <c r="B17" s="489"/>
      <c r="C17" s="483"/>
      <c r="D17" s="483"/>
      <c r="E17" s="26" t="s">
        <v>43</v>
      </c>
      <c r="F17" s="483"/>
      <c r="G17" s="32"/>
    </row>
    <row r="18" spans="1:7" ht="30.75" customHeight="1">
      <c r="A18" s="480"/>
      <c r="B18" s="489"/>
      <c r="C18" s="484" t="s">
        <v>60</v>
      </c>
      <c r="D18" s="481" t="s">
        <v>83</v>
      </c>
      <c r="E18" s="26" t="s">
        <v>61</v>
      </c>
      <c r="F18" s="485" t="s">
        <v>182</v>
      </c>
      <c r="G18" s="479" t="s">
        <v>178</v>
      </c>
    </row>
    <row r="19" spans="1:7" ht="33" customHeight="1">
      <c r="A19" s="480"/>
      <c r="B19" s="489"/>
      <c r="C19" s="484"/>
      <c r="D19" s="482"/>
      <c r="E19" s="26" t="s">
        <v>62</v>
      </c>
      <c r="F19" s="484"/>
      <c r="G19" s="479"/>
    </row>
    <row r="20" spans="1:7" ht="30" customHeight="1">
      <c r="A20" s="480"/>
      <c r="B20" s="489"/>
      <c r="C20" s="484"/>
      <c r="D20" s="482"/>
      <c r="E20" s="26" t="s">
        <v>63</v>
      </c>
      <c r="F20" s="484"/>
      <c r="G20" s="479"/>
    </row>
    <row r="21" spans="1:7" ht="36" customHeight="1">
      <c r="A21" s="480"/>
      <c r="B21" s="489"/>
      <c r="C21" s="484"/>
      <c r="D21" s="482"/>
      <c r="E21" s="26" t="s">
        <v>64</v>
      </c>
      <c r="F21" s="484"/>
      <c r="G21" s="479"/>
    </row>
    <row r="22" spans="1:7" ht="38.25" customHeight="1">
      <c r="A22" s="480"/>
      <c r="B22" s="489"/>
      <c r="C22" s="484"/>
      <c r="D22" s="482"/>
      <c r="E22" s="26" t="s">
        <v>65</v>
      </c>
      <c r="F22" s="484"/>
      <c r="G22" s="479"/>
    </row>
    <row r="23" spans="1:7" ht="30.75" customHeight="1">
      <c r="A23" s="480"/>
      <c r="B23" s="489"/>
      <c r="C23" s="484"/>
      <c r="D23" s="482"/>
      <c r="E23" s="26" t="s">
        <v>66</v>
      </c>
      <c r="F23" s="484"/>
      <c r="G23" s="479"/>
    </row>
    <row r="24" spans="1:7" ht="30.75" customHeight="1">
      <c r="A24" s="480"/>
      <c r="B24" s="490"/>
      <c r="C24" s="484"/>
      <c r="D24" s="483"/>
      <c r="E24" s="26" t="s">
        <v>67</v>
      </c>
      <c r="F24" s="484"/>
      <c r="G24" s="479"/>
    </row>
    <row r="25" spans="1:7" ht="53.25" customHeight="1">
      <c r="A25" s="480" t="s">
        <v>169</v>
      </c>
      <c r="B25" s="481" t="s">
        <v>185</v>
      </c>
      <c r="C25" s="484" t="s">
        <v>35</v>
      </c>
      <c r="D25" s="481" t="s">
        <v>80</v>
      </c>
      <c r="E25" s="26" t="s">
        <v>36</v>
      </c>
      <c r="F25" s="485" t="s">
        <v>186</v>
      </c>
      <c r="G25" s="479" t="s">
        <v>86</v>
      </c>
    </row>
    <row r="26" spans="1:7" ht="69.75" customHeight="1">
      <c r="A26" s="480"/>
      <c r="B26" s="482"/>
      <c r="C26" s="484"/>
      <c r="D26" s="482"/>
      <c r="E26" s="26" t="s">
        <v>37</v>
      </c>
      <c r="F26" s="484"/>
      <c r="G26" s="479"/>
    </row>
    <row r="27" spans="1:7" ht="53.25" customHeight="1">
      <c r="A27" s="480"/>
      <c r="B27" s="482"/>
      <c r="C27" s="484"/>
      <c r="D27" s="482"/>
      <c r="E27" s="26" t="s">
        <v>38</v>
      </c>
      <c r="F27" s="484"/>
      <c r="G27" s="479"/>
    </row>
    <row r="28" spans="1:7" ht="53.25" customHeight="1">
      <c r="A28" s="480"/>
      <c r="B28" s="482"/>
      <c r="C28" s="484"/>
      <c r="D28" s="482"/>
      <c r="E28" s="26" t="s">
        <v>39</v>
      </c>
      <c r="F28" s="484"/>
      <c r="G28" s="479"/>
    </row>
    <row r="29" spans="1:7" ht="53.25" customHeight="1">
      <c r="A29" s="480"/>
      <c r="B29" s="482"/>
      <c r="C29" s="484"/>
      <c r="D29" s="483"/>
      <c r="E29" s="26" t="s">
        <v>40</v>
      </c>
      <c r="F29" s="484"/>
      <c r="G29" s="479"/>
    </row>
    <row r="30" spans="1:7" ht="53.25" customHeight="1">
      <c r="A30" s="480"/>
      <c r="B30" s="482"/>
      <c r="C30" s="484" t="s">
        <v>41</v>
      </c>
      <c r="D30" s="481" t="s">
        <v>84</v>
      </c>
      <c r="E30" s="26" t="s">
        <v>42</v>
      </c>
      <c r="F30" s="484"/>
      <c r="G30" s="479"/>
    </row>
    <row r="31" spans="1:7" ht="53.25" customHeight="1">
      <c r="A31" s="480"/>
      <c r="B31" s="483"/>
      <c r="C31" s="484"/>
      <c r="D31" s="483"/>
      <c r="E31" s="26" t="s">
        <v>43</v>
      </c>
      <c r="F31" s="484"/>
      <c r="G31" s="479"/>
    </row>
    <row r="32" spans="1:7" ht="39.75" customHeight="1">
      <c r="A32" s="480" t="s">
        <v>165</v>
      </c>
      <c r="B32" s="481" t="s">
        <v>187</v>
      </c>
      <c r="C32" s="484" t="s">
        <v>44</v>
      </c>
      <c r="D32" s="481" t="s">
        <v>82</v>
      </c>
      <c r="E32" s="26" t="s">
        <v>45</v>
      </c>
      <c r="F32" s="485" t="s">
        <v>188</v>
      </c>
      <c r="G32" s="478" t="s">
        <v>189</v>
      </c>
    </row>
    <row r="33" spans="1:7" ht="39.75" customHeight="1">
      <c r="A33" s="480"/>
      <c r="B33" s="482"/>
      <c r="C33" s="484"/>
      <c r="D33" s="482"/>
      <c r="E33" s="26" t="s">
        <v>46</v>
      </c>
      <c r="F33" s="484"/>
      <c r="G33" s="479"/>
    </row>
    <row r="34" spans="1:7" ht="39.75" customHeight="1">
      <c r="A34" s="480"/>
      <c r="B34" s="482"/>
      <c r="C34" s="484"/>
      <c r="D34" s="483"/>
      <c r="E34" s="26" t="s">
        <v>47</v>
      </c>
      <c r="F34" s="484"/>
      <c r="G34" s="479"/>
    </row>
    <row r="35" spans="1:7" ht="39.75" customHeight="1">
      <c r="A35" s="480"/>
      <c r="B35" s="482"/>
      <c r="C35" s="484" t="s">
        <v>48</v>
      </c>
      <c r="D35" s="481" t="s">
        <v>82</v>
      </c>
      <c r="E35" s="26" t="s">
        <v>49</v>
      </c>
      <c r="F35" s="484"/>
      <c r="G35" s="479"/>
    </row>
    <row r="36" spans="1:7" ht="39.75" customHeight="1">
      <c r="A36" s="480"/>
      <c r="B36" s="482"/>
      <c r="C36" s="484"/>
      <c r="D36" s="482"/>
      <c r="E36" s="26" t="s">
        <v>50</v>
      </c>
      <c r="F36" s="484"/>
      <c r="G36" s="479"/>
    </row>
    <row r="37" spans="1:7" ht="39.75" customHeight="1">
      <c r="A37" s="480"/>
      <c r="B37" s="482"/>
      <c r="C37" s="484"/>
      <c r="D37" s="482"/>
      <c r="E37" s="26" t="s">
        <v>51</v>
      </c>
      <c r="F37" s="484"/>
      <c r="G37" s="479"/>
    </row>
    <row r="38" spans="1:7" ht="39.75" customHeight="1">
      <c r="A38" s="480"/>
      <c r="B38" s="482"/>
      <c r="C38" s="484"/>
      <c r="D38" s="482"/>
      <c r="E38" s="26" t="s">
        <v>52</v>
      </c>
      <c r="F38" s="484"/>
      <c r="G38" s="479"/>
    </row>
    <row r="39" spans="1:7" ht="39.75" customHeight="1">
      <c r="A39" s="480"/>
      <c r="B39" s="482"/>
      <c r="C39" s="484"/>
      <c r="D39" s="482"/>
      <c r="E39" s="26" t="s">
        <v>53</v>
      </c>
      <c r="F39" s="484"/>
      <c r="G39" s="479"/>
    </row>
    <row r="40" spans="1:7" ht="39.75" customHeight="1">
      <c r="A40" s="480"/>
      <c r="B40" s="482"/>
      <c r="C40" s="484"/>
      <c r="D40" s="483"/>
      <c r="E40" s="26" t="s">
        <v>54</v>
      </c>
      <c r="F40" s="484"/>
      <c r="G40" s="479"/>
    </row>
    <row r="41" spans="1:7" ht="39.75" customHeight="1">
      <c r="A41" s="480"/>
      <c r="B41" s="482"/>
      <c r="C41" s="484" t="s">
        <v>41</v>
      </c>
      <c r="D41" s="481" t="s">
        <v>84</v>
      </c>
      <c r="E41" s="33" t="s">
        <v>42</v>
      </c>
      <c r="F41" s="484"/>
      <c r="G41" s="479"/>
    </row>
    <row r="42" spans="1:7" ht="39.75" customHeight="1">
      <c r="A42" s="480"/>
      <c r="B42" s="483"/>
      <c r="C42" s="484"/>
      <c r="D42" s="483"/>
      <c r="E42" s="33" t="s">
        <v>43</v>
      </c>
      <c r="F42" s="484"/>
      <c r="G42" s="479"/>
    </row>
    <row r="43" spans="1:7" ht="53.25" customHeight="1">
      <c r="A43" s="480" t="s">
        <v>55</v>
      </c>
      <c r="B43" s="481" t="s">
        <v>190</v>
      </c>
      <c r="C43" s="484" t="s">
        <v>41</v>
      </c>
      <c r="D43" s="481" t="s">
        <v>85</v>
      </c>
      <c r="E43" s="26" t="s">
        <v>56</v>
      </c>
      <c r="F43" s="484" t="s">
        <v>191</v>
      </c>
      <c r="G43" s="479" t="s">
        <v>78</v>
      </c>
    </row>
    <row r="44" spans="1:7" ht="53.25" customHeight="1">
      <c r="A44" s="480"/>
      <c r="B44" s="482"/>
      <c r="C44" s="484"/>
      <c r="D44" s="482"/>
      <c r="E44" s="26" t="s">
        <v>57</v>
      </c>
      <c r="F44" s="492"/>
      <c r="G44" s="491"/>
    </row>
    <row r="45" spans="1:7" ht="53.25" customHeight="1">
      <c r="A45" s="480"/>
      <c r="B45" s="482"/>
      <c r="C45" s="484"/>
      <c r="D45" s="482"/>
      <c r="E45" s="26" t="s">
        <v>42</v>
      </c>
      <c r="F45" s="492"/>
      <c r="G45" s="491"/>
    </row>
    <row r="46" spans="1:7" ht="53.25" customHeight="1">
      <c r="A46" s="480"/>
      <c r="B46" s="482"/>
      <c r="C46" s="484"/>
      <c r="D46" s="482"/>
      <c r="E46" s="26" t="s">
        <v>43</v>
      </c>
      <c r="F46" s="492"/>
      <c r="G46" s="491"/>
    </row>
    <row r="47" spans="1:7" ht="53.25" customHeight="1">
      <c r="A47" s="480"/>
      <c r="B47" s="483"/>
      <c r="C47" s="484"/>
      <c r="D47" s="483"/>
      <c r="E47" s="26" t="s">
        <v>58</v>
      </c>
      <c r="F47" s="492"/>
      <c r="G47" s="491"/>
    </row>
    <row r="48" spans="1:7" ht="40.5" customHeight="1">
      <c r="A48" s="480" t="s">
        <v>137</v>
      </c>
      <c r="B48" s="481" t="s">
        <v>192</v>
      </c>
      <c r="C48" s="484" t="s">
        <v>41</v>
      </c>
      <c r="D48" s="481" t="s">
        <v>84</v>
      </c>
      <c r="E48" s="26" t="s">
        <v>59</v>
      </c>
      <c r="F48" s="486" t="s">
        <v>180</v>
      </c>
      <c r="G48" s="479" t="s">
        <v>78</v>
      </c>
    </row>
    <row r="49" spans="1:7" ht="20.25" customHeight="1">
      <c r="A49" s="480"/>
      <c r="B49" s="489"/>
      <c r="C49" s="484"/>
      <c r="D49" s="482"/>
      <c r="E49" s="26" t="s">
        <v>42</v>
      </c>
      <c r="F49" s="484"/>
      <c r="G49" s="479"/>
    </row>
    <row r="50" spans="1:7" ht="20.25" customHeight="1">
      <c r="A50" s="480"/>
      <c r="B50" s="489"/>
      <c r="C50" s="484"/>
      <c r="D50" s="482"/>
      <c r="E50" s="26" t="s">
        <v>43</v>
      </c>
      <c r="F50" s="484"/>
      <c r="G50" s="479"/>
    </row>
    <row r="51" spans="1:7" ht="20.25" customHeight="1">
      <c r="A51" s="480"/>
      <c r="B51" s="489"/>
      <c r="C51" s="484"/>
      <c r="D51" s="483"/>
      <c r="E51" s="26" t="s">
        <v>58</v>
      </c>
      <c r="F51" s="484"/>
      <c r="G51" s="479"/>
    </row>
    <row r="52" spans="1:7" ht="33" customHeight="1">
      <c r="A52" s="480"/>
      <c r="B52" s="489"/>
      <c r="C52" s="484" t="s">
        <v>60</v>
      </c>
      <c r="D52" s="481" t="s">
        <v>83</v>
      </c>
      <c r="E52" s="26"/>
      <c r="F52" s="484"/>
      <c r="G52" s="479"/>
    </row>
    <row r="53" spans="1:7" ht="33" customHeight="1">
      <c r="A53" s="480"/>
      <c r="B53" s="489"/>
      <c r="C53" s="484"/>
      <c r="D53" s="482"/>
      <c r="E53" s="26"/>
      <c r="F53" s="484"/>
      <c r="G53" s="479"/>
    </row>
    <row r="54" spans="1:7" ht="33" customHeight="1">
      <c r="A54" s="480"/>
      <c r="B54" s="489"/>
      <c r="C54" s="484"/>
      <c r="D54" s="482"/>
      <c r="E54" s="26"/>
      <c r="F54" s="484"/>
      <c r="G54" s="479"/>
    </row>
    <row r="55" spans="1:7" ht="28.5" customHeight="1">
      <c r="A55" s="480"/>
      <c r="B55" s="489"/>
      <c r="C55" s="484"/>
      <c r="D55" s="482"/>
      <c r="E55" s="26"/>
      <c r="F55" s="484"/>
      <c r="G55" s="479"/>
    </row>
    <row r="56" spans="1:7" ht="28.5" customHeight="1">
      <c r="A56" s="480"/>
      <c r="B56" s="489"/>
      <c r="C56" s="484"/>
      <c r="D56" s="482"/>
      <c r="E56" s="26"/>
      <c r="F56" s="484"/>
      <c r="G56" s="479"/>
    </row>
    <row r="57" spans="1:7" ht="30.75" customHeight="1">
      <c r="A57" s="480"/>
      <c r="B57" s="489"/>
      <c r="C57" s="484"/>
      <c r="D57" s="482"/>
      <c r="E57" s="26" t="s">
        <v>66</v>
      </c>
      <c r="F57" s="484"/>
      <c r="G57" s="479"/>
    </row>
    <row r="58" spans="1:7" ht="30.75" customHeight="1">
      <c r="A58" s="480"/>
      <c r="B58" s="490"/>
      <c r="C58" s="484"/>
      <c r="D58" s="483"/>
      <c r="E58" s="26"/>
      <c r="F58" s="484"/>
      <c r="G58" s="479"/>
    </row>
    <row r="59" spans="1:7" ht="53.25" customHeight="1">
      <c r="A59" s="480" t="s">
        <v>68</v>
      </c>
      <c r="B59" s="484" t="s">
        <v>193</v>
      </c>
      <c r="C59" s="484" t="s">
        <v>41</v>
      </c>
      <c r="D59" s="481" t="s">
        <v>84</v>
      </c>
      <c r="E59" s="26" t="s">
        <v>42</v>
      </c>
      <c r="F59" s="484" t="s">
        <v>194</v>
      </c>
      <c r="G59" s="479" t="s">
        <v>78</v>
      </c>
    </row>
    <row r="60" spans="1:7" ht="112.5" customHeight="1" thickBot="1">
      <c r="A60" s="494"/>
      <c r="B60" s="495"/>
      <c r="C60" s="496"/>
      <c r="D60" s="497"/>
      <c r="E60" s="34" t="s">
        <v>43</v>
      </c>
      <c r="F60" s="496"/>
      <c r="G60" s="493"/>
    </row>
  </sheetData>
  <autoFilter ref="A1:F37"/>
  <mergeCells count="61">
    <mergeCell ref="G59:G60"/>
    <mergeCell ref="A59:A60"/>
    <mergeCell ref="B59:B60"/>
    <mergeCell ref="C59:C60"/>
    <mergeCell ref="D59:D60"/>
    <mergeCell ref="F59:F60"/>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F14:F15"/>
    <mergeCell ref="G14:G15"/>
    <mergeCell ref="C16:C17"/>
    <mergeCell ref="D16:D17"/>
    <mergeCell ref="F16:F17"/>
    <mergeCell ref="D2:D5"/>
    <mergeCell ref="F2:F5"/>
    <mergeCell ref="G2:G5"/>
    <mergeCell ref="C7:C13"/>
    <mergeCell ref="D7:D13"/>
    <mergeCell ref="F7:F13"/>
    <mergeCell ref="G7:G13"/>
    <mergeCell ref="C2:C5"/>
    <mergeCell ref="G32:G42"/>
    <mergeCell ref="A32:A42"/>
    <mergeCell ref="B32:B42"/>
    <mergeCell ref="C32:C34"/>
    <mergeCell ref="D32:D34"/>
    <mergeCell ref="F32:F42"/>
    <mergeCell ref="C35:C40"/>
    <mergeCell ref="D35:D40"/>
    <mergeCell ref="C41:C42"/>
    <mergeCell ref="D41:D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47"/>
  <sheetViews>
    <sheetView tabSelected="1" view="pageBreakPreview" topLeftCell="A22" zoomScale="80" zoomScaleNormal="80" zoomScaleSheetLayoutView="80" zoomScalePageLayoutView="80" workbookViewId="0">
      <selection activeCell="E44" sqref="E44"/>
    </sheetView>
  </sheetViews>
  <sheetFormatPr baseColWidth="10" defaultColWidth="10.85546875" defaultRowHeight="15" outlineLevelRow="1"/>
  <cols>
    <col min="1" max="1" width="3.140625" style="12" customWidth="1"/>
    <col min="2" max="2" width="6.42578125" style="15" customWidth="1"/>
    <col min="3" max="3" width="15.85546875" style="15" customWidth="1"/>
    <col min="4" max="4" width="44.28515625" style="16" customWidth="1"/>
    <col min="5" max="5" width="25.140625" style="15" customWidth="1"/>
    <col min="6" max="6" width="6.7109375" style="236" hidden="1" customWidth="1"/>
    <col min="7" max="7" width="35.5703125" style="15" customWidth="1"/>
    <col min="8" max="8" width="23.5703125" style="18" customWidth="1"/>
    <col min="9" max="9" width="16.85546875" style="18" customWidth="1"/>
    <col min="10" max="10" width="17" style="18" customWidth="1"/>
    <col min="11" max="11" width="4" style="12" customWidth="1"/>
    <col min="12" max="16384" width="10.85546875" style="12"/>
  </cols>
  <sheetData>
    <row r="1" spans="2:11" ht="26.25" customHeight="1">
      <c r="B1" s="498"/>
      <c r="C1" s="499"/>
      <c r="D1" s="506" t="s">
        <v>139</v>
      </c>
      <c r="E1" s="507"/>
      <c r="F1" s="507"/>
      <c r="G1" s="507"/>
      <c r="H1" s="507"/>
      <c r="I1" s="507"/>
      <c r="J1" s="508"/>
      <c r="K1" s="11"/>
    </row>
    <row r="2" spans="2:11" ht="26.25" customHeight="1">
      <c r="B2" s="500"/>
      <c r="C2" s="501"/>
      <c r="D2" s="509" t="s">
        <v>160</v>
      </c>
      <c r="E2" s="510"/>
      <c r="F2" s="510"/>
      <c r="G2" s="510"/>
      <c r="H2" s="510"/>
      <c r="I2" s="510"/>
      <c r="J2" s="511"/>
      <c r="K2" s="11"/>
    </row>
    <row r="3" spans="2:11" ht="26.25" customHeight="1" thickBot="1">
      <c r="B3" s="502"/>
      <c r="C3" s="503"/>
      <c r="D3" s="512" t="s">
        <v>161</v>
      </c>
      <c r="E3" s="513"/>
      <c r="F3" s="513"/>
      <c r="G3" s="513"/>
      <c r="H3" s="513"/>
      <c r="I3" s="513"/>
      <c r="J3" s="514"/>
      <c r="K3" s="11"/>
    </row>
    <row r="4" spans="2:11" ht="9" customHeight="1">
      <c r="B4" s="61"/>
      <c r="C4" s="61"/>
      <c r="D4" s="61"/>
      <c r="E4" s="61"/>
      <c r="F4" s="220"/>
      <c r="G4" s="62"/>
      <c r="H4" s="63"/>
      <c r="I4" s="63"/>
      <c r="J4" s="63"/>
      <c r="K4" s="11"/>
    </row>
    <row r="5" spans="2:11" ht="9" customHeight="1" thickBot="1">
      <c r="B5" s="64"/>
      <c r="C5" s="64"/>
      <c r="D5" s="64"/>
      <c r="E5" s="64"/>
      <c r="F5" s="221"/>
      <c r="G5" s="13"/>
      <c r="H5" s="14"/>
      <c r="I5" s="14"/>
      <c r="J5" s="14"/>
      <c r="K5" s="11"/>
    </row>
    <row r="6" spans="2:11" ht="23.25" customHeight="1" thickBot="1">
      <c r="B6" s="517" t="s">
        <v>76</v>
      </c>
      <c r="C6" s="518"/>
      <c r="D6" s="519"/>
      <c r="E6" s="452">
        <v>2020</v>
      </c>
      <c r="F6" s="222"/>
      <c r="G6" s="67"/>
      <c r="H6" s="11"/>
      <c r="I6" s="11"/>
      <c r="J6" s="11"/>
      <c r="K6" s="11"/>
    </row>
    <row r="7" spans="2:11" ht="15" customHeight="1" thickBot="1">
      <c r="B7" s="60"/>
      <c r="C7" s="60"/>
      <c r="D7" s="60"/>
      <c r="E7" s="60"/>
      <c r="F7" s="223"/>
      <c r="G7" s="65"/>
      <c r="H7" s="66"/>
      <c r="I7" s="66"/>
      <c r="J7" s="66"/>
    </row>
    <row r="8" spans="2:11" ht="308.25" customHeight="1" thickBot="1">
      <c r="B8" s="504" t="s">
        <v>126</v>
      </c>
      <c r="C8" s="505"/>
      <c r="D8" s="58" t="s">
        <v>55</v>
      </c>
      <c r="E8" s="59" t="s">
        <v>138</v>
      </c>
      <c r="F8" s="515" t="s">
        <v>267</v>
      </c>
      <c r="G8" s="515"/>
      <c r="H8" s="515"/>
      <c r="I8" s="515"/>
      <c r="J8" s="516"/>
    </row>
    <row r="9" spans="2:11" ht="15" customHeight="1" thickBot="1">
      <c r="B9" s="57"/>
      <c r="C9" s="57"/>
      <c r="D9" s="57"/>
      <c r="E9" s="57"/>
      <c r="F9" s="224"/>
      <c r="G9" s="57"/>
      <c r="H9" s="57"/>
      <c r="I9" s="57"/>
      <c r="J9" s="57"/>
      <c r="K9" s="11"/>
    </row>
    <row r="10" spans="2:11">
      <c r="B10" s="551" t="s">
        <v>127</v>
      </c>
      <c r="C10" s="552"/>
      <c r="D10" s="55" t="s">
        <v>153</v>
      </c>
      <c r="E10" s="538" t="s">
        <v>20</v>
      </c>
      <c r="F10" s="538"/>
      <c r="G10" s="538"/>
      <c r="H10" s="538" t="s">
        <v>23</v>
      </c>
      <c r="I10" s="538"/>
      <c r="J10" s="540"/>
    </row>
    <row r="11" spans="2:11" ht="15.75" thickBot="1">
      <c r="B11" s="555"/>
      <c r="C11" s="556"/>
      <c r="D11" s="54" t="s">
        <v>19</v>
      </c>
      <c r="E11" s="539" t="s">
        <v>21</v>
      </c>
      <c r="F11" s="539"/>
      <c r="G11" s="539"/>
      <c r="H11" s="539" t="s">
        <v>24</v>
      </c>
      <c r="I11" s="539"/>
      <c r="J11" s="541"/>
    </row>
    <row r="12" spans="2:11" ht="12" customHeight="1" thickBot="1">
      <c r="B12" s="57"/>
      <c r="C12" s="57"/>
      <c r="D12" s="57"/>
      <c r="E12" s="57"/>
      <c r="F12" s="224"/>
      <c r="G12" s="57"/>
      <c r="H12" s="57"/>
      <c r="I12" s="57"/>
      <c r="J12" s="57"/>
    </row>
    <row r="13" spans="2:11" ht="28.5">
      <c r="B13" s="551" t="s">
        <v>128</v>
      </c>
      <c r="C13" s="552"/>
      <c r="D13" s="56" t="s">
        <v>32</v>
      </c>
      <c r="E13" s="552" t="s">
        <v>129</v>
      </c>
      <c r="F13" s="225"/>
      <c r="G13" s="542" t="str">
        <f>IFERROR(VLOOKUP(D13,Listas!H4:I8,2,FALSE),"")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H13" s="542"/>
      <c r="I13" s="542"/>
      <c r="J13" s="543"/>
    </row>
    <row r="14" spans="2:11" ht="15" customHeight="1">
      <c r="B14" s="553"/>
      <c r="C14" s="554"/>
      <c r="D14" s="6"/>
      <c r="E14" s="554"/>
      <c r="F14" s="226"/>
      <c r="G14" s="547" t="str">
        <f>IFERROR(VLOOKUP(D14,Listas!H5:I9,2,FALSE),"")</f>
        <v/>
      </c>
      <c r="H14" s="547"/>
      <c r="I14" s="547"/>
      <c r="J14" s="548"/>
    </row>
    <row r="15" spans="2:11" ht="15.75" thickBot="1">
      <c r="B15" s="555"/>
      <c r="C15" s="556"/>
      <c r="D15" s="51"/>
      <c r="E15" s="556"/>
      <c r="F15" s="227"/>
      <c r="G15" s="549" t="str">
        <f>IFERROR(VLOOKUP(D15,Listas!H6:I10,2,FALSE),"")</f>
        <v/>
      </c>
      <c r="H15" s="549"/>
      <c r="I15" s="549"/>
      <c r="J15" s="550"/>
      <c r="K15" s="11"/>
    </row>
    <row r="16" spans="2:11" ht="15.75" thickBot="1">
      <c r="B16" s="52"/>
      <c r="C16" s="52"/>
      <c r="D16" s="52"/>
      <c r="E16" s="52"/>
      <c r="F16" s="223"/>
      <c r="G16" s="53"/>
      <c r="H16" s="53"/>
      <c r="I16" s="53"/>
      <c r="J16" s="53"/>
    </row>
    <row r="17" spans="2:10" ht="36" customHeight="1">
      <c r="B17" s="544" t="s">
        <v>130</v>
      </c>
      <c r="C17" s="545"/>
      <c r="D17" s="545"/>
      <c r="E17" s="546"/>
      <c r="F17" s="228"/>
      <c r="G17" s="535" t="s">
        <v>159</v>
      </c>
      <c r="H17" s="536"/>
      <c r="I17" s="536"/>
      <c r="J17" s="537"/>
    </row>
    <row r="18" spans="2:10" ht="9.75" customHeight="1">
      <c r="B18" s="1"/>
      <c r="C18" s="2"/>
      <c r="D18" s="2"/>
      <c r="E18" s="2"/>
      <c r="F18" s="229"/>
      <c r="G18" s="9"/>
      <c r="H18" s="10"/>
      <c r="I18" s="10"/>
      <c r="J18" s="44"/>
    </row>
    <row r="19" spans="2:10" ht="7.5" customHeight="1">
      <c r="B19" s="7"/>
      <c r="C19" s="8"/>
      <c r="D19" s="8"/>
      <c r="E19" s="8"/>
      <c r="F19" s="230"/>
      <c r="G19" s="5"/>
      <c r="H19" s="5"/>
      <c r="I19" s="5"/>
      <c r="J19" s="43"/>
    </row>
    <row r="20" spans="2:10">
      <c r="B20" s="526" t="s">
        <v>41</v>
      </c>
      <c r="C20" s="527"/>
      <c r="D20" s="527"/>
      <c r="E20" s="528"/>
      <c r="F20" s="231" t="str">
        <f>+VLOOKUP($B$20,Listas!B41:D68,2,FALSE)</f>
        <v>OBJ_5</v>
      </c>
      <c r="G20" s="524" t="s">
        <v>105</v>
      </c>
      <c r="H20" s="524"/>
      <c r="I20" s="524"/>
      <c r="J20" s="525"/>
    </row>
    <row r="21" spans="2:10" ht="27" customHeight="1">
      <c r="B21" s="529"/>
      <c r="C21" s="530"/>
      <c r="D21" s="530"/>
      <c r="E21" s="531"/>
      <c r="F21" s="231" t="str">
        <f>+VLOOKUP($B$20,Listas!B42:D69,2,FALSE)</f>
        <v>OBJ_5</v>
      </c>
      <c r="G21" s="524" t="s">
        <v>108</v>
      </c>
      <c r="H21" s="524"/>
      <c r="I21" s="524"/>
      <c r="J21" s="525"/>
    </row>
    <row r="22" spans="2:10" ht="15.75" customHeight="1">
      <c r="B22" s="532"/>
      <c r="C22" s="533"/>
      <c r="D22" s="533"/>
      <c r="E22" s="534"/>
      <c r="F22" s="231" t="str">
        <f>+VLOOKUP($B$20,Listas!B43:D70,2,FALSE)</f>
        <v>OBJ_5</v>
      </c>
      <c r="G22" s="524" t="s">
        <v>109</v>
      </c>
      <c r="H22" s="524"/>
      <c r="I22" s="524"/>
      <c r="J22" s="525"/>
    </row>
    <row r="23" spans="2:10" s="11" customFormat="1" ht="8.25" customHeight="1" outlineLevel="1">
      <c r="B23" s="36"/>
      <c r="C23" s="37"/>
      <c r="D23" s="37"/>
      <c r="E23" s="38"/>
      <c r="F23" s="232"/>
      <c r="G23" s="20"/>
      <c r="H23" s="20"/>
      <c r="I23" s="20"/>
      <c r="J23" s="45"/>
    </row>
    <row r="24" spans="2:10" s="11" customFormat="1" outlineLevel="1">
      <c r="B24" s="520"/>
      <c r="C24" s="521"/>
      <c r="D24" s="521"/>
      <c r="E24" s="521"/>
      <c r="F24" s="231" t="e">
        <f>+VLOOKUP($B$24,Listas!B45:D72,2,FALSE)</f>
        <v>#N/A</v>
      </c>
      <c r="G24" s="524"/>
      <c r="H24" s="524"/>
      <c r="I24" s="524"/>
      <c r="J24" s="525"/>
    </row>
    <row r="25" spans="2:10" s="11" customFormat="1" outlineLevel="1">
      <c r="B25" s="520"/>
      <c r="C25" s="521"/>
      <c r="D25" s="521"/>
      <c r="E25" s="521"/>
      <c r="F25" s="231" t="e">
        <f>+VLOOKUP($B$24,Listas!B46:D73,2,FALSE)</f>
        <v>#N/A</v>
      </c>
      <c r="G25" s="524"/>
      <c r="H25" s="524"/>
      <c r="I25" s="524"/>
      <c r="J25" s="525"/>
    </row>
    <row r="26" spans="2:10" s="11" customFormat="1" outlineLevel="1">
      <c r="B26" s="520"/>
      <c r="C26" s="521"/>
      <c r="D26" s="521"/>
      <c r="E26" s="521"/>
      <c r="F26" s="231" t="e">
        <f>+VLOOKUP($B$24,Listas!B47:D74,2,FALSE)</f>
        <v>#N/A</v>
      </c>
      <c r="G26" s="524"/>
      <c r="H26" s="524"/>
      <c r="I26" s="524"/>
      <c r="J26" s="525"/>
    </row>
    <row r="27" spans="2:10" s="11" customFormat="1" ht="8.25" customHeight="1" outlineLevel="1">
      <c r="B27" s="36"/>
      <c r="C27" s="37"/>
      <c r="D27" s="37"/>
      <c r="E27" s="38"/>
      <c r="F27" s="232"/>
      <c r="G27" s="20"/>
      <c r="H27" s="20"/>
      <c r="I27" s="20"/>
      <c r="J27" s="45"/>
    </row>
    <row r="28" spans="2:10" s="11" customFormat="1" outlineLevel="1">
      <c r="B28" s="520"/>
      <c r="C28" s="521"/>
      <c r="D28" s="521"/>
      <c r="E28" s="521"/>
      <c r="F28" s="231" t="e">
        <f>+VLOOKUP($B$28,Listas!B49:D76,2,FALSE)</f>
        <v>#N/A</v>
      </c>
      <c r="G28" s="524"/>
      <c r="H28" s="524"/>
      <c r="I28" s="524"/>
      <c r="J28" s="525"/>
    </row>
    <row r="29" spans="2:10" s="11" customFormat="1" outlineLevel="1">
      <c r="B29" s="520"/>
      <c r="C29" s="521"/>
      <c r="D29" s="521"/>
      <c r="E29" s="521"/>
      <c r="F29" s="231" t="e">
        <f>+VLOOKUP($B$28,Listas!B50:D77,2,FALSE)</f>
        <v>#N/A</v>
      </c>
      <c r="G29" s="524"/>
      <c r="H29" s="524"/>
      <c r="I29" s="524"/>
      <c r="J29" s="525"/>
    </row>
    <row r="30" spans="2:10" s="11" customFormat="1" outlineLevel="1">
      <c r="B30" s="520"/>
      <c r="C30" s="521"/>
      <c r="D30" s="521"/>
      <c r="E30" s="521"/>
      <c r="F30" s="231" t="e">
        <f>+VLOOKUP($B$28,Listas!B51:D78,2,FALSE)</f>
        <v>#N/A</v>
      </c>
      <c r="G30" s="524"/>
      <c r="H30" s="524"/>
      <c r="I30" s="524"/>
      <c r="J30" s="525"/>
    </row>
    <row r="31" spans="2:10" s="11" customFormat="1" ht="9" customHeight="1" outlineLevel="1">
      <c r="B31" s="36"/>
      <c r="C31" s="37"/>
      <c r="D31" s="37"/>
      <c r="E31" s="38"/>
      <c r="F31" s="232"/>
      <c r="G31" s="20"/>
      <c r="H31" s="20"/>
      <c r="I31" s="20"/>
      <c r="J31" s="45"/>
    </row>
    <row r="32" spans="2:10" s="11" customFormat="1" outlineLevel="1">
      <c r="B32" s="520"/>
      <c r="C32" s="521"/>
      <c r="D32" s="521"/>
      <c r="E32" s="521"/>
      <c r="F32" s="231" t="e">
        <f>+VLOOKUP($B$32,Listas!B53:D80,2,FALSE)</f>
        <v>#N/A</v>
      </c>
      <c r="G32" s="524"/>
      <c r="H32" s="524"/>
      <c r="I32" s="524"/>
      <c r="J32" s="525"/>
    </row>
    <row r="33" spans="1:10" s="11" customFormat="1" outlineLevel="1">
      <c r="B33" s="520"/>
      <c r="C33" s="521"/>
      <c r="D33" s="521"/>
      <c r="E33" s="521"/>
      <c r="F33" s="231" t="e">
        <f>+VLOOKUP($B$32,Listas!B54:D81,2,FALSE)</f>
        <v>#N/A</v>
      </c>
      <c r="G33" s="524"/>
      <c r="H33" s="524"/>
      <c r="I33" s="524"/>
      <c r="J33" s="525"/>
    </row>
    <row r="34" spans="1:10" s="11" customFormat="1" ht="15.75" outlineLevel="1" thickBot="1">
      <c r="B34" s="566"/>
      <c r="C34" s="567"/>
      <c r="D34" s="567"/>
      <c r="E34" s="567"/>
      <c r="F34" s="231" t="e">
        <f>+VLOOKUP($B$32,Listas!B55:D82,2,FALSE)</f>
        <v>#N/A</v>
      </c>
      <c r="G34" s="522"/>
      <c r="H34" s="522"/>
      <c r="I34" s="522"/>
      <c r="J34" s="523"/>
    </row>
    <row r="35" spans="1:10" s="11" customFormat="1" ht="9" customHeight="1" thickBot="1">
      <c r="B35" s="47"/>
      <c r="C35" s="47"/>
      <c r="D35" s="47"/>
      <c r="E35" s="48"/>
      <c r="F35" s="233"/>
      <c r="G35" s="48"/>
      <c r="H35" s="48"/>
      <c r="I35" s="48"/>
      <c r="J35" s="48"/>
    </row>
    <row r="36" spans="1:10" ht="34.5" customHeight="1">
      <c r="B36" s="568" t="s">
        <v>131</v>
      </c>
      <c r="C36" s="558"/>
      <c r="D36" s="571"/>
      <c r="E36" s="558" t="s">
        <v>132</v>
      </c>
      <c r="F36" s="234"/>
      <c r="G36" s="49" t="s">
        <v>117</v>
      </c>
      <c r="H36" s="558" t="s">
        <v>133</v>
      </c>
      <c r="I36" s="560">
        <f>0.5*'Act. Estrategias'!BF117+'Act. Gestión y Seguimiento'!AT24*0.25+'Act. Gestión y Seguimiento'!AU40*0.25</f>
        <v>0</v>
      </c>
      <c r="J36" s="561"/>
    </row>
    <row r="37" spans="1:10" ht="34.5" customHeight="1">
      <c r="B37" s="569"/>
      <c r="C37" s="554"/>
      <c r="D37" s="572"/>
      <c r="E37" s="554"/>
      <c r="F37" s="226"/>
      <c r="G37" s="3" t="s">
        <v>88</v>
      </c>
      <c r="H37" s="554"/>
      <c r="I37" s="562"/>
      <c r="J37" s="563"/>
    </row>
    <row r="38" spans="1:10" ht="34.5" customHeight="1" thickBot="1">
      <c r="B38" s="570"/>
      <c r="C38" s="559"/>
      <c r="D38" s="573"/>
      <c r="E38" s="559"/>
      <c r="F38" s="235"/>
      <c r="G38" s="50" t="s">
        <v>87</v>
      </c>
      <c r="H38" s="559"/>
      <c r="I38" s="564"/>
      <c r="J38" s="565"/>
    </row>
    <row r="39" spans="1:10" ht="15.75" thickBot="1">
      <c r="G39" s="16"/>
      <c r="H39" s="12"/>
      <c r="I39" s="12"/>
      <c r="J39" s="12"/>
    </row>
    <row r="40" spans="1:10" ht="15.75" customHeight="1" thickBot="1">
      <c r="A40" s="46"/>
      <c r="B40" s="574" t="s">
        <v>234</v>
      </c>
      <c r="C40" s="575"/>
      <c r="D40" s="576"/>
      <c r="E40" s="78" t="s">
        <v>12</v>
      </c>
      <c r="F40" s="237"/>
      <c r="G40" s="16"/>
      <c r="H40" s="12"/>
      <c r="I40" s="12"/>
      <c r="J40" s="12"/>
    </row>
    <row r="41" spans="1:10">
      <c r="B41" s="577" t="s">
        <v>268</v>
      </c>
      <c r="C41" s="578"/>
      <c r="D41" s="578"/>
      <c r="E41" s="723">
        <v>43858</v>
      </c>
      <c r="F41" s="237"/>
      <c r="G41" s="16"/>
      <c r="H41" s="12"/>
      <c r="I41" s="12"/>
      <c r="J41" s="12"/>
    </row>
    <row r="42" spans="1:10">
      <c r="B42" s="725" t="s">
        <v>367</v>
      </c>
      <c r="C42" s="726"/>
      <c r="D42" s="727"/>
      <c r="E42" s="724">
        <v>43916</v>
      </c>
      <c r="F42" s="237"/>
      <c r="G42" s="16"/>
      <c r="H42" s="12"/>
      <c r="I42" s="12"/>
      <c r="J42" s="12"/>
    </row>
    <row r="43" spans="1:10">
      <c r="B43" s="579"/>
      <c r="C43" s="580"/>
      <c r="D43" s="580"/>
      <c r="E43" s="76"/>
      <c r="F43" s="237"/>
      <c r="G43" s="16"/>
      <c r="H43" s="12"/>
      <c r="I43" s="12"/>
      <c r="J43" s="12"/>
    </row>
    <row r="44" spans="1:10" ht="15.75" thickBot="1">
      <c r="B44" s="581"/>
      <c r="C44" s="582"/>
      <c r="D44" s="582"/>
      <c r="E44" s="77"/>
      <c r="F44" s="237"/>
      <c r="G44" s="16"/>
      <c r="H44" s="12"/>
      <c r="I44" s="12"/>
      <c r="J44" s="12"/>
    </row>
    <row r="45" spans="1:10" s="11" customFormat="1" ht="39.75" customHeight="1">
      <c r="B45" s="17"/>
      <c r="C45" s="17"/>
      <c r="D45" s="17"/>
      <c r="E45" s="17"/>
      <c r="F45" s="238"/>
      <c r="G45" s="17"/>
    </row>
    <row r="46" spans="1:10" s="11" customFormat="1" ht="39.75" customHeight="1">
      <c r="B46" s="17"/>
      <c r="C46" s="17"/>
      <c r="D46" s="17"/>
      <c r="E46" s="17"/>
      <c r="F46" s="238"/>
      <c r="G46" s="17"/>
    </row>
    <row r="47" spans="1:10" ht="61.5" customHeight="1">
      <c r="B47" s="557" t="s">
        <v>195</v>
      </c>
      <c r="C47" s="557"/>
      <c r="D47" s="557"/>
      <c r="E47" s="557"/>
      <c r="F47" s="237"/>
      <c r="G47" s="557" t="s">
        <v>196</v>
      </c>
      <c r="H47" s="557"/>
      <c r="I47" s="557"/>
      <c r="J47" s="557"/>
    </row>
  </sheetData>
  <dataConsolidate/>
  <mergeCells count="47">
    <mergeCell ref="B47:E47"/>
    <mergeCell ref="G47:J47"/>
    <mergeCell ref="B28:E30"/>
    <mergeCell ref="G28:J28"/>
    <mergeCell ref="G29:J29"/>
    <mergeCell ref="E36:E38"/>
    <mergeCell ref="H36:H38"/>
    <mergeCell ref="I36:J38"/>
    <mergeCell ref="B32:E34"/>
    <mergeCell ref="B36:C38"/>
    <mergeCell ref="D36:D38"/>
    <mergeCell ref="B40:D40"/>
    <mergeCell ref="B41:D41"/>
    <mergeCell ref="B42:D42"/>
    <mergeCell ref="B43:D43"/>
    <mergeCell ref="B44:D44"/>
    <mergeCell ref="G21:J21"/>
    <mergeCell ref="B20:E22"/>
    <mergeCell ref="G20:J20"/>
    <mergeCell ref="G17:J17"/>
    <mergeCell ref="E10:G10"/>
    <mergeCell ref="E11:G11"/>
    <mergeCell ref="H10:J10"/>
    <mergeCell ref="H11:J11"/>
    <mergeCell ref="G13:J13"/>
    <mergeCell ref="B17:E17"/>
    <mergeCell ref="G14:J14"/>
    <mergeCell ref="G15:J15"/>
    <mergeCell ref="B13:C15"/>
    <mergeCell ref="E13:E15"/>
    <mergeCell ref="B10:C11"/>
    <mergeCell ref="B24:E26"/>
    <mergeCell ref="G34:J34"/>
    <mergeCell ref="G32:J32"/>
    <mergeCell ref="G33:J33"/>
    <mergeCell ref="G22:J22"/>
    <mergeCell ref="G24:J24"/>
    <mergeCell ref="G25:J25"/>
    <mergeCell ref="G26:J26"/>
    <mergeCell ref="G30:J30"/>
    <mergeCell ref="B1:C3"/>
    <mergeCell ref="B8:C8"/>
    <mergeCell ref="D1:J1"/>
    <mergeCell ref="D2:J2"/>
    <mergeCell ref="D3:J3"/>
    <mergeCell ref="F8:J8"/>
    <mergeCell ref="B6:D6"/>
  </mergeCells>
  <dataValidations count="9">
    <dataValidation type="list" allowBlank="1" showInputMessage="1" showErrorMessage="1" sqref="B24:E26 B28:E30 B32:E34 B20:E22">
      <formula1>objetivos</formula1>
    </dataValidation>
    <dataValidation type="list" allowBlank="1" showInputMessage="1" showErrorMessage="1" sqref="D13:D15">
      <formula1>proyectos</formula1>
    </dataValidation>
    <dataValidation type="list" allowBlank="1" showInputMessage="1" showErrorMessage="1" sqref="E6">
      <formula1>"2016, 2017, 2018, 2019, 2020"</formula1>
    </dataValidation>
    <dataValidation type="list" allowBlank="1" showInputMessage="1" showErrorMessage="1" sqref="G24:J26">
      <formula1>INDIRECT($F$24)</formula1>
    </dataValidation>
    <dataValidation type="list" allowBlank="1" showInputMessage="1" showErrorMessage="1" sqref="G28:J30">
      <formula1>INDIRECT($F$28)</formula1>
    </dataValidation>
    <dataValidation type="list" allowBlank="1" showInputMessage="1" showErrorMessage="1" sqref="G32:J34">
      <formula1>INDIRECT($F$32)</formula1>
    </dataValidation>
    <dataValidation type="list" allowBlank="1" showInputMessage="1" showErrorMessage="1" sqref="G20:J22">
      <formula1>INDIRECT($F$20)</formula1>
    </dataValidation>
    <dataValidation type="date" allowBlank="1" showInputMessage="1" showErrorMessage="1" sqref="E41:E44">
      <formula1>43831</formula1>
      <formula2>44196</formula2>
    </dataValidation>
    <dataValidation type="list" allowBlank="1" showInputMessage="1" showErrorMessage="1" sqref="B41:B44">
      <formula1>"Formulación versión 1, Actualización versión 2, Actualización versión 3, Actualización versión 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&amp;CFormato versión 03&amp;R&amp;N</oddFooter>
  </headerFooter>
  <drawing r:id="rId2"/>
  <legacyDrawing r:id="rId3"/>
  <extLst xmlns:x14="http://schemas.microsoft.com/office/spreadsheetml/2009/9/main">
    <ext uri="{CCE6A557-97BC-4b89-ADB6-D9C93CAAB3DF}">
      <x14:dataValidations xmlns:xm="http://schemas.microsoft.com/office/excel/2006/main" count="2">
        <x14:dataValidation type="list" allowBlank="1" showInputMessage="1" showErrorMessage="1">
          <x14:formula1>
            <xm:f>Listas!$B$3:$B$10</xm:f>
          </x14:formula1>
          <xm:sqref>D8</xm:sqref>
        </x14:dataValidation>
        <x14:dataValidation type="list" allowBlank="1" showInputMessage="1" showErrorMessage="1">
          <x14:formula1>
            <xm:f>Listas!$B$13:$B$29</xm:f>
          </x14:formula1>
          <xm:sqref>D10:J11</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B1:BG126"/>
  <sheetViews>
    <sheetView showGridLines="0" zoomScale="80" zoomScaleNormal="80" zoomScaleSheetLayoutView="90" zoomScalePageLayoutView="125" workbookViewId="0">
      <pane xSplit="4" ySplit="8" topLeftCell="E60" activePane="bottomRight" state="frozen"/>
      <selection pane="topRight" activeCell="E1" sqref="E1"/>
      <selection pane="bottomLeft" activeCell="A9" sqref="A9"/>
      <selection pane="bottomRight" activeCell="C79" sqref="C79"/>
    </sheetView>
  </sheetViews>
  <sheetFormatPr baseColWidth="10" defaultColWidth="10.85546875" defaultRowHeight="17.25" outlineLevelCol="1"/>
  <cols>
    <col min="1" max="1" width="3.140625" style="250" customWidth="1"/>
    <col min="2" max="2" width="10.7109375" style="446" customWidth="1"/>
    <col min="3" max="3" width="15.42578125" style="446" customWidth="1"/>
    <col min="4" max="4" width="64.5703125" style="446" customWidth="1"/>
    <col min="5" max="5" width="14.7109375" style="446" customWidth="1"/>
    <col min="6" max="6" width="21.28515625" style="447" customWidth="1"/>
    <col min="7" max="7" width="27.85546875" style="446" customWidth="1"/>
    <col min="8" max="8" width="18.140625" style="446" customWidth="1"/>
    <col min="9" max="9" width="22.85546875" style="446" customWidth="1"/>
    <col min="10" max="10" width="20.42578125" style="446" customWidth="1"/>
    <col min="11" max="12" width="12.42578125" style="446" customWidth="1"/>
    <col min="13" max="13" width="9.28515625" style="446" customWidth="1"/>
    <col min="14" max="16" width="5.28515625" style="446" customWidth="1" outlineLevel="1"/>
    <col min="17" max="17" width="7.5703125" style="446" customWidth="1"/>
    <col min="18" max="18" width="11.5703125" style="446" bestFit="1" customWidth="1"/>
    <col min="19" max="19" width="51.140625" style="446" customWidth="1"/>
    <col min="20" max="20" width="8" style="446" hidden="1" customWidth="1" outlineLevel="1"/>
    <col min="21" max="21" width="7.140625" style="446" hidden="1" customWidth="1" outlineLevel="1"/>
    <col min="22" max="22" width="39.140625" style="446" hidden="1" customWidth="1" outlineLevel="1"/>
    <col min="23" max="23" width="8.85546875" style="446" customWidth="1" collapsed="1"/>
    <col min="24" max="26" width="5.28515625" style="448" customWidth="1" outlineLevel="1"/>
    <col min="27" max="27" width="7.5703125" style="449" customWidth="1"/>
    <col min="28" max="28" width="11.5703125" style="446" bestFit="1" customWidth="1"/>
    <col min="29" max="29" width="54.85546875" style="449" customWidth="1"/>
    <col min="30" max="30" width="13.140625" style="446" hidden="1" customWidth="1" outlineLevel="1"/>
    <col min="31" max="31" width="7.140625" style="446" hidden="1" customWidth="1" outlineLevel="1"/>
    <col min="32" max="32" width="39.140625" style="446" hidden="1" customWidth="1" outlineLevel="1"/>
    <col min="33" max="33" width="11.140625" style="449" customWidth="1" collapsed="1"/>
    <col min="34" max="36" width="5.28515625" style="450" customWidth="1" outlineLevel="1"/>
    <col min="37" max="37" width="10.85546875" style="449" customWidth="1"/>
    <col min="38" max="38" width="11.5703125" style="446" bestFit="1" customWidth="1"/>
    <col min="39" max="39" width="54.85546875" style="449" customWidth="1"/>
    <col min="40" max="40" width="13.140625" style="446" hidden="1" customWidth="1" outlineLevel="1"/>
    <col min="41" max="41" width="7.140625" style="446" hidden="1" customWidth="1" outlineLevel="1"/>
    <col min="42" max="42" width="39.140625" style="446" hidden="1" customWidth="1" outlineLevel="1"/>
    <col min="43" max="43" width="9.7109375" style="449" customWidth="1" collapsed="1"/>
    <col min="44" max="44" width="5.28515625" style="450" customWidth="1" outlineLevel="1"/>
    <col min="45" max="45" width="5.85546875" style="450" customWidth="1" outlineLevel="1"/>
    <col min="46" max="46" width="5.28515625" style="450" customWidth="1" outlineLevel="1"/>
    <col min="47" max="47" width="8.85546875" style="449" customWidth="1"/>
    <col min="48" max="48" width="11.5703125" style="446" bestFit="1" customWidth="1"/>
    <col min="49" max="49" width="54.85546875" style="449" customWidth="1"/>
    <col min="50" max="50" width="13.140625" style="446" hidden="1" customWidth="1" outlineLevel="1"/>
    <col min="51" max="51" width="7.140625" style="446" hidden="1" customWidth="1" outlineLevel="1"/>
    <col min="52" max="52" width="39.140625" style="446" hidden="1" customWidth="1" outlineLevel="1"/>
    <col min="53" max="53" width="8.85546875" style="449" customWidth="1" collapsed="1"/>
    <col min="54" max="54" width="8.85546875" style="449" customWidth="1"/>
    <col min="55" max="55" width="18.7109375" style="449" bestFit="1" customWidth="1"/>
    <col min="56" max="56" width="7.5703125" style="449" customWidth="1"/>
    <col min="57" max="57" width="11.140625" style="449" customWidth="1"/>
    <col min="58" max="58" width="38.28515625" style="451" customWidth="1"/>
    <col min="59" max="59" width="10.85546875" style="430"/>
    <col min="60" max="16384" width="10.85546875" style="250"/>
  </cols>
  <sheetData>
    <row r="1" spans="2:59" s="240" customFormat="1" ht="24.75" customHeight="1">
      <c r="B1" s="619"/>
      <c r="C1" s="620"/>
      <c r="D1" s="628" t="str">
        <f>+'Marco General'!D1</f>
        <v>INSTITUTO DISTRITAL DE PATRIMONIO CULTURAL</v>
      </c>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9"/>
      <c r="BG1" s="239"/>
    </row>
    <row r="2" spans="2:59" s="240" customFormat="1" ht="24.75" hidden="1" customHeight="1">
      <c r="B2" s="621"/>
      <c r="C2" s="622"/>
      <c r="D2" s="630" t="str">
        <f>'Marco General'!$D$2</f>
        <v>PROCESO DE DIRECCIONAMIENTO ESTRATEGICO</v>
      </c>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1"/>
      <c r="BG2" s="239"/>
    </row>
    <row r="3" spans="2:59" s="240" customFormat="1" ht="37.5" hidden="1" customHeight="1" thickBot="1">
      <c r="B3" s="623"/>
      <c r="C3" s="624"/>
      <c r="D3" s="632" t="str">
        <f>+'Marco General'!$D$3</f>
        <v>PLAN OPERATIVO ANUAL POR DEPENDENCIAS / PROCESOS</v>
      </c>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2"/>
      <c r="AZ3" s="632"/>
      <c r="BA3" s="632"/>
      <c r="BB3" s="632"/>
      <c r="BC3" s="632"/>
      <c r="BD3" s="632"/>
      <c r="BE3" s="632"/>
      <c r="BF3" s="633"/>
      <c r="BG3" s="239"/>
    </row>
    <row r="4" spans="2:59" s="247" customFormat="1" ht="10.5" hidden="1" customHeight="1">
      <c r="B4" s="241"/>
      <c r="C4" s="241"/>
      <c r="D4" s="241"/>
      <c r="E4" s="241"/>
      <c r="F4" s="242"/>
      <c r="G4" s="241"/>
      <c r="H4" s="241"/>
      <c r="I4" s="241"/>
      <c r="J4" s="241"/>
      <c r="K4" s="241"/>
      <c r="L4" s="241"/>
      <c r="M4" s="241"/>
      <c r="N4" s="241"/>
      <c r="O4" s="241"/>
      <c r="P4" s="241"/>
      <c r="Q4" s="241"/>
      <c r="R4" s="241"/>
      <c r="S4" s="243"/>
      <c r="T4" s="243"/>
      <c r="U4" s="243"/>
      <c r="V4" s="243"/>
      <c r="W4" s="241"/>
      <c r="X4" s="244"/>
      <c r="Y4" s="244"/>
      <c r="Z4" s="244"/>
      <c r="AA4" s="241"/>
      <c r="AB4" s="241"/>
      <c r="AC4" s="241"/>
      <c r="AD4" s="243"/>
      <c r="AE4" s="243"/>
      <c r="AF4" s="243"/>
      <c r="AG4" s="241"/>
      <c r="AH4" s="244"/>
      <c r="AI4" s="244"/>
      <c r="AJ4" s="244"/>
      <c r="AK4" s="241"/>
      <c r="AL4" s="241"/>
      <c r="AM4" s="241"/>
      <c r="AN4" s="243"/>
      <c r="AO4" s="243"/>
      <c r="AP4" s="243"/>
      <c r="AQ4" s="241"/>
      <c r="AR4" s="244"/>
      <c r="AS4" s="244"/>
      <c r="AT4" s="244"/>
      <c r="AU4" s="241"/>
      <c r="AV4" s="241"/>
      <c r="AW4" s="241"/>
      <c r="AX4" s="243"/>
      <c r="AY4" s="243"/>
      <c r="AZ4" s="243"/>
      <c r="BA4" s="241"/>
      <c r="BB4" s="241"/>
      <c r="BC4" s="241"/>
      <c r="BD4" s="241"/>
      <c r="BE4" s="241"/>
      <c r="BF4" s="245"/>
      <c r="BG4" s="246"/>
    </row>
    <row r="5" spans="2:59" s="240" customFormat="1" ht="14.25" hidden="1" customHeight="1">
      <c r="B5" s="625" t="s">
        <v>1</v>
      </c>
      <c r="C5" s="625"/>
      <c r="D5" s="636" t="str">
        <f>+'Marco General'!D8:D8</f>
        <v>Subdirección de Gestión Corporativa</v>
      </c>
      <c r="BA5" s="609" t="s">
        <v>222</v>
      </c>
      <c r="BB5" s="609"/>
      <c r="BC5" s="609"/>
      <c r="BD5" s="638">
        <f>SUM(BG:BG)</f>
        <v>0</v>
      </c>
      <c r="BE5" s="639"/>
      <c r="BF5" s="640"/>
      <c r="BG5" s="239"/>
    </row>
    <row r="6" spans="2:59" s="240" customFormat="1" ht="14.25" hidden="1" customHeight="1">
      <c r="B6" s="626"/>
      <c r="C6" s="626"/>
      <c r="D6" s="637"/>
      <c r="BA6" s="610"/>
      <c r="BB6" s="610"/>
      <c r="BC6" s="610"/>
      <c r="BD6" s="641"/>
      <c r="BE6" s="642"/>
      <c r="BF6" s="643"/>
      <c r="BG6" s="239"/>
    </row>
    <row r="7" spans="2:59" s="247" customFormat="1" ht="12" hidden="1" customHeight="1">
      <c r="B7" s="625" t="s">
        <v>0</v>
      </c>
      <c r="C7" s="625"/>
      <c r="D7" s="634">
        <f>+'Marco General'!E6</f>
        <v>2020</v>
      </c>
      <c r="E7" s="241"/>
      <c r="F7" s="242"/>
      <c r="G7" s="241"/>
      <c r="H7" s="241"/>
      <c r="I7" s="241"/>
      <c r="J7" s="241"/>
      <c r="K7" s="241"/>
      <c r="L7" s="241"/>
      <c r="M7" s="241"/>
      <c r="N7" s="241"/>
      <c r="O7" s="241"/>
      <c r="P7" s="241"/>
      <c r="Q7" s="241"/>
      <c r="R7" s="241"/>
      <c r="S7" s="243"/>
      <c r="T7" s="243"/>
      <c r="U7" s="243"/>
      <c r="V7" s="243"/>
      <c r="W7" s="241"/>
      <c r="X7" s="244"/>
      <c r="Y7" s="244"/>
      <c r="Z7" s="244"/>
      <c r="AA7" s="241"/>
      <c r="AB7" s="241"/>
      <c r="AC7" s="241"/>
      <c r="AD7" s="243"/>
      <c r="AE7" s="243"/>
      <c r="AF7" s="243"/>
      <c r="AG7" s="241"/>
      <c r="AH7" s="244"/>
      <c r="AI7" s="244"/>
      <c r="AJ7" s="244"/>
      <c r="AK7" s="241"/>
      <c r="AL7" s="241"/>
      <c r="AM7" s="241"/>
      <c r="AN7" s="243"/>
      <c r="AO7" s="243"/>
      <c r="AP7" s="243"/>
      <c r="AQ7" s="241"/>
      <c r="AR7" s="244"/>
      <c r="AS7" s="244"/>
      <c r="AT7" s="244"/>
      <c r="AU7" s="241"/>
      <c r="AV7" s="241"/>
      <c r="AW7" s="241"/>
      <c r="AX7" s="243"/>
      <c r="AY7" s="243"/>
      <c r="AZ7" s="243"/>
      <c r="BA7" s="241"/>
      <c r="BB7" s="241"/>
      <c r="BC7" s="241"/>
      <c r="BD7" s="241"/>
      <c r="BE7" s="241"/>
      <c r="BF7" s="245"/>
      <c r="BG7" s="246"/>
    </row>
    <row r="8" spans="2:59" s="247" customFormat="1" ht="12" customHeight="1">
      <c r="B8" s="626"/>
      <c r="C8" s="626"/>
      <c r="D8" s="635"/>
      <c r="E8" s="248">
        <f>SUM(E12:E84)</f>
        <v>2.0000000000000004</v>
      </c>
      <c r="F8" s="242"/>
      <c r="G8" s="241"/>
      <c r="H8" s="241"/>
      <c r="I8" s="241"/>
      <c r="J8" s="241"/>
      <c r="K8" s="241"/>
      <c r="L8" s="241"/>
      <c r="M8" s="241">
        <f>+SUM(M13:M1048576)</f>
        <v>18.686100000000003</v>
      </c>
      <c r="N8" s="241"/>
      <c r="O8" s="241"/>
      <c r="P8" s="241"/>
      <c r="Q8" s="241">
        <f>+SUM(Q13:Q1048576)</f>
        <v>0</v>
      </c>
      <c r="R8" s="241"/>
      <c r="S8" s="243"/>
      <c r="T8" s="241">
        <f>+SUM(T13:T1048576)</f>
        <v>2</v>
      </c>
      <c r="U8" s="243"/>
      <c r="V8" s="243"/>
      <c r="W8" s="241">
        <f>+SUM(W13:W1048576)</f>
        <v>8.2421000000000006</v>
      </c>
      <c r="X8" s="244"/>
      <c r="Y8" s="244"/>
      <c r="Z8" s="244"/>
      <c r="AA8" s="241">
        <f>+SUM(AA13:AA1048576)</f>
        <v>0</v>
      </c>
      <c r="AB8" s="241"/>
      <c r="AC8" s="241"/>
      <c r="AD8" s="241">
        <f>+SUM(AD13:AD1048576)</f>
        <v>0</v>
      </c>
      <c r="AE8" s="243"/>
      <c r="AF8" s="243"/>
      <c r="AG8" s="241">
        <f>+SUM(AG13:AG1048576)</f>
        <v>7.1641000000000004</v>
      </c>
      <c r="AH8" s="244"/>
      <c r="AI8" s="244"/>
      <c r="AJ8" s="244"/>
      <c r="AK8" s="241">
        <f>+SUM(AK13:AK1048576)</f>
        <v>0</v>
      </c>
      <c r="AL8" s="241"/>
      <c r="AM8" s="241"/>
      <c r="AN8" s="241">
        <f>+SUM(AN13:AN1048576)</f>
        <v>0</v>
      </c>
      <c r="AO8" s="243"/>
      <c r="AP8" s="243"/>
      <c r="AQ8" s="241">
        <f>+SUM(AQ13:AQ1048576)</f>
        <v>7.9076999999999993</v>
      </c>
      <c r="AR8" s="244"/>
      <c r="AS8" s="244"/>
      <c r="AT8" s="244"/>
      <c r="AU8" s="241">
        <f>+SUM(AU13:AU1048576)</f>
        <v>0</v>
      </c>
      <c r="AV8" s="241"/>
      <c r="AW8" s="241"/>
      <c r="AX8" s="241">
        <f>+SUM(AX13:AX1048576)</f>
        <v>0</v>
      </c>
      <c r="AY8" s="243"/>
      <c r="AZ8" s="243"/>
      <c r="BA8" s="241">
        <f>+SUM(BA13:BA1048576)</f>
        <v>42</v>
      </c>
      <c r="BB8" s="241">
        <f>+SUM(BB13:BB1048576)</f>
        <v>0</v>
      </c>
      <c r="BC8" s="241"/>
      <c r="BD8" s="241">
        <f>+SUM(BD13:BD1048576)</f>
        <v>2</v>
      </c>
      <c r="BE8" s="241"/>
      <c r="BF8" s="245"/>
      <c r="BG8" s="246"/>
    </row>
    <row r="9" spans="2:59" s="132" customFormat="1" ht="10.5" customHeight="1" thickBot="1">
      <c r="B9" s="627" t="s">
        <v>10</v>
      </c>
      <c r="C9" s="627"/>
      <c r="D9" s="627"/>
      <c r="E9" s="216" t="s">
        <v>202</v>
      </c>
      <c r="F9" s="216" t="s">
        <v>200</v>
      </c>
      <c r="G9" s="216" t="s">
        <v>122</v>
      </c>
      <c r="H9" s="216" t="s">
        <v>199</v>
      </c>
      <c r="I9" s="216" t="s">
        <v>223</v>
      </c>
      <c r="J9" s="216" t="s">
        <v>11</v>
      </c>
      <c r="K9" s="129" t="s">
        <v>206</v>
      </c>
      <c r="L9" s="216" t="s">
        <v>207</v>
      </c>
      <c r="M9" s="216" t="s">
        <v>124</v>
      </c>
      <c r="N9" s="216" t="s">
        <v>208</v>
      </c>
      <c r="O9" s="216" t="s">
        <v>209</v>
      </c>
      <c r="P9" s="216" t="s">
        <v>210</v>
      </c>
      <c r="Q9" s="216" t="s">
        <v>125</v>
      </c>
      <c r="R9" s="216" t="s">
        <v>211</v>
      </c>
      <c r="S9" s="216" t="s">
        <v>15</v>
      </c>
      <c r="T9" s="216" t="s">
        <v>244</v>
      </c>
      <c r="U9" s="216" t="s">
        <v>204</v>
      </c>
      <c r="V9" s="216" t="s">
        <v>205</v>
      </c>
      <c r="W9" s="216" t="s">
        <v>124</v>
      </c>
      <c r="X9" s="216" t="s">
        <v>212</v>
      </c>
      <c r="Y9" s="216" t="s">
        <v>213</v>
      </c>
      <c r="Z9" s="216" t="s">
        <v>214</v>
      </c>
      <c r="AA9" s="216" t="s">
        <v>125</v>
      </c>
      <c r="AB9" s="216" t="s">
        <v>211</v>
      </c>
      <c r="AC9" s="216" t="s">
        <v>15</v>
      </c>
      <c r="AD9" s="216" t="s">
        <v>244</v>
      </c>
      <c r="AE9" s="216" t="s">
        <v>204</v>
      </c>
      <c r="AF9" s="216" t="s">
        <v>205</v>
      </c>
      <c r="AG9" s="216" t="s">
        <v>124</v>
      </c>
      <c r="AH9" s="216" t="s">
        <v>215</v>
      </c>
      <c r="AI9" s="216" t="s">
        <v>216</v>
      </c>
      <c r="AJ9" s="216" t="s">
        <v>217</v>
      </c>
      <c r="AK9" s="216" t="s">
        <v>125</v>
      </c>
      <c r="AL9" s="216" t="s">
        <v>211</v>
      </c>
      <c r="AM9" s="216" t="s">
        <v>15</v>
      </c>
      <c r="AN9" s="216" t="s">
        <v>244</v>
      </c>
      <c r="AO9" s="216" t="s">
        <v>204</v>
      </c>
      <c r="AP9" s="216" t="s">
        <v>205</v>
      </c>
      <c r="AQ9" s="216" t="s">
        <v>124</v>
      </c>
      <c r="AR9" s="216" t="s">
        <v>218</v>
      </c>
      <c r="AS9" s="216" t="s">
        <v>219</v>
      </c>
      <c r="AT9" s="216" t="s">
        <v>220</v>
      </c>
      <c r="AU9" s="216" t="s">
        <v>125</v>
      </c>
      <c r="AV9" s="216" t="s">
        <v>211</v>
      </c>
      <c r="AW9" s="216" t="s">
        <v>15</v>
      </c>
      <c r="AX9" s="216" t="s">
        <v>244</v>
      </c>
      <c r="AY9" s="216" t="s">
        <v>204</v>
      </c>
      <c r="AZ9" s="216" t="s">
        <v>205</v>
      </c>
      <c r="BA9" s="216" t="s">
        <v>124</v>
      </c>
      <c r="BB9" s="130" t="s">
        <v>125</v>
      </c>
      <c r="BC9" s="130" t="s">
        <v>123</v>
      </c>
      <c r="BD9" s="216" t="s">
        <v>244</v>
      </c>
      <c r="BE9" s="130" t="s">
        <v>266</v>
      </c>
      <c r="BF9" s="131" t="s">
        <v>9</v>
      </c>
      <c r="BG9" s="129"/>
    </row>
    <row r="10" spans="2:59" s="252" customFormat="1" ht="13.5" customHeight="1">
      <c r="B10" s="604" t="s">
        <v>197</v>
      </c>
      <c r="C10" s="605"/>
      <c r="D10" s="605"/>
      <c r="E10" s="601" t="s">
        <v>41</v>
      </c>
      <c r="F10" s="602"/>
      <c r="G10" s="602"/>
      <c r="H10" s="602"/>
      <c r="I10" s="602"/>
      <c r="J10" s="602"/>
      <c r="K10" s="602"/>
      <c r="L10" s="603"/>
      <c r="M10" s="249"/>
      <c r="N10" s="250"/>
      <c r="O10" s="250"/>
      <c r="P10" s="250"/>
      <c r="Q10" s="250"/>
      <c r="R10" s="250"/>
      <c r="S10" s="251" t="str">
        <f>+VLOOKUP(E10,Listas!$B$42:$D$68,2,FALSE)</f>
        <v>OBJ_5</v>
      </c>
      <c r="BG10" s="253"/>
    </row>
    <row r="11" spans="2:59" s="252" customFormat="1" ht="30" customHeight="1" thickBot="1">
      <c r="B11" s="611" t="s">
        <v>233</v>
      </c>
      <c r="C11" s="612"/>
      <c r="D11" s="612"/>
      <c r="E11" s="606" t="s">
        <v>105</v>
      </c>
      <c r="F11" s="607"/>
      <c r="G11" s="607"/>
      <c r="H11" s="607"/>
      <c r="I11" s="607"/>
      <c r="J11" s="607"/>
      <c r="K11" s="607"/>
      <c r="L11" s="608"/>
      <c r="M11" s="250"/>
      <c r="N11" s="250"/>
      <c r="O11" s="250"/>
      <c r="P11" s="250"/>
      <c r="Q11" s="250"/>
      <c r="R11" s="250"/>
      <c r="S11" s="254"/>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3"/>
    </row>
    <row r="12" spans="2:59" s="262" customFormat="1" ht="25.5" customHeight="1">
      <c r="B12" s="583" t="s">
        <v>198</v>
      </c>
      <c r="C12" s="585" t="s">
        <v>10</v>
      </c>
      <c r="D12" s="586"/>
      <c r="E12" s="599" t="s">
        <v>202</v>
      </c>
      <c r="F12" s="593" t="s">
        <v>200</v>
      </c>
      <c r="G12" s="593" t="s">
        <v>224</v>
      </c>
      <c r="H12" s="593" t="s">
        <v>199</v>
      </c>
      <c r="I12" s="593" t="s">
        <v>16</v>
      </c>
      <c r="J12" s="593" t="s">
        <v>11</v>
      </c>
      <c r="K12" s="597" t="s">
        <v>201</v>
      </c>
      <c r="L12" s="598"/>
      <c r="M12" s="256"/>
      <c r="N12" s="257"/>
      <c r="O12" s="257"/>
      <c r="P12" s="257"/>
      <c r="Q12" s="257"/>
      <c r="R12" s="257"/>
      <c r="S12" s="258" t="s">
        <v>3</v>
      </c>
      <c r="T12" s="257"/>
      <c r="U12" s="257"/>
      <c r="V12" s="259"/>
      <c r="W12" s="256"/>
      <c r="X12" s="257"/>
      <c r="Y12" s="257"/>
      <c r="Z12" s="257"/>
      <c r="AA12" s="257"/>
      <c r="AB12" s="257"/>
      <c r="AC12" s="257" t="s">
        <v>4</v>
      </c>
      <c r="AD12" s="257"/>
      <c r="AE12" s="257"/>
      <c r="AF12" s="259"/>
      <c r="AG12" s="256"/>
      <c r="AH12" s="257"/>
      <c r="AI12" s="257"/>
      <c r="AJ12" s="257"/>
      <c r="AK12" s="257"/>
      <c r="AL12" s="257"/>
      <c r="AM12" s="257" t="s">
        <v>5</v>
      </c>
      <c r="AN12" s="257"/>
      <c r="AO12" s="257"/>
      <c r="AP12" s="259"/>
      <c r="AQ12" s="257"/>
      <c r="AR12" s="257"/>
      <c r="AS12" s="257"/>
      <c r="AT12" s="257"/>
      <c r="AU12" s="257"/>
      <c r="AV12" s="257"/>
      <c r="AW12" s="257" t="s">
        <v>6</v>
      </c>
      <c r="AX12" s="257"/>
      <c r="AY12" s="257"/>
      <c r="AZ12" s="257"/>
      <c r="BA12" s="256"/>
      <c r="BB12" s="257"/>
      <c r="BC12" s="257" t="s">
        <v>240</v>
      </c>
      <c r="BD12" s="257"/>
      <c r="BE12" s="259"/>
      <c r="BF12" s="260" t="s">
        <v>134</v>
      </c>
      <c r="BG12" s="261"/>
    </row>
    <row r="13" spans="2:59" s="262" customFormat="1" ht="25.5">
      <c r="B13" s="584"/>
      <c r="C13" s="587"/>
      <c r="D13" s="588"/>
      <c r="E13" s="600"/>
      <c r="F13" s="594"/>
      <c r="G13" s="594"/>
      <c r="H13" s="594"/>
      <c r="I13" s="594"/>
      <c r="J13" s="594"/>
      <c r="K13" s="263" t="s">
        <v>206</v>
      </c>
      <c r="L13" s="264" t="s">
        <v>207</v>
      </c>
      <c r="M13" s="265" t="s">
        <v>124</v>
      </c>
      <c r="N13" s="266" t="s">
        <v>208</v>
      </c>
      <c r="O13" s="266" t="s">
        <v>209</v>
      </c>
      <c r="P13" s="266" t="s">
        <v>210</v>
      </c>
      <c r="Q13" s="266" t="s">
        <v>125</v>
      </c>
      <c r="R13" s="266" t="s">
        <v>211</v>
      </c>
      <c r="S13" s="266" t="s">
        <v>15</v>
      </c>
      <c r="T13" s="266" t="s">
        <v>244</v>
      </c>
      <c r="U13" s="266" t="s">
        <v>204</v>
      </c>
      <c r="V13" s="267" t="s">
        <v>205</v>
      </c>
      <c r="W13" s="265" t="s">
        <v>124</v>
      </c>
      <c r="X13" s="266" t="s">
        <v>212</v>
      </c>
      <c r="Y13" s="266" t="s">
        <v>213</v>
      </c>
      <c r="Z13" s="266" t="s">
        <v>214</v>
      </c>
      <c r="AA13" s="266" t="s">
        <v>125</v>
      </c>
      <c r="AB13" s="266" t="s">
        <v>211</v>
      </c>
      <c r="AC13" s="266" t="s">
        <v>15</v>
      </c>
      <c r="AD13" s="266" t="s">
        <v>244</v>
      </c>
      <c r="AE13" s="266" t="s">
        <v>204</v>
      </c>
      <c r="AF13" s="267" t="s">
        <v>205</v>
      </c>
      <c r="AG13" s="265" t="s">
        <v>124</v>
      </c>
      <c r="AH13" s="266" t="s">
        <v>215</v>
      </c>
      <c r="AI13" s="266" t="s">
        <v>216</v>
      </c>
      <c r="AJ13" s="266" t="s">
        <v>217</v>
      </c>
      <c r="AK13" s="266" t="s">
        <v>125</v>
      </c>
      <c r="AL13" s="266" t="s">
        <v>211</v>
      </c>
      <c r="AM13" s="266" t="s">
        <v>15</v>
      </c>
      <c r="AN13" s="266" t="s">
        <v>244</v>
      </c>
      <c r="AO13" s="266" t="s">
        <v>204</v>
      </c>
      <c r="AP13" s="267" t="s">
        <v>205</v>
      </c>
      <c r="AQ13" s="268" t="s">
        <v>124</v>
      </c>
      <c r="AR13" s="266" t="s">
        <v>218</v>
      </c>
      <c r="AS13" s="266" t="s">
        <v>219</v>
      </c>
      <c r="AT13" s="266" t="s">
        <v>220</v>
      </c>
      <c r="AU13" s="266" t="s">
        <v>125</v>
      </c>
      <c r="AV13" s="266" t="s">
        <v>211</v>
      </c>
      <c r="AW13" s="266" t="s">
        <v>15</v>
      </c>
      <c r="AX13" s="266" t="s">
        <v>244</v>
      </c>
      <c r="AY13" s="266" t="s">
        <v>204</v>
      </c>
      <c r="AZ13" s="264" t="s">
        <v>205</v>
      </c>
      <c r="BA13" s="265" t="s">
        <v>124</v>
      </c>
      <c r="BB13" s="269" t="s">
        <v>125</v>
      </c>
      <c r="BC13" s="270" t="s">
        <v>123</v>
      </c>
      <c r="BD13" s="271" t="s">
        <v>244</v>
      </c>
      <c r="BE13" s="270" t="s">
        <v>266</v>
      </c>
      <c r="BF13" s="272" t="s">
        <v>9</v>
      </c>
      <c r="BG13" s="261"/>
    </row>
    <row r="14" spans="2:59" s="296" customFormat="1" ht="86.25" customHeight="1">
      <c r="B14" s="273">
        <v>1</v>
      </c>
      <c r="C14" s="613" t="s">
        <v>302</v>
      </c>
      <c r="D14" s="614"/>
      <c r="E14" s="471">
        <v>0.05</v>
      </c>
      <c r="F14" s="274" t="s">
        <v>333</v>
      </c>
      <c r="G14" s="275" t="s">
        <v>334</v>
      </c>
      <c r="H14" s="276" t="s">
        <v>19</v>
      </c>
      <c r="I14" s="276" t="s">
        <v>281</v>
      </c>
      <c r="J14" s="276" t="s">
        <v>282</v>
      </c>
      <c r="K14" s="277">
        <v>43831</v>
      </c>
      <c r="L14" s="278">
        <v>43920</v>
      </c>
      <c r="M14" s="279">
        <v>5</v>
      </c>
      <c r="N14" s="280"/>
      <c r="O14" s="280"/>
      <c r="P14" s="280"/>
      <c r="Q14" s="281"/>
      <c r="R14" s="282">
        <f>IFERROR(Q14/M14,"")</f>
        <v>0</v>
      </c>
      <c r="S14" s="283"/>
      <c r="T14" s="284">
        <v>1</v>
      </c>
      <c r="U14" s="282">
        <f>IFERROR(T14/M14,"")</f>
        <v>0.2</v>
      </c>
      <c r="V14" s="285"/>
      <c r="W14" s="279"/>
      <c r="X14" s="280"/>
      <c r="Y14" s="280"/>
      <c r="Z14" s="280"/>
      <c r="AA14" s="281"/>
      <c r="AB14" s="282" t="str">
        <f>IFERROR(AA14/W14,"")</f>
        <v/>
      </c>
      <c r="AC14" s="283"/>
      <c r="AD14" s="286"/>
      <c r="AE14" s="282" t="str">
        <f>IFERROR(AD14/W14,"")</f>
        <v/>
      </c>
      <c r="AF14" s="285"/>
      <c r="AG14" s="279"/>
      <c r="AH14" s="280"/>
      <c r="AI14" s="280"/>
      <c r="AJ14" s="280"/>
      <c r="AK14" s="281"/>
      <c r="AL14" s="282" t="str">
        <f>IFERROR(AK14/AG14,"")</f>
        <v/>
      </c>
      <c r="AM14" s="287"/>
      <c r="AN14" s="286"/>
      <c r="AO14" s="282" t="str">
        <f>IFERROR(AN14/AG14,"")</f>
        <v/>
      </c>
      <c r="AP14" s="285"/>
      <c r="AQ14" s="279"/>
      <c r="AR14" s="280"/>
      <c r="AS14" s="280"/>
      <c r="AT14" s="280"/>
      <c r="AU14" s="281"/>
      <c r="AV14" s="282" t="str">
        <f>IFERROR(AU14/AQ14,"")</f>
        <v/>
      </c>
      <c r="AW14" s="288"/>
      <c r="AX14" s="289"/>
      <c r="AY14" s="282" t="str">
        <f>IFERROR(AX14/AQ14,"")</f>
        <v/>
      </c>
      <c r="AZ14" s="290"/>
      <c r="BA14" s="279">
        <f t="shared" ref="BA14:BA24" si="0">+SUM(M14,W14,AG14,AQ14)</f>
        <v>5</v>
      </c>
      <c r="BB14" s="280">
        <f t="shared" ref="BB14:BB24" si="1">+SUM(Q14,AA14,AK14,AU14)</f>
        <v>0</v>
      </c>
      <c r="BC14" s="291">
        <f t="shared" ref="BC14:BC24" si="2">IFERROR(BB14/BA14,"")</f>
        <v>0</v>
      </c>
      <c r="BD14" s="292">
        <f>SUM(T14,AD14,AN14,AX14)</f>
        <v>1</v>
      </c>
      <c r="BE14" s="293">
        <f>IFERROR(BD14/BA14,"")</f>
        <v>0.2</v>
      </c>
      <c r="BF14" s="294"/>
      <c r="BG14" s="295"/>
    </row>
    <row r="15" spans="2:59" s="320" customFormat="1" ht="60.75" customHeight="1">
      <c r="B15" s="297">
        <v>2</v>
      </c>
      <c r="C15" s="615" t="s">
        <v>365</v>
      </c>
      <c r="D15" s="616"/>
      <c r="E15" s="472">
        <v>0.04</v>
      </c>
      <c r="F15" s="274" t="s">
        <v>336</v>
      </c>
      <c r="G15" s="300" t="s">
        <v>269</v>
      </c>
      <c r="H15" s="301" t="s">
        <v>19</v>
      </c>
      <c r="I15" s="276" t="s">
        <v>281</v>
      </c>
      <c r="J15" s="276" t="s">
        <v>282</v>
      </c>
      <c r="K15" s="302">
        <v>43831</v>
      </c>
      <c r="L15" s="303">
        <v>43920</v>
      </c>
      <c r="M15" s="304">
        <v>1</v>
      </c>
      <c r="N15" s="305"/>
      <c r="O15" s="305"/>
      <c r="P15" s="305"/>
      <c r="Q15" s="305"/>
      <c r="R15" s="306">
        <f>IFERROR(Q15/M15,"")</f>
        <v>0</v>
      </c>
      <c r="S15" s="323"/>
      <c r="T15" s="308">
        <v>1</v>
      </c>
      <c r="U15" s="306">
        <f>IFERROR(T15/M15,"")</f>
        <v>1</v>
      </c>
      <c r="V15" s="324"/>
      <c r="W15" s="321"/>
      <c r="X15" s="322"/>
      <c r="Y15" s="322"/>
      <c r="Z15" s="322"/>
      <c r="AA15" s="305"/>
      <c r="AB15" s="306" t="str">
        <f>IFERROR(AA15/W15,"")</f>
        <v/>
      </c>
      <c r="AC15" s="323"/>
      <c r="AD15" s="325"/>
      <c r="AE15" s="306" t="str">
        <f>IFERROR(AD15/W15,"")</f>
        <v/>
      </c>
      <c r="AF15" s="324"/>
      <c r="AG15" s="321"/>
      <c r="AH15" s="322"/>
      <c r="AI15" s="322"/>
      <c r="AJ15" s="322"/>
      <c r="AK15" s="305"/>
      <c r="AL15" s="306" t="str">
        <f>IFERROR(AK15/AG15,"")</f>
        <v/>
      </c>
      <c r="AM15" s="323"/>
      <c r="AN15" s="325"/>
      <c r="AO15" s="306" t="str">
        <f>IFERROR(AN15/AG15,"")</f>
        <v/>
      </c>
      <c r="AP15" s="324"/>
      <c r="AQ15" s="321"/>
      <c r="AR15" s="322"/>
      <c r="AS15" s="322"/>
      <c r="AT15" s="322"/>
      <c r="AU15" s="305"/>
      <c r="AV15" s="306" t="str">
        <f>IFERROR(AU15/AQ15,"")</f>
        <v/>
      </c>
      <c r="AW15" s="326"/>
      <c r="AX15" s="327"/>
      <c r="AY15" s="306" t="str">
        <f>IFERROR(AX15/AQ15,"")</f>
        <v/>
      </c>
      <c r="AZ15" s="328"/>
      <c r="BA15" s="304">
        <f t="shared" ref="BA15:BA16" si="3">+SUM(M15,W15,AG15,AQ15)</f>
        <v>1</v>
      </c>
      <c r="BB15" s="305">
        <f t="shared" ref="BB15:BB16" si="4">+SUM(Q15,AA15,AK15,AU15)</f>
        <v>0</v>
      </c>
      <c r="BC15" s="315">
        <f t="shared" ref="BC15:BC16" si="5">IFERROR(BB15/BA15,"")</f>
        <v>0</v>
      </c>
      <c r="BD15" s="316">
        <f>SUM(T15,AD15,AN15,AX15)</f>
        <v>1</v>
      </c>
      <c r="BE15" s="317">
        <f>IFERROR(BD15/BA15,"")</f>
        <v>1</v>
      </c>
      <c r="BF15" s="318"/>
      <c r="BG15" s="319"/>
    </row>
    <row r="16" spans="2:59" s="320" customFormat="1" ht="56.25" customHeight="1">
      <c r="B16" s="297">
        <v>3</v>
      </c>
      <c r="C16" s="615" t="s">
        <v>279</v>
      </c>
      <c r="D16" s="616"/>
      <c r="E16" s="472">
        <v>0.05</v>
      </c>
      <c r="F16" s="299" t="s">
        <v>335</v>
      </c>
      <c r="G16" s="300" t="s">
        <v>283</v>
      </c>
      <c r="H16" s="301" t="s">
        <v>19</v>
      </c>
      <c r="I16" s="276" t="s">
        <v>281</v>
      </c>
      <c r="J16" s="276" t="s">
        <v>282</v>
      </c>
      <c r="K16" s="302">
        <v>43863</v>
      </c>
      <c r="L16" s="303">
        <v>44196</v>
      </c>
      <c r="M16" s="468">
        <v>0.36840000000000001</v>
      </c>
      <c r="N16" s="305"/>
      <c r="O16" s="305"/>
      <c r="P16" s="305"/>
      <c r="Q16" s="305"/>
      <c r="R16" s="306">
        <f t="shared" ref="R16" si="6">IFERROR(Q16/M16,"")</f>
        <v>0</v>
      </c>
      <c r="S16" s="323"/>
      <c r="T16" s="308"/>
      <c r="U16" s="306"/>
      <c r="V16" s="324"/>
      <c r="W16" s="467">
        <v>0.23680000000000001</v>
      </c>
      <c r="X16" s="322"/>
      <c r="Y16" s="322"/>
      <c r="Z16" s="322"/>
      <c r="AA16" s="305"/>
      <c r="AB16" s="306">
        <f t="shared" ref="AB16" si="7">IFERROR(AA16/W16,"")</f>
        <v>0</v>
      </c>
      <c r="AC16" s="323"/>
      <c r="AD16" s="325"/>
      <c r="AE16" s="306"/>
      <c r="AF16" s="324"/>
      <c r="AG16" s="467">
        <v>0.23680000000000001</v>
      </c>
      <c r="AH16" s="322"/>
      <c r="AI16" s="322"/>
      <c r="AJ16" s="322"/>
      <c r="AK16" s="305"/>
      <c r="AL16" s="306">
        <f t="shared" ref="AL16" si="8">IFERROR(AK16/AG16,"")</f>
        <v>0</v>
      </c>
      <c r="AM16" s="323"/>
      <c r="AN16" s="325"/>
      <c r="AO16" s="306"/>
      <c r="AP16" s="324"/>
      <c r="AQ16" s="467">
        <v>0.158</v>
      </c>
      <c r="AR16" s="322"/>
      <c r="AS16" s="322"/>
      <c r="AT16" s="322"/>
      <c r="AU16" s="305"/>
      <c r="AV16" s="306">
        <f t="shared" ref="AV16" si="9">IFERROR(AU16/AQ16,"")</f>
        <v>0</v>
      </c>
      <c r="AW16" s="326"/>
      <c r="AX16" s="327"/>
      <c r="AY16" s="306"/>
      <c r="AZ16" s="328"/>
      <c r="BA16" s="304">
        <f t="shared" si="3"/>
        <v>1</v>
      </c>
      <c r="BB16" s="305">
        <f t="shared" si="4"/>
        <v>0</v>
      </c>
      <c r="BC16" s="315">
        <f t="shared" si="5"/>
        <v>0</v>
      </c>
      <c r="BD16" s="316">
        <f t="shared" ref="BD16" si="10">SUM(T16,AD16,AN16,AX16)</f>
        <v>0</v>
      </c>
      <c r="BE16" s="317">
        <f t="shared" ref="BE16" si="11">IFERROR(BD16/BA16,"")</f>
        <v>0</v>
      </c>
      <c r="BF16" s="318"/>
      <c r="BG16" s="319"/>
    </row>
    <row r="17" spans="2:59" s="320" customFormat="1" ht="55.5" customHeight="1">
      <c r="B17" s="297">
        <v>4</v>
      </c>
      <c r="C17" s="615" t="s">
        <v>270</v>
      </c>
      <c r="D17" s="616"/>
      <c r="E17" s="472">
        <v>0.05</v>
      </c>
      <c r="F17" s="299" t="s">
        <v>335</v>
      </c>
      <c r="G17" s="300" t="s">
        <v>283</v>
      </c>
      <c r="H17" s="301" t="s">
        <v>19</v>
      </c>
      <c r="I17" s="276" t="s">
        <v>281</v>
      </c>
      <c r="J17" s="276" t="s">
        <v>282</v>
      </c>
      <c r="K17" s="302">
        <v>43863</v>
      </c>
      <c r="L17" s="303">
        <v>44196</v>
      </c>
      <c r="M17" s="468">
        <v>0.1111</v>
      </c>
      <c r="N17" s="305"/>
      <c r="O17" s="305"/>
      <c r="P17" s="305"/>
      <c r="Q17" s="305"/>
      <c r="R17" s="306">
        <f t="shared" ref="R17:R21" si="12">IFERROR(Q17/M17,"")</f>
        <v>0</v>
      </c>
      <c r="S17" s="323"/>
      <c r="T17" s="308"/>
      <c r="U17" s="306"/>
      <c r="V17" s="324"/>
      <c r="W17" s="467">
        <v>0.33329999999999999</v>
      </c>
      <c r="X17" s="322"/>
      <c r="Y17" s="322"/>
      <c r="Z17" s="322"/>
      <c r="AA17" s="305"/>
      <c r="AB17" s="306">
        <f t="shared" ref="AB17:AB21" si="13">IFERROR(AA17/W17,"")</f>
        <v>0</v>
      </c>
      <c r="AC17" s="323"/>
      <c r="AD17" s="325"/>
      <c r="AE17" s="306"/>
      <c r="AF17" s="324"/>
      <c r="AG17" s="467">
        <v>0.38890000000000002</v>
      </c>
      <c r="AH17" s="322"/>
      <c r="AI17" s="322"/>
      <c r="AJ17" s="322"/>
      <c r="AK17" s="305"/>
      <c r="AL17" s="306">
        <f t="shared" ref="AL17:AL21" si="14">IFERROR(AK17/AG17,"")</f>
        <v>0</v>
      </c>
      <c r="AM17" s="323"/>
      <c r="AN17" s="325"/>
      <c r="AO17" s="306"/>
      <c r="AP17" s="324"/>
      <c r="AQ17" s="467">
        <v>0.16669999999999999</v>
      </c>
      <c r="AR17" s="322"/>
      <c r="AS17" s="322"/>
      <c r="AT17" s="322"/>
      <c r="AU17" s="305"/>
      <c r="AV17" s="306">
        <f t="shared" ref="AV17:AV21" si="15">IFERROR(AU17/AQ17,"")</f>
        <v>0</v>
      </c>
      <c r="AW17" s="326"/>
      <c r="AX17" s="327"/>
      <c r="AY17" s="306"/>
      <c r="AZ17" s="328"/>
      <c r="BA17" s="304">
        <f t="shared" si="0"/>
        <v>1</v>
      </c>
      <c r="BB17" s="305">
        <f t="shared" si="1"/>
        <v>0</v>
      </c>
      <c r="BC17" s="315">
        <f t="shared" si="2"/>
        <v>0</v>
      </c>
      <c r="BD17" s="316">
        <f t="shared" ref="BD17:BD21" si="16">SUM(T17,AD17,AN17,AX17)</f>
        <v>0</v>
      </c>
      <c r="BE17" s="317">
        <f t="shared" ref="BE17:BE21" si="17">IFERROR(BD17/BA17,"")</f>
        <v>0</v>
      </c>
      <c r="BF17" s="318"/>
      <c r="BG17" s="319"/>
    </row>
    <row r="18" spans="2:59" s="320" customFormat="1" ht="61.5" customHeight="1">
      <c r="B18" s="297">
        <v>5</v>
      </c>
      <c r="C18" s="615" t="s">
        <v>271</v>
      </c>
      <c r="D18" s="616"/>
      <c r="E18" s="472">
        <v>0.05</v>
      </c>
      <c r="F18" s="299" t="s">
        <v>335</v>
      </c>
      <c r="G18" s="300" t="s">
        <v>283</v>
      </c>
      <c r="H18" s="301" t="s">
        <v>19</v>
      </c>
      <c r="I18" s="276" t="s">
        <v>281</v>
      </c>
      <c r="J18" s="276" t="s">
        <v>282</v>
      </c>
      <c r="K18" s="302">
        <v>43863</v>
      </c>
      <c r="L18" s="303">
        <v>44196</v>
      </c>
      <c r="M18" s="468">
        <v>0.15379999999999999</v>
      </c>
      <c r="N18" s="305"/>
      <c r="O18" s="305"/>
      <c r="P18" s="305"/>
      <c r="Q18" s="305"/>
      <c r="R18" s="306">
        <f t="shared" si="12"/>
        <v>0</v>
      </c>
      <c r="S18" s="323"/>
      <c r="T18" s="308"/>
      <c r="U18" s="306"/>
      <c r="V18" s="324"/>
      <c r="W18" s="467">
        <v>0.25640000000000002</v>
      </c>
      <c r="X18" s="322"/>
      <c r="Y18" s="322"/>
      <c r="Z18" s="322"/>
      <c r="AA18" s="305"/>
      <c r="AB18" s="306">
        <f t="shared" si="13"/>
        <v>0</v>
      </c>
      <c r="AC18" s="323"/>
      <c r="AD18" s="325"/>
      <c r="AE18" s="306"/>
      <c r="AF18" s="324"/>
      <c r="AG18" s="467">
        <v>0.23080000000000001</v>
      </c>
      <c r="AH18" s="322"/>
      <c r="AI18" s="322"/>
      <c r="AJ18" s="322"/>
      <c r="AK18" s="305"/>
      <c r="AL18" s="306">
        <f t="shared" si="14"/>
        <v>0</v>
      </c>
      <c r="AM18" s="323"/>
      <c r="AN18" s="325"/>
      <c r="AO18" s="306"/>
      <c r="AP18" s="324"/>
      <c r="AQ18" s="467">
        <v>0.35899999999999999</v>
      </c>
      <c r="AR18" s="322"/>
      <c r="AS18" s="322"/>
      <c r="AT18" s="322"/>
      <c r="AU18" s="305"/>
      <c r="AV18" s="306">
        <f t="shared" si="15"/>
        <v>0</v>
      </c>
      <c r="AW18" s="326"/>
      <c r="AX18" s="327"/>
      <c r="AY18" s="306"/>
      <c r="AZ18" s="328"/>
      <c r="BA18" s="304">
        <f t="shared" si="0"/>
        <v>1</v>
      </c>
      <c r="BB18" s="305">
        <f t="shared" si="1"/>
        <v>0</v>
      </c>
      <c r="BC18" s="315">
        <f t="shared" si="2"/>
        <v>0</v>
      </c>
      <c r="BD18" s="316">
        <f t="shared" si="16"/>
        <v>0</v>
      </c>
      <c r="BE18" s="317">
        <f t="shared" si="17"/>
        <v>0</v>
      </c>
      <c r="BF18" s="318"/>
      <c r="BG18" s="319"/>
    </row>
    <row r="19" spans="2:59" s="320" customFormat="1" ht="53.25" customHeight="1">
      <c r="B19" s="297">
        <v>6</v>
      </c>
      <c r="C19" s="646" t="s">
        <v>294</v>
      </c>
      <c r="D19" s="647"/>
      <c r="E19" s="472">
        <v>0.04</v>
      </c>
      <c r="F19" s="299" t="s">
        <v>337</v>
      </c>
      <c r="G19" s="300" t="s">
        <v>295</v>
      </c>
      <c r="H19" s="301" t="s">
        <v>19</v>
      </c>
      <c r="I19" s="301" t="s">
        <v>281</v>
      </c>
      <c r="J19" s="301" t="s">
        <v>282</v>
      </c>
      <c r="K19" s="302">
        <v>43850</v>
      </c>
      <c r="L19" s="303">
        <v>44196</v>
      </c>
      <c r="M19" s="321">
        <v>1</v>
      </c>
      <c r="N19" s="322"/>
      <c r="O19" s="322"/>
      <c r="P19" s="322"/>
      <c r="Q19" s="322"/>
      <c r="R19" s="306">
        <f>IFERROR(Q19/M19,"")</f>
        <v>0</v>
      </c>
      <c r="S19" s="330"/>
      <c r="T19" s="308"/>
      <c r="U19" s="306">
        <f>IFERROR(T19/M19,"")</f>
        <v>0</v>
      </c>
      <c r="V19" s="331"/>
      <c r="W19" s="321">
        <v>1</v>
      </c>
      <c r="X19" s="322"/>
      <c r="Y19" s="322"/>
      <c r="Z19" s="322"/>
      <c r="AA19" s="322"/>
      <c r="AB19" s="306">
        <f>IFERROR(AA19/W19,"")</f>
        <v>0</v>
      </c>
      <c r="AC19" s="330"/>
      <c r="AD19" s="332"/>
      <c r="AE19" s="306">
        <f>IFERROR(AD19/W19,"")</f>
        <v>0</v>
      </c>
      <c r="AF19" s="331"/>
      <c r="AG19" s="321">
        <v>1</v>
      </c>
      <c r="AH19" s="322"/>
      <c r="AI19" s="322"/>
      <c r="AJ19" s="322"/>
      <c r="AK19" s="322"/>
      <c r="AL19" s="306">
        <f>IFERROR(AK19/AG19,"")</f>
        <v>0</v>
      </c>
      <c r="AM19" s="323"/>
      <c r="AN19" s="332"/>
      <c r="AO19" s="306">
        <f>IFERROR(AN19/AG19,"")</f>
        <v>0</v>
      </c>
      <c r="AP19" s="331"/>
      <c r="AQ19" s="321">
        <v>1</v>
      </c>
      <c r="AR19" s="322"/>
      <c r="AS19" s="322"/>
      <c r="AT19" s="322"/>
      <c r="AU19" s="322"/>
      <c r="AV19" s="306">
        <f>IFERROR(AU19/AQ19,"")</f>
        <v>0</v>
      </c>
      <c r="AW19" s="312"/>
      <c r="AX19" s="333"/>
      <c r="AY19" s="306">
        <f>IFERROR(AX19/AQ19,"")</f>
        <v>0</v>
      </c>
      <c r="AZ19" s="334"/>
      <c r="BA19" s="304">
        <f>+SUM(M19,W19,AG19,AQ19)</f>
        <v>4</v>
      </c>
      <c r="BB19" s="305">
        <f>+SUM(Q19,AA19,AK19,AU19)</f>
        <v>0</v>
      </c>
      <c r="BC19" s="315">
        <f>IFERROR(BB19/BA19,"")</f>
        <v>0</v>
      </c>
      <c r="BD19" s="316">
        <f>SUM(T19,AD19,AN19,AX19)</f>
        <v>0</v>
      </c>
      <c r="BE19" s="317">
        <f>IFERROR(BD19/BA19,"")</f>
        <v>0</v>
      </c>
      <c r="BF19" s="318"/>
      <c r="BG19" s="319"/>
    </row>
    <row r="20" spans="2:59" s="320" customFormat="1" ht="51" customHeight="1">
      <c r="B20" s="297">
        <v>7</v>
      </c>
      <c r="C20" s="615" t="s">
        <v>278</v>
      </c>
      <c r="D20" s="616"/>
      <c r="E20" s="472">
        <v>0.04</v>
      </c>
      <c r="F20" s="299" t="s">
        <v>335</v>
      </c>
      <c r="G20" s="300" t="s">
        <v>283</v>
      </c>
      <c r="H20" s="301" t="s">
        <v>19</v>
      </c>
      <c r="I20" s="301" t="s">
        <v>281</v>
      </c>
      <c r="J20" s="301" t="s">
        <v>282</v>
      </c>
      <c r="K20" s="302">
        <v>43863</v>
      </c>
      <c r="L20" s="303">
        <v>44196</v>
      </c>
      <c r="M20" s="467">
        <v>0.2059</v>
      </c>
      <c r="N20" s="322"/>
      <c r="O20" s="322"/>
      <c r="P20" s="322"/>
      <c r="Q20" s="305"/>
      <c r="R20" s="306">
        <f t="shared" si="12"/>
        <v>0</v>
      </c>
      <c r="S20" s="323"/>
      <c r="T20" s="308"/>
      <c r="U20" s="306"/>
      <c r="V20" s="324"/>
      <c r="W20" s="467">
        <v>0.29409999999999997</v>
      </c>
      <c r="X20" s="322"/>
      <c r="Y20" s="322"/>
      <c r="Z20" s="322"/>
      <c r="AA20" s="305"/>
      <c r="AB20" s="306">
        <f t="shared" si="13"/>
        <v>0</v>
      </c>
      <c r="AC20" s="323"/>
      <c r="AD20" s="325"/>
      <c r="AE20" s="306"/>
      <c r="AF20" s="324"/>
      <c r="AG20" s="467">
        <v>0.2059</v>
      </c>
      <c r="AH20" s="322"/>
      <c r="AI20" s="322"/>
      <c r="AJ20" s="322"/>
      <c r="AK20" s="305"/>
      <c r="AL20" s="306">
        <f t="shared" si="14"/>
        <v>0</v>
      </c>
      <c r="AM20" s="323"/>
      <c r="AN20" s="325"/>
      <c r="AO20" s="306"/>
      <c r="AP20" s="324"/>
      <c r="AQ20" s="467">
        <v>0.29409999999999997</v>
      </c>
      <c r="AR20" s="322"/>
      <c r="AS20" s="322"/>
      <c r="AT20" s="322"/>
      <c r="AU20" s="305"/>
      <c r="AV20" s="306">
        <f t="shared" si="15"/>
        <v>0</v>
      </c>
      <c r="AW20" s="326"/>
      <c r="AX20" s="327"/>
      <c r="AY20" s="306"/>
      <c r="AZ20" s="328"/>
      <c r="BA20" s="304">
        <f t="shared" si="0"/>
        <v>1</v>
      </c>
      <c r="BB20" s="305">
        <f t="shared" si="1"/>
        <v>0</v>
      </c>
      <c r="BC20" s="315">
        <f t="shared" si="2"/>
        <v>0</v>
      </c>
      <c r="BD20" s="316">
        <f t="shared" si="16"/>
        <v>0</v>
      </c>
      <c r="BE20" s="317">
        <f t="shared" si="17"/>
        <v>0</v>
      </c>
      <c r="BF20" s="318"/>
      <c r="BG20" s="319"/>
    </row>
    <row r="21" spans="2:59" s="320" customFormat="1" ht="52.5" customHeight="1">
      <c r="B21" s="297">
        <v>8</v>
      </c>
      <c r="C21" s="617" t="s">
        <v>284</v>
      </c>
      <c r="D21" s="618"/>
      <c r="E21" s="472">
        <v>0.04</v>
      </c>
      <c r="F21" s="274" t="s">
        <v>338</v>
      </c>
      <c r="G21" s="459" t="s">
        <v>290</v>
      </c>
      <c r="H21" s="301" t="s">
        <v>24</v>
      </c>
      <c r="I21" s="301" t="s">
        <v>24</v>
      </c>
      <c r="J21" s="301" t="s">
        <v>291</v>
      </c>
      <c r="K21" s="302">
        <v>43831</v>
      </c>
      <c r="L21" s="303">
        <v>43889</v>
      </c>
      <c r="M21" s="321">
        <v>1</v>
      </c>
      <c r="N21" s="322"/>
      <c r="O21" s="322"/>
      <c r="P21" s="322"/>
      <c r="Q21" s="305"/>
      <c r="R21" s="306">
        <f t="shared" si="12"/>
        <v>0</v>
      </c>
      <c r="S21" s="330"/>
      <c r="T21" s="308"/>
      <c r="U21" s="306">
        <f t="shared" ref="U21" si="18">IFERROR(T21/M21,"")</f>
        <v>0</v>
      </c>
      <c r="V21" s="331"/>
      <c r="W21" s="321"/>
      <c r="X21" s="322"/>
      <c r="Y21" s="322"/>
      <c r="Z21" s="322"/>
      <c r="AA21" s="322"/>
      <c r="AB21" s="306" t="str">
        <f t="shared" si="13"/>
        <v/>
      </c>
      <c r="AC21" s="330"/>
      <c r="AD21" s="332"/>
      <c r="AE21" s="306" t="str">
        <f t="shared" ref="AE21" si="19">IFERROR(AD21/W21,"")</f>
        <v/>
      </c>
      <c r="AF21" s="331"/>
      <c r="AG21" s="321"/>
      <c r="AH21" s="322"/>
      <c r="AI21" s="322"/>
      <c r="AJ21" s="322"/>
      <c r="AK21" s="322"/>
      <c r="AL21" s="306" t="str">
        <f t="shared" si="14"/>
        <v/>
      </c>
      <c r="AM21" s="323"/>
      <c r="AN21" s="332"/>
      <c r="AO21" s="306" t="str">
        <f t="shared" ref="AO21" si="20">IFERROR(AN21/AG21,"")</f>
        <v/>
      </c>
      <c r="AP21" s="331"/>
      <c r="AQ21" s="321"/>
      <c r="AR21" s="322"/>
      <c r="AS21" s="322"/>
      <c r="AT21" s="322"/>
      <c r="AU21" s="322"/>
      <c r="AV21" s="306" t="str">
        <f t="shared" si="15"/>
        <v/>
      </c>
      <c r="AW21" s="312"/>
      <c r="AX21" s="333"/>
      <c r="AY21" s="306" t="str">
        <f t="shared" ref="AY21" si="21">IFERROR(AX21/AQ21,"")</f>
        <v/>
      </c>
      <c r="AZ21" s="334"/>
      <c r="BA21" s="304">
        <f t="shared" ref="BA21" si="22">+SUM(M21,W21,AG21,AQ21)</f>
        <v>1</v>
      </c>
      <c r="BB21" s="305">
        <f t="shared" ref="BB21" si="23">+SUM(Q21,AA21,AK21,AU21)</f>
        <v>0</v>
      </c>
      <c r="BC21" s="315">
        <f t="shared" ref="BC21" si="24">IFERROR(BB21/BA21,"")</f>
        <v>0</v>
      </c>
      <c r="BD21" s="316">
        <f t="shared" si="16"/>
        <v>0</v>
      </c>
      <c r="BE21" s="317">
        <f t="shared" si="17"/>
        <v>0</v>
      </c>
      <c r="BF21" s="318"/>
      <c r="BG21" s="319"/>
    </row>
    <row r="22" spans="2:59" s="320" customFormat="1" ht="51" customHeight="1">
      <c r="B22" s="297">
        <v>9</v>
      </c>
      <c r="C22" s="646" t="s">
        <v>272</v>
      </c>
      <c r="D22" s="647"/>
      <c r="E22" s="472">
        <v>0.04</v>
      </c>
      <c r="F22" s="299" t="s">
        <v>335</v>
      </c>
      <c r="G22" s="459" t="s">
        <v>366</v>
      </c>
      <c r="H22" s="301" t="s">
        <v>24</v>
      </c>
      <c r="I22" s="301" t="s">
        <v>24</v>
      </c>
      <c r="J22" s="301" t="s">
        <v>291</v>
      </c>
      <c r="K22" s="302">
        <v>43850</v>
      </c>
      <c r="L22" s="303">
        <v>44196</v>
      </c>
      <c r="M22" s="467">
        <v>0.15690000000000001</v>
      </c>
      <c r="N22" s="322"/>
      <c r="O22" s="322"/>
      <c r="P22" s="322"/>
      <c r="Q22" s="305"/>
      <c r="R22" s="306">
        <f t="shared" ref="R22:R24" si="25">IFERROR(Q22/M22,"")</f>
        <v>0</v>
      </c>
      <c r="S22" s="330"/>
      <c r="T22" s="308"/>
      <c r="U22" s="306">
        <f t="shared" ref="U22:U24" si="26">IFERROR(T22/M22,"")</f>
        <v>0</v>
      </c>
      <c r="V22" s="331"/>
      <c r="W22" s="467">
        <v>0.2843</v>
      </c>
      <c r="X22" s="322"/>
      <c r="Y22" s="322"/>
      <c r="Z22" s="322"/>
      <c r="AA22" s="322"/>
      <c r="AB22" s="306">
        <f t="shared" ref="AB22:AB24" si="27">IFERROR(AA22/W22,"")</f>
        <v>0</v>
      </c>
      <c r="AC22" s="330"/>
      <c r="AD22" s="332"/>
      <c r="AE22" s="306">
        <f t="shared" ref="AE22:AE24" si="28">IFERROR(AD22/W22,"")</f>
        <v>0</v>
      </c>
      <c r="AF22" s="331"/>
      <c r="AG22" s="467">
        <v>0.25490000000000002</v>
      </c>
      <c r="AH22" s="322"/>
      <c r="AI22" s="322"/>
      <c r="AJ22" s="322"/>
      <c r="AK22" s="322"/>
      <c r="AL22" s="306">
        <f t="shared" ref="AL22:AL24" si="29">IFERROR(AK22/AG22,"")</f>
        <v>0</v>
      </c>
      <c r="AM22" s="323"/>
      <c r="AN22" s="332"/>
      <c r="AO22" s="306">
        <f t="shared" ref="AO22:AO24" si="30">IFERROR(AN22/AG22,"")</f>
        <v>0</v>
      </c>
      <c r="AP22" s="331"/>
      <c r="AQ22" s="467">
        <v>0.3039</v>
      </c>
      <c r="AR22" s="322"/>
      <c r="AS22" s="322"/>
      <c r="AT22" s="322"/>
      <c r="AU22" s="322"/>
      <c r="AV22" s="306">
        <f t="shared" ref="AV22:AV24" si="31">IFERROR(AU22/AQ22,"")</f>
        <v>0</v>
      </c>
      <c r="AW22" s="312"/>
      <c r="AX22" s="333"/>
      <c r="AY22" s="306">
        <f t="shared" ref="AY22:AY24" si="32">IFERROR(AX22/AQ22,"")</f>
        <v>0</v>
      </c>
      <c r="AZ22" s="334"/>
      <c r="BA22" s="304">
        <f t="shared" si="0"/>
        <v>1</v>
      </c>
      <c r="BB22" s="305">
        <f t="shared" si="1"/>
        <v>0</v>
      </c>
      <c r="BC22" s="315">
        <f t="shared" si="2"/>
        <v>0</v>
      </c>
      <c r="BD22" s="316">
        <f t="shared" ref="BD22:BD24" si="33">SUM(T22,AD22,AN22,AX22)</f>
        <v>0</v>
      </c>
      <c r="BE22" s="317">
        <f t="shared" ref="BE22:BE24" si="34">IFERROR(BD22/BA22,"")</f>
        <v>0</v>
      </c>
      <c r="BF22" s="318"/>
      <c r="BG22" s="319"/>
    </row>
    <row r="23" spans="2:59" s="320" customFormat="1" ht="13.5">
      <c r="B23" s="297"/>
      <c r="C23" s="615"/>
      <c r="D23" s="616"/>
      <c r="E23" s="298"/>
      <c r="F23" s="299"/>
      <c r="G23" s="300"/>
      <c r="H23" s="301"/>
      <c r="I23" s="301"/>
      <c r="J23" s="301"/>
      <c r="K23" s="302"/>
      <c r="L23" s="303"/>
      <c r="M23" s="321"/>
      <c r="N23" s="322"/>
      <c r="O23" s="322"/>
      <c r="P23" s="322"/>
      <c r="Q23" s="305"/>
      <c r="R23" s="306" t="str">
        <f t="shared" si="25"/>
        <v/>
      </c>
      <c r="S23" s="307"/>
      <c r="T23" s="308"/>
      <c r="U23" s="306" t="str">
        <f t="shared" si="26"/>
        <v/>
      </c>
      <c r="V23" s="309"/>
      <c r="W23" s="321"/>
      <c r="X23" s="322"/>
      <c r="Y23" s="322"/>
      <c r="Z23" s="322"/>
      <c r="AA23" s="305"/>
      <c r="AB23" s="306" t="str">
        <f t="shared" si="27"/>
        <v/>
      </c>
      <c r="AC23" s="307"/>
      <c r="AD23" s="310"/>
      <c r="AE23" s="306" t="str">
        <f t="shared" si="28"/>
        <v/>
      </c>
      <c r="AF23" s="309"/>
      <c r="AG23" s="321"/>
      <c r="AH23" s="322"/>
      <c r="AI23" s="322"/>
      <c r="AJ23" s="322"/>
      <c r="AK23" s="305"/>
      <c r="AL23" s="306" t="str">
        <f t="shared" si="29"/>
        <v/>
      </c>
      <c r="AM23" s="323"/>
      <c r="AN23" s="310"/>
      <c r="AO23" s="306" t="str">
        <f t="shared" si="30"/>
        <v/>
      </c>
      <c r="AP23" s="309"/>
      <c r="AQ23" s="321"/>
      <c r="AR23" s="322"/>
      <c r="AS23" s="322"/>
      <c r="AT23" s="322"/>
      <c r="AU23" s="305"/>
      <c r="AV23" s="306" t="str">
        <f t="shared" si="31"/>
        <v/>
      </c>
      <c r="AW23" s="326"/>
      <c r="AX23" s="313"/>
      <c r="AY23" s="306" t="str">
        <f t="shared" si="32"/>
        <v/>
      </c>
      <c r="AZ23" s="314"/>
      <c r="BA23" s="304">
        <f t="shared" si="0"/>
        <v>0</v>
      </c>
      <c r="BB23" s="305">
        <f t="shared" si="1"/>
        <v>0</v>
      </c>
      <c r="BC23" s="315" t="str">
        <f t="shared" si="2"/>
        <v/>
      </c>
      <c r="BD23" s="316">
        <f t="shared" si="33"/>
        <v>0</v>
      </c>
      <c r="BE23" s="317" t="str">
        <f t="shared" si="34"/>
        <v/>
      </c>
      <c r="BF23" s="318"/>
      <c r="BG23" s="319"/>
    </row>
    <row r="24" spans="2:59" s="361" customFormat="1" ht="15" thickBot="1">
      <c r="B24" s="335"/>
      <c r="C24" s="595" t="s">
        <v>241</v>
      </c>
      <c r="D24" s="596"/>
      <c r="E24" s="336"/>
      <c r="F24" s="337"/>
      <c r="G24" s="338"/>
      <c r="H24" s="339"/>
      <c r="I24" s="339"/>
      <c r="J24" s="339"/>
      <c r="K24" s="340"/>
      <c r="L24" s="341"/>
      <c r="M24" s="342"/>
      <c r="N24" s="343"/>
      <c r="O24" s="343"/>
      <c r="P24" s="343"/>
      <c r="Q24" s="344"/>
      <c r="R24" s="345" t="str">
        <f t="shared" si="25"/>
        <v/>
      </c>
      <c r="S24" s="346"/>
      <c r="T24" s="347"/>
      <c r="U24" s="345" t="str">
        <f t="shared" si="26"/>
        <v/>
      </c>
      <c r="V24" s="348"/>
      <c r="W24" s="342"/>
      <c r="X24" s="343"/>
      <c r="Y24" s="343"/>
      <c r="Z24" s="343"/>
      <c r="AA24" s="344"/>
      <c r="AB24" s="345" t="str">
        <f t="shared" si="27"/>
        <v/>
      </c>
      <c r="AC24" s="346"/>
      <c r="AD24" s="349"/>
      <c r="AE24" s="345" t="str">
        <f t="shared" si="28"/>
        <v/>
      </c>
      <c r="AF24" s="348"/>
      <c r="AG24" s="342"/>
      <c r="AH24" s="343"/>
      <c r="AI24" s="343"/>
      <c r="AJ24" s="343"/>
      <c r="AK24" s="344"/>
      <c r="AL24" s="345" t="str">
        <f t="shared" si="29"/>
        <v/>
      </c>
      <c r="AM24" s="350"/>
      <c r="AN24" s="349"/>
      <c r="AO24" s="345" t="str">
        <f t="shared" si="30"/>
        <v/>
      </c>
      <c r="AP24" s="348"/>
      <c r="AQ24" s="342"/>
      <c r="AR24" s="343"/>
      <c r="AS24" s="343"/>
      <c r="AT24" s="343"/>
      <c r="AU24" s="344"/>
      <c r="AV24" s="345" t="str">
        <f t="shared" si="31"/>
        <v/>
      </c>
      <c r="AW24" s="351"/>
      <c r="AX24" s="352"/>
      <c r="AY24" s="345" t="str">
        <f t="shared" si="32"/>
        <v/>
      </c>
      <c r="AZ24" s="353"/>
      <c r="BA24" s="354">
        <f t="shared" si="0"/>
        <v>0</v>
      </c>
      <c r="BB24" s="355">
        <f t="shared" si="1"/>
        <v>0</v>
      </c>
      <c r="BC24" s="356" t="str">
        <f t="shared" si="2"/>
        <v/>
      </c>
      <c r="BD24" s="357">
        <f t="shared" si="33"/>
        <v>0</v>
      </c>
      <c r="BE24" s="358" t="str">
        <f t="shared" si="34"/>
        <v/>
      </c>
      <c r="BF24" s="359"/>
      <c r="BG24" s="360">
        <f>+SUMPRODUCT(BC14:BC24,E14:E24)</f>
        <v>0</v>
      </c>
    </row>
    <row r="25" spans="2:59" ht="18" thickBot="1">
      <c r="B25" s="362"/>
      <c r="C25" s="363"/>
      <c r="D25" s="363"/>
      <c r="E25" s="363"/>
      <c r="F25" s="364"/>
      <c r="G25" s="363"/>
      <c r="H25" s="363"/>
      <c r="I25" s="363"/>
      <c r="J25" s="363"/>
      <c r="K25" s="363"/>
      <c r="L25" s="363"/>
      <c r="M25" s="363"/>
      <c r="N25" s="363"/>
      <c r="O25" s="363"/>
      <c r="P25" s="363"/>
      <c r="Q25" s="365"/>
      <c r="R25" s="365"/>
      <c r="S25" s="363"/>
      <c r="T25" s="363"/>
      <c r="U25" s="363"/>
      <c r="V25" s="363"/>
      <c r="W25" s="363"/>
      <c r="X25" s="366"/>
      <c r="Y25" s="366"/>
      <c r="Z25" s="366"/>
      <c r="AA25" s="367"/>
      <c r="AB25" s="365"/>
      <c r="AC25" s="367"/>
      <c r="AD25" s="363"/>
      <c r="AE25" s="363"/>
      <c r="AF25" s="363"/>
      <c r="AG25" s="367"/>
      <c r="AH25" s="368"/>
      <c r="AI25" s="368"/>
      <c r="AJ25" s="368"/>
      <c r="AK25" s="367"/>
      <c r="AL25" s="365"/>
      <c r="AM25" s="367"/>
      <c r="AN25" s="363"/>
      <c r="AO25" s="363"/>
      <c r="AP25" s="363"/>
      <c r="AQ25" s="367"/>
      <c r="AR25" s="368"/>
      <c r="AS25" s="368"/>
      <c r="AT25" s="368"/>
      <c r="AU25" s="367"/>
      <c r="AV25" s="365"/>
      <c r="AW25" s="367"/>
      <c r="AX25" s="363"/>
      <c r="AY25" s="363"/>
      <c r="AZ25" s="363"/>
      <c r="BA25" s="367"/>
      <c r="BB25" s="367"/>
      <c r="BC25" s="367"/>
      <c r="BD25" s="367"/>
      <c r="BE25" s="367"/>
      <c r="BF25" s="369"/>
      <c r="BG25" s="370"/>
    </row>
    <row r="26" spans="2:59" s="252" customFormat="1" ht="13.5" customHeight="1">
      <c r="B26" s="604" t="s">
        <v>197</v>
      </c>
      <c r="C26" s="605"/>
      <c r="D26" s="605"/>
      <c r="E26" s="601" t="s">
        <v>41</v>
      </c>
      <c r="F26" s="602"/>
      <c r="G26" s="602"/>
      <c r="H26" s="602"/>
      <c r="I26" s="602"/>
      <c r="J26" s="602"/>
      <c r="K26" s="602"/>
      <c r="L26" s="603"/>
      <c r="M26" s="249"/>
      <c r="N26" s="250"/>
      <c r="O26" s="250"/>
      <c r="P26" s="250"/>
      <c r="Q26" s="250"/>
      <c r="R26" s="250"/>
      <c r="S26" s="251" t="str">
        <f>+VLOOKUP(E26,Listas!$B$42:$D$68,2,FALSE)</f>
        <v>OBJ_5</v>
      </c>
      <c r="BG26" s="253"/>
    </row>
    <row r="27" spans="2:59" s="252" customFormat="1" ht="30" customHeight="1" thickBot="1">
      <c r="B27" s="611" t="s">
        <v>233</v>
      </c>
      <c r="C27" s="612"/>
      <c r="D27" s="612"/>
      <c r="E27" s="606" t="s">
        <v>108</v>
      </c>
      <c r="F27" s="607"/>
      <c r="G27" s="607"/>
      <c r="H27" s="607"/>
      <c r="I27" s="607"/>
      <c r="J27" s="607"/>
      <c r="K27" s="607"/>
      <c r="L27" s="608"/>
      <c r="M27" s="250"/>
      <c r="N27" s="250"/>
      <c r="O27" s="250"/>
      <c r="P27" s="250"/>
      <c r="Q27" s="250"/>
      <c r="R27" s="250"/>
      <c r="S27" s="254"/>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3"/>
    </row>
    <row r="28" spans="2:59" s="262" customFormat="1" ht="25.5" customHeight="1">
      <c r="B28" s="583" t="s">
        <v>198</v>
      </c>
      <c r="C28" s="585" t="s">
        <v>10</v>
      </c>
      <c r="D28" s="586"/>
      <c r="E28" s="599" t="s">
        <v>202</v>
      </c>
      <c r="F28" s="593" t="s">
        <v>200</v>
      </c>
      <c r="G28" s="593" t="s">
        <v>224</v>
      </c>
      <c r="H28" s="593" t="s">
        <v>199</v>
      </c>
      <c r="I28" s="593" t="s">
        <v>16</v>
      </c>
      <c r="J28" s="593" t="s">
        <v>11</v>
      </c>
      <c r="K28" s="597" t="s">
        <v>201</v>
      </c>
      <c r="L28" s="598"/>
      <c r="M28" s="256"/>
      <c r="N28" s="257"/>
      <c r="O28" s="257"/>
      <c r="P28" s="257"/>
      <c r="Q28" s="257"/>
      <c r="R28" s="257"/>
      <c r="S28" s="258" t="s">
        <v>3</v>
      </c>
      <c r="T28" s="257"/>
      <c r="U28" s="257"/>
      <c r="V28" s="259"/>
      <c r="W28" s="256"/>
      <c r="X28" s="257"/>
      <c r="Y28" s="257"/>
      <c r="Z28" s="257"/>
      <c r="AA28" s="257"/>
      <c r="AB28" s="257"/>
      <c r="AC28" s="257" t="s">
        <v>4</v>
      </c>
      <c r="AD28" s="257"/>
      <c r="AE28" s="257"/>
      <c r="AF28" s="259"/>
      <c r="AG28" s="256"/>
      <c r="AH28" s="257"/>
      <c r="AI28" s="257"/>
      <c r="AJ28" s="257"/>
      <c r="AK28" s="257"/>
      <c r="AL28" s="257"/>
      <c r="AM28" s="257" t="s">
        <v>5</v>
      </c>
      <c r="AN28" s="257"/>
      <c r="AO28" s="257"/>
      <c r="AP28" s="259"/>
      <c r="AQ28" s="257"/>
      <c r="AR28" s="257"/>
      <c r="AS28" s="257"/>
      <c r="AT28" s="257"/>
      <c r="AU28" s="257"/>
      <c r="AV28" s="257"/>
      <c r="AW28" s="257" t="s">
        <v>6</v>
      </c>
      <c r="AX28" s="257"/>
      <c r="AY28" s="257"/>
      <c r="AZ28" s="257"/>
      <c r="BA28" s="256"/>
      <c r="BB28" s="257"/>
      <c r="BC28" s="257" t="s">
        <v>240</v>
      </c>
      <c r="BD28" s="257"/>
      <c r="BE28" s="259"/>
      <c r="BF28" s="260" t="s">
        <v>134</v>
      </c>
      <c r="BG28" s="261"/>
    </row>
    <row r="29" spans="2:59" s="262" customFormat="1" ht="25.5">
      <c r="B29" s="584"/>
      <c r="C29" s="587"/>
      <c r="D29" s="588"/>
      <c r="E29" s="600"/>
      <c r="F29" s="594"/>
      <c r="G29" s="594"/>
      <c r="H29" s="594"/>
      <c r="I29" s="594"/>
      <c r="J29" s="594"/>
      <c r="K29" s="263" t="s">
        <v>206</v>
      </c>
      <c r="L29" s="264" t="s">
        <v>207</v>
      </c>
      <c r="M29" s="265" t="s">
        <v>124</v>
      </c>
      <c r="N29" s="266" t="s">
        <v>208</v>
      </c>
      <c r="O29" s="266" t="s">
        <v>209</v>
      </c>
      <c r="P29" s="266" t="s">
        <v>210</v>
      </c>
      <c r="Q29" s="266" t="s">
        <v>125</v>
      </c>
      <c r="R29" s="266" t="s">
        <v>211</v>
      </c>
      <c r="S29" s="266" t="s">
        <v>15</v>
      </c>
      <c r="T29" s="266" t="s">
        <v>244</v>
      </c>
      <c r="U29" s="266" t="s">
        <v>204</v>
      </c>
      <c r="V29" s="267" t="s">
        <v>205</v>
      </c>
      <c r="W29" s="265" t="s">
        <v>124</v>
      </c>
      <c r="X29" s="266" t="s">
        <v>212</v>
      </c>
      <c r="Y29" s="266" t="s">
        <v>213</v>
      </c>
      <c r="Z29" s="266" t="s">
        <v>214</v>
      </c>
      <c r="AA29" s="266" t="s">
        <v>125</v>
      </c>
      <c r="AB29" s="266" t="s">
        <v>211</v>
      </c>
      <c r="AC29" s="266" t="s">
        <v>15</v>
      </c>
      <c r="AD29" s="266" t="s">
        <v>244</v>
      </c>
      <c r="AE29" s="266" t="s">
        <v>204</v>
      </c>
      <c r="AF29" s="267" t="s">
        <v>205</v>
      </c>
      <c r="AG29" s="265" t="s">
        <v>124</v>
      </c>
      <c r="AH29" s="266" t="s">
        <v>215</v>
      </c>
      <c r="AI29" s="266" t="s">
        <v>216</v>
      </c>
      <c r="AJ29" s="266" t="s">
        <v>217</v>
      </c>
      <c r="AK29" s="266" t="s">
        <v>125</v>
      </c>
      <c r="AL29" s="266" t="s">
        <v>211</v>
      </c>
      <c r="AM29" s="266" t="s">
        <v>15</v>
      </c>
      <c r="AN29" s="266" t="s">
        <v>244</v>
      </c>
      <c r="AO29" s="266" t="s">
        <v>204</v>
      </c>
      <c r="AP29" s="267" t="s">
        <v>205</v>
      </c>
      <c r="AQ29" s="268" t="s">
        <v>124</v>
      </c>
      <c r="AR29" s="266" t="s">
        <v>218</v>
      </c>
      <c r="AS29" s="266" t="s">
        <v>219</v>
      </c>
      <c r="AT29" s="266" t="s">
        <v>220</v>
      </c>
      <c r="AU29" s="266" t="s">
        <v>125</v>
      </c>
      <c r="AV29" s="266" t="s">
        <v>211</v>
      </c>
      <c r="AW29" s="266" t="s">
        <v>15</v>
      </c>
      <c r="AX29" s="266" t="s">
        <v>244</v>
      </c>
      <c r="AY29" s="266" t="s">
        <v>204</v>
      </c>
      <c r="AZ29" s="264" t="s">
        <v>205</v>
      </c>
      <c r="BA29" s="265" t="s">
        <v>124</v>
      </c>
      <c r="BB29" s="269" t="s">
        <v>125</v>
      </c>
      <c r="BC29" s="270" t="s">
        <v>123</v>
      </c>
      <c r="BD29" s="271" t="s">
        <v>244</v>
      </c>
      <c r="BE29" s="270" t="s">
        <v>266</v>
      </c>
      <c r="BF29" s="272" t="s">
        <v>9</v>
      </c>
      <c r="BG29" s="261"/>
    </row>
    <row r="30" spans="2:59" s="320" customFormat="1" ht="42" customHeight="1">
      <c r="B30" s="297">
        <v>10</v>
      </c>
      <c r="C30" s="615" t="s">
        <v>363</v>
      </c>
      <c r="D30" s="616"/>
      <c r="E30" s="473">
        <v>0.05</v>
      </c>
      <c r="F30" s="299" t="s">
        <v>339</v>
      </c>
      <c r="G30" s="300" t="s">
        <v>364</v>
      </c>
      <c r="H30" s="301" t="s">
        <v>23</v>
      </c>
      <c r="I30" s="301" t="s">
        <v>289</v>
      </c>
      <c r="J30" s="276" t="s">
        <v>296</v>
      </c>
      <c r="K30" s="302">
        <v>44105</v>
      </c>
      <c r="L30" s="303">
        <v>44196</v>
      </c>
      <c r="M30" s="304"/>
      <c r="N30" s="305"/>
      <c r="O30" s="305"/>
      <c r="P30" s="305"/>
      <c r="Q30" s="305"/>
      <c r="R30" s="306" t="str">
        <f t="shared" ref="R30:R43" si="35">IFERROR(Q30/M30,"")</f>
        <v/>
      </c>
      <c r="S30" s="307"/>
      <c r="T30" s="308"/>
      <c r="U30" s="306" t="str">
        <f t="shared" ref="U30:U43" si="36">IFERROR(T30/M30,"")</f>
        <v/>
      </c>
      <c r="V30" s="309"/>
      <c r="W30" s="304"/>
      <c r="X30" s="305"/>
      <c r="Y30" s="305"/>
      <c r="Z30" s="305"/>
      <c r="AA30" s="305"/>
      <c r="AB30" s="306" t="str">
        <f t="shared" ref="AB30:AB43" si="37">IFERROR(AA30/W30,"")</f>
        <v/>
      </c>
      <c r="AC30" s="307"/>
      <c r="AD30" s="310"/>
      <c r="AE30" s="306" t="str">
        <f t="shared" ref="AE30:AE43" si="38">IFERROR(AD30/W30,"")</f>
        <v/>
      </c>
      <c r="AF30" s="309"/>
      <c r="AG30" s="304"/>
      <c r="AH30" s="305"/>
      <c r="AI30" s="305"/>
      <c r="AJ30" s="305"/>
      <c r="AK30" s="305"/>
      <c r="AL30" s="306" t="str">
        <f t="shared" ref="AL30:AL43" si="39">IFERROR(AK30/AG30,"")</f>
        <v/>
      </c>
      <c r="AM30" s="311"/>
      <c r="AN30" s="310"/>
      <c r="AO30" s="306" t="str">
        <f t="shared" ref="AO30:AO43" si="40">IFERROR(AN30/AG30,"")</f>
        <v/>
      </c>
      <c r="AP30" s="309"/>
      <c r="AQ30" s="304">
        <v>2</v>
      </c>
      <c r="AR30" s="305"/>
      <c r="AS30" s="305"/>
      <c r="AT30" s="305"/>
      <c r="AU30" s="305"/>
      <c r="AV30" s="306">
        <f t="shared" ref="AV30:AV43" si="41">IFERROR(AU30/AQ30,"")</f>
        <v>0</v>
      </c>
      <c r="AW30" s="312"/>
      <c r="AX30" s="313"/>
      <c r="AY30" s="306">
        <f t="shared" ref="AY30:AY43" si="42">IFERROR(AX30/AQ30,"")</f>
        <v>0</v>
      </c>
      <c r="AZ30" s="314"/>
      <c r="BA30" s="304">
        <f t="shared" ref="BA30:BA43" si="43">+SUM(M30,W30,AG30,AQ30)</f>
        <v>2</v>
      </c>
      <c r="BB30" s="305">
        <f t="shared" ref="BB30:BB43" si="44">+SUM(Q30,AA30,AK30,AU30)</f>
        <v>0</v>
      </c>
      <c r="BC30" s="315">
        <f>IFERROR(BB30/BA30,"")</f>
        <v>0</v>
      </c>
      <c r="BD30" s="316">
        <f t="shared" ref="BD30:BD43" si="45">SUM(T30,AD30,AN30,AX30)</f>
        <v>0</v>
      </c>
      <c r="BE30" s="317">
        <f t="shared" ref="BE30:BE43" si="46">IFERROR(BD30/BA30,"")</f>
        <v>0</v>
      </c>
      <c r="BF30" s="318"/>
      <c r="BG30" s="319"/>
    </row>
    <row r="31" spans="2:59" s="320" customFormat="1" ht="42" customHeight="1">
      <c r="B31" s="297">
        <v>11</v>
      </c>
      <c r="C31" s="644" t="s">
        <v>301</v>
      </c>
      <c r="D31" s="645"/>
      <c r="E31" s="473">
        <v>0.04</v>
      </c>
      <c r="F31" s="299" t="s">
        <v>335</v>
      </c>
      <c r="G31" s="457" t="s">
        <v>287</v>
      </c>
      <c r="H31" s="301" t="s">
        <v>23</v>
      </c>
      <c r="I31" s="301" t="s">
        <v>289</v>
      </c>
      <c r="J31" s="276" t="s">
        <v>296</v>
      </c>
      <c r="K31" s="302">
        <v>43862</v>
      </c>
      <c r="L31" s="303">
        <v>44104</v>
      </c>
      <c r="M31" s="454">
        <v>0.25</v>
      </c>
      <c r="N31" s="305"/>
      <c r="O31" s="305"/>
      <c r="P31" s="305"/>
      <c r="Q31" s="305"/>
      <c r="R31" s="306"/>
      <c r="S31" s="307"/>
      <c r="T31" s="308"/>
      <c r="U31" s="306"/>
      <c r="V31" s="309"/>
      <c r="W31" s="468">
        <v>0.375</v>
      </c>
      <c r="X31" s="305"/>
      <c r="Y31" s="305"/>
      <c r="Z31" s="305"/>
      <c r="AA31" s="305"/>
      <c r="AB31" s="306"/>
      <c r="AC31" s="307"/>
      <c r="AD31" s="310"/>
      <c r="AE31" s="306"/>
      <c r="AF31" s="309"/>
      <c r="AG31" s="454">
        <v>0.25</v>
      </c>
      <c r="AH31" s="305"/>
      <c r="AI31" s="305"/>
      <c r="AJ31" s="305"/>
      <c r="AK31" s="305"/>
      <c r="AL31" s="306"/>
      <c r="AM31" s="311"/>
      <c r="AN31" s="310"/>
      <c r="AO31" s="306"/>
      <c r="AP31" s="309"/>
      <c r="AQ31" s="468">
        <v>0.125</v>
      </c>
      <c r="AR31" s="305"/>
      <c r="AS31" s="305"/>
      <c r="AT31" s="305"/>
      <c r="AU31" s="305"/>
      <c r="AV31" s="306"/>
      <c r="AW31" s="312"/>
      <c r="AX31" s="313"/>
      <c r="AY31" s="306"/>
      <c r="AZ31" s="314"/>
      <c r="BA31" s="304">
        <f t="shared" si="43"/>
        <v>1</v>
      </c>
      <c r="BB31" s="305">
        <f t="shared" si="44"/>
        <v>0</v>
      </c>
      <c r="BC31" s="315">
        <f>IFERROR(BB31/BA31,"")</f>
        <v>0</v>
      </c>
      <c r="BD31" s="316">
        <f t="shared" si="45"/>
        <v>0</v>
      </c>
      <c r="BE31" s="317">
        <f t="shared" si="46"/>
        <v>0</v>
      </c>
      <c r="BF31" s="318"/>
      <c r="BG31" s="319"/>
    </row>
    <row r="32" spans="2:59" s="320" customFormat="1" ht="39.75" customHeight="1">
      <c r="B32" s="297">
        <v>12</v>
      </c>
      <c r="C32" s="646" t="s">
        <v>361</v>
      </c>
      <c r="D32" s="647"/>
      <c r="E32" s="473">
        <v>0.05</v>
      </c>
      <c r="F32" s="299" t="s">
        <v>340</v>
      </c>
      <c r="G32" s="465" t="s">
        <v>362</v>
      </c>
      <c r="H32" s="301" t="s">
        <v>23</v>
      </c>
      <c r="I32" s="301" t="s">
        <v>289</v>
      </c>
      <c r="J32" s="276" t="s">
        <v>296</v>
      </c>
      <c r="K32" s="302">
        <v>43831</v>
      </c>
      <c r="L32" s="303">
        <v>43920</v>
      </c>
      <c r="M32" s="321">
        <v>4</v>
      </c>
      <c r="N32" s="322"/>
      <c r="O32" s="322"/>
      <c r="P32" s="322"/>
      <c r="Q32" s="305"/>
      <c r="R32" s="306">
        <f t="shared" ref="R32" si="47">IFERROR(Q32/M32,"")</f>
        <v>0</v>
      </c>
      <c r="S32" s="466"/>
      <c r="T32" s="308"/>
      <c r="U32" s="306">
        <f t="shared" ref="U32" si="48">IFERROR(T32/M32,"")</f>
        <v>0</v>
      </c>
      <c r="V32" s="324"/>
      <c r="W32" s="321"/>
      <c r="X32" s="322"/>
      <c r="Y32" s="322"/>
      <c r="Z32" s="322"/>
      <c r="AA32" s="305"/>
      <c r="AB32" s="306" t="str">
        <f t="shared" ref="AB32" si="49">IFERROR(AA32/W32,"")</f>
        <v/>
      </c>
      <c r="AC32" s="466"/>
      <c r="AD32" s="325"/>
      <c r="AE32" s="306" t="str">
        <f t="shared" ref="AE32" si="50">IFERROR(AD32/W32,"")</f>
        <v/>
      </c>
      <c r="AF32" s="324"/>
      <c r="AG32" s="321"/>
      <c r="AH32" s="322"/>
      <c r="AI32" s="322"/>
      <c r="AJ32" s="322"/>
      <c r="AK32" s="305"/>
      <c r="AL32" s="306" t="str">
        <f t="shared" ref="AL32" si="51">IFERROR(AK32/AG32,"")</f>
        <v/>
      </c>
      <c r="AM32" s="466"/>
      <c r="AN32" s="325"/>
      <c r="AO32" s="306" t="str">
        <f t="shared" ref="AO32" si="52">IFERROR(AN32/AG32,"")</f>
        <v/>
      </c>
      <c r="AP32" s="324"/>
      <c r="AQ32" s="321"/>
      <c r="AR32" s="322"/>
      <c r="AS32" s="322"/>
      <c r="AT32" s="322"/>
      <c r="AU32" s="305"/>
      <c r="AV32" s="306" t="str">
        <f t="shared" ref="AV32" si="53">IFERROR(AU32/AQ32,"")</f>
        <v/>
      </c>
      <c r="AW32" s="326"/>
      <c r="AX32" s="327"/>
      <c r="AY32" s="306" t="str">
        <f t="shared" ref="AY32" si="54">IFERROR(AX32/AQ32,"")</f>
        <v/>
      </c>
      <c r="AZ32" s="328"/>
      <c r="BA32" s="304">
        <f t="shared" ref="BA32" si="55">+SUM(M32,W32,AG32,AQ32)</f>
        <v>4</v>
      </c>
      <c r="BB32" s="305">
        <f t="shared" ref="BB32" si="56">+SUM(Q32,AA32,AK32,AU32)</f>
        <v>0</v>
      </c>
      <c r="BC32" s="315">
        <f t="shared" ref="BC32" si="57">IFERROR(BB32/BA32,"")</f>
        <v>0</v>
      </c>
      <c r="BD32" s="316">
        <f t="shared" ref="BD32" si="58">SUM(T32,AD32,AN32,AX32)</f>
        <v>0</v>
      </c>
      <c r="BE32" s="317">
        <f t="shared" ref="BE32" si="59">IFERROR(BD32/BA32,"")</f>
        <v>0</v>
      </c>
      <c r="BF32" s="318"/>
      <c r="BG32" s="319"/>
    </row>
    <row r="33" spans="2:59" s="320" customFormat="1" ht="42" customHeight="1">
      <c r="B33" s="297">
        <v>13</v>
      </c>
      <c r="C33" s="615" t="s">
        <v>297</v>
      </c>
      <c r="D33" s="616"/>
      <c r="E33" s="473">
        <v>0.04</v>
      </c>
      <c r="F33" s="299" t="s">
        <v>335</v>
      </c>
      <c r="G33" s="300" t="s">
        <v>287</v>
      </c>
      <c r="H33" s="301" t="s">
        <v>23</v>
      </c>
      <c r="I33" s="301" t="s">
        <v>289</v>
      </c>
      <c r="J33" s="276" t="s">
        <v>296</v>
      </c>
      <c r="K33" s="302">
        <v>43862</v>
      </c>
      <c r="L33" s="303">
        <v>44196</v>
      </c>
      <c r="M33" s="467">
        <v>0.4103</v>
      </c>
      <c r="N33" s="322"/>
      <c r="O33" s="322"/>
      <c r="P33" s="322"/>
      <c r="Q33" s="305"/>
      <c r="R33" s="306">
        <f t="shared" ref="R33" si="60">IFERROR(Q33/M33,"")</f>
        <v>0</v>
      </c>
      <c r="S33" s="323"/>
      <c r="T33" s="308"/>
      <c r="U33" s="306"/>
      <c r="V33" s="324"/>
      <c r="W33" s="467">
        <v>0.23080000000000001</v>
      </c>
      <c r="X33" s="322"/>
      <c r="Y33" s="322"/>
      <c r="Z33" s="322"/>
      <c r="AA33" s="305"/>
      <c r="AB33" s="306">
        <f t="shared" ref="AB33" si="61">IFERROR(AA33/W33,"")</f>
        <v>0</v>
      </c>
      <c r="AC33" s="323"/>
      <c r="AD33" s="325"/>
      <c r="AE33" s="306"/>
      <c r="AF33" s="324"/>
      <c r="AG33" s="467">
        <v>0.23080000000000001</v>
      </c>
      <c r="AH33" s="322"/>
      <c r="AI33" s="322"/>
      <c r="AJ33" s="322"/>
      <c r="AK33" s="305"/>
      <c r="AL33" s="306">
        <f t="shared" ref="AL33" si="62">IFERROR(AK33/AG33,"")</f>
        <v>0</v>
      </c>
      <c r="AM33" s="323"/>
      <c r="AN33" s="325"/>
      <c r="AO33" s="306"/>
      <c r="AP33" s="324"/>
      <c r="AQ33" s="467">
        <v>0.12809999999999999</v>
      </c>
      <c r="AR33" s="322"/>
      <c r="AS33" s="322"/>
      <c r="AT33" s="322"/>
      <c r="AU33" s="305"/>
      <c r="AV33" s="306">
        <f t="shared" ref="AV33" si="63">IFERROR(AU33/AQ33,"")</f>
        <v>0</v>
      </c>
      <c r="AW33" s="326"/>
      <c r="AX33" s="327"/>
      <c r="AY33" s="306"/>
      <c r="AZ33" s="328"/>
      <c r="BA33" s="304">
        <f t="shared" ref="BA33" si="64">+SUM(M33,W33,AG33,AQ33)</f>
        <v>1</v>
      </c>
      <c r="BB33" s="305">
        <f t="shared" ref="BB33" si="65">+SUM(Q33,AA33,AK33,AU33)</f>
        <v>0</v>
      </c>
      <c r="BC33" s="315">
        <f t="shared" ref="BC33" si="66">IFERROR(BB33/BA33,"")</f>
        <v>0</v>
      </c>
      <c r="BD33" s="316">
        <f t="shared" ref="BD33" si="67">SUM(T33,AD33,AN33,AX33)</f>
        <v>0</v>
      </c>
      <c r="BE33" s="317">
        <f t="shared" ref="BE33" si="68">IFERROR(BD33/BA33,"")</f>
        <v>0</v>
      </c>
      <c r="BF33" s="318"/>
      <c r="BG33" s="319"/>
    </row>
    <row r="34" spans="2:59" s="320" customFormat="1" ht="63.75" customHeight="1">
      <c r="B34" s="297">
        <v>14</v>
      </c>
      <c r="C34" s="615" t="s">
        <v>273</v>
      </c>
      <c r="D34" s="616"/>
      <c r="E34" s="473">
        <v>0.04</v>
      </c>
      <c r="F34" s="299" t="s">
        <v>335</v>
      </c>
      <c r="G34" s="453" t="s">
        <v>287</v>
      </c>
      <c r="H34" s="301" t="s">
        <v>23</v>
      </c>
      <c r="I34" s="301" t="s">
        <v>289</v>
      </c>
      <c r="J34" s="276" t="s">
        <v>296</v>
      </c>
      <c r="K34" s="302">
        <v>43862</v>
      </c>
      <c r="L34" s="303">
        <v>44196</v>
      </c>
      <c r="M34" s="467">
        <v>0.1176</v>
      </c>
      <c r="N34" s="322"/>
      <c r="O34" s="322"/>
      <c r="P34" s="322"/>
      <c r="Q34" s="305"/>
      <c r="R34" s="306">
        <f t="shared" si="35"/>
        <v>0</v>
      </c>
      <c r="S34" s="323"/>
      <c r="T34" s="308"/>
      <c r="U34" s="306"/>
      <c r="V34" s="324"/>
      <c r="W34" s="467">
        <v>0.17649999999999999</v>
      </c>
      <c r="X34" s="322"/>
      <c r="Y34" s="322"/>
      <c r="Z34" s="322"/>
      <c r="AA34" s="305"/>
      <c r="AB34" s="306">
        <f t="shared" si="37"/>
        <v>0</v>
      </c>
      <c r="AC34" s="323"/>
      <c r="AD34" s="325"/>
      <c r="AE34" s="306">
        <f t="shared" si="38"/>
        <v>0</v>
      </c>
      <c r="AF34" s="324"/>
      <c r="AG34" s="467">
        <v>0.35289999999999999</v>
      </c>
      <c r="AH34" s="322"/>
      <c r="AI34" s="322"/>
      <c r="AJ34" s="322"/>
      <c r="AK34" s="305"/>
      <c r="AL34" s="306">
        <f t="shared" si="39"/>
        <v>0</v>
      </c>
      <c r="AM34" s="323"/>
      <c r="AN34" s="325"/>
      <c r="AO34" s="306"/>
      <c r="AP34" s="324"/>
      <c r="AQ34" s="467">
        <v>0.35299999999999998</v>
      </c>
      <c r="AR34" s="322"/>
      <c r="AS34" s="322"/>
      <c r="AT34" s="322"/>
      <c r="AU34" s="305"/>
      <c r="AV34" s="306">
        <f t="shared" si="41"/>
        <v>0</v>
      </c>
      <c r="AW34" s="326"/>
      <c r="AX34" s="327"/>
      <c r="AY34" s="306"/>
      <c r="AZ34" s="328"/>
      <c r="BA34" s="304">
        <f t="shared" si="43"/>
        <v>1</v>
      </c>
      <c r="BB34" s="305">
        <f t="shared" si="44"/>
        <v>0</v>
      </c>
      <c r="BC34" s="315">
        <f t="shared" ref="BC34:BC43" si="69">IFERROR(BB34/BA34,"")</f>
        <v>0</v>
      </c>
      <c r="BD34" s="316">
        <f t="shared" si="45"/>
        <v>0</v>
      </c>
      <c r="BE34" s="317">
        <f t="shared" si="46"/>
        <v>0</v>
      </c>
      <c r="BF34" s="318"/>
      <c r="BG34" s="319"/>
    </row>
    <row r="35" spans="2:59" s="320" customFormat="1" ht="59.25" customHeight="1">
      <c r="B35" s="297">
        <v>15</v>
      </c>
      <c r="C35" s="615" t="s">
        <v>303</v>
      </c>
      <c r="D35" s="616"/>
      <c r="E35" s="473">
        <v>0.04</v>
      </c>
      <c r="F35" s="299" t="s">
        <v>286</v>
      </c>
      <c r="G35" s="453" t="s">
        <v>341</v>
      </c>
      <c r="H35" s="301" t="s">
        <v>21</v>
      </c>
      <c r="I35" s="301" t="s">
        <v>288</v>
      </c>
      <c r="J35" s="276" t="s">
        <v>296</v>
      </c>
      <c r="K35" s="302">
        <v>43831</v>
      </c>
      <c r="L35" s="303">
        <v>43920</v>
      </c>
      <c r="M35" s="321">
        <v>3</v>
      </c>
      <c r="N35" s="322"/>
      <c r="O35" s="322"/>
      <c r="P35" s="322"/>
      <c r="Q35" s="305"/>
      <c r="R35" s="306">
        <f t="shared" ref="R35:R41" si="70">IFERROR(Q35/M35,"")</f>
        <v>0</v>
      </c>
      <c r="S35" s="330"/>
      <c r="T35" s="308"/>
      <c r="U35" s="306">
        <f t="shared" ref="U35:U41" si="71">IFERROR(T35/M35,"")</f>
        <v>0</v>
      </c>
      <c r="V35" s="331"/>
      <c r="W35" s="321"/>
      <c r="X35" s="322"/>
      <c r="Y35" s="322"/>
      <c r="Z35" s="322"/>
      <c r="AA35" s="322"/>
      <c r="AB35" s="306" t="str">
        <f t="shared" ref="AB35:AB41" si="72">IFERROR(AA35/W35,"")</f>
        <v/>
      </c>
      <c r="AC35" s="330"/>
      <c r="AD35" s="332"/>
      <c r="AE35" s="306" t="str">
        <f t="shared" ref="AE35:AE41" si="73">IFERROR(AD35/W35,"")</f>
        <v/>
      </c>
      <c r="AF35" s="331"/>
      <c r="AG35" s="321"/>
      <c r="AH35" s="322"/>
      <c r="AI35" s="322"/>
      <c r="AJ35" s="322"/>
      <c r="AK35" s="322"/>
      <c r="AL35" s="306" t="str">
        <f t="shared" ref="AL35:AL41" si="74">IFERROR(AK35/AG35,"")</f>
        <v/>
      </c>
      <c r="AM35" s="323"/>
      <c r="AN35" s="332"/>
      <c r="AO35" s="306" t="str">
        <f t="shared" ref="AO35:AO41" si="75">IFERROR(AN35/AG35,"")</f>
        <v/>
      </c>
      <c r="AP35" s="331"/>
      <c r="AQ35" s="321"/>
      <c r="AR35" s="322"/>
      <c r="AS35" s="322"/>
      <c r="AT35" s="322"/>
      <c r="AU35" s="322"/>
      <c r="AV35" s="306" t="str">
        <f t="shared" ref="AV35:AV41" si="76">IFERROR(AU35/AQ35,"")</f>
        <v/>
      </c>
      <c r="AW35" s="312"/>
      <c r="AX35" s="333"/>
      <c r="AY35" s="306" t="str">
        <f t="shared" ref="AY35:AY41" si="77">IFERROR(AX35/AQ35,"")</f>
        <v/>
      </c>
      <c r="AZ35" s="334"/>
      <c r="BA35" s="304">
        <f t="shared" ref="BA35:BA41" si="78">+SUM(M35,W35,AG35,AQ35)</f>
        <v>3</v>
      </c>
      <c r="BB35" s="305">
        <f t="shared" ref="BB35:BB41" si="79">+SUM(Q35,AA35,AK35,AU35)</f>
        <v>0</v>
      </c>
      <c r="BC35" s="315">
        <f t="shared" ref="BC35:BC41" si="80">IFERROR(BB35/BA35,"")</f>
        <v>0</v>
      </c>
      <c r="BD35" s="316">
        <f t="shared" ref="BD35:BD41" si="81">SUM(T35,AD35,AN35,AX35)</f>
        <v>0</v>
      </c>
      <c r="BE35" s="317">
        <f t="shared" ref="BE35:BE41" si="82">IFERROR(BD35/BA35,"")</f>
        <v>0</v>
      </c>
      <c r="BF35" s="318"/>
      <c r="BG35" s="319"/>
    </row>
    <row r="36" spans="2:59" s="320" customFormat="1" ht="51" customHeight="1">
      <c r="B36" s="297">
        <v>16</v>
      </c>
      <c r="C36" s="644" t="s">
        <v>304</v>
      </c>
      <c r="D36" s="645"/>
      <c r="E36" s="473">
        <v>0.04</v>
      </c>
      <c r="F36" s="299" t="s">
        <v>335</v>
      </c>
      <c r="G36" s="457" t="s">
        <v>287</v>
      </c>
      <c r="H36" s="301" t="s">
        <v>21</v>
      </c>
      <c r="I36" s="301" t="s">
        <v>288</v>
      </c>
      <c r="J36" s="276" t="s">
        <v>296</v>
      </c>
      <c r="K36" s="302">
        <v>43862</v>
      </c>
      <c r="L36" s="303">
        <v>44195</v>
      </c>
      <c r="M36" s="467">
        <v>0.1429</v>
      </c>
      <c r="N36" s="322"/>
      <c r="O36" s="322"/>
      <c r="P36" s="322"/>
      <c r="Q36" s="305"/>
      <c r="R36" s="306"/>
      <c r="S36" s="330"/>
      <c r="T36" s="308"/>
      <c r="U36" s="306"/>
      <c r="V36" s="331"/>
      <c r="W36" s="467">
        <v>0.28570000000000001</v>
      </c>
      <c r="X36" s="322"/>
      <c r="Y36" s="322"/>
      <c r="Z36" s="322"/>
      <c r="AA36" s="322"/>
      <c r="AB36" s="306"/>
      <c r="AC36" s="330"/>
      <c r="AD36" s="332"/>
      <c r="AE36" s="306"/>
      <c r="AF36" s="331"/>
      <c r="AG36" s="467">
        <v>0.1429</v>
      </c>
      <c r="AH36" s="322"/>
      <c r="AI36" s="322"/>
      <c r="AJ36" s="322"/>
      <c r="AK36" s="322"/>
      <c r="AL36" s="306"/>
      <c r="AM36" s="323"/>
      <c r="AN36" s="332"/>
      <c r="AO36" s="306"/>
      <c r="AP36" s="331"/>
      <c r="AQ36" s="467">
        <v>0.42849999999999999</v>
      </c>
      <c r="AR36" s="322"/>
      <c r="AS36" s="322"/>
      <c r="AT36" s="322"/>
      <c r="AU36" s="322"/>
      <c r="AV36" s="306"/>
      <c r="AW36" s="312"/>
      <c r="AX36" s="333"/>
      <c r="AY36" s="306"/>
      <c r="AZ36" s="334"/>
      <c r="BA36" s="304">
        <f t="shared" si="78"/>
        <v>1</v>
      </c>
      <c r="BB36" s="305"/>
      <c r="BC36" s="315"/>
      <c r="BD36" s="316"/>
      <c r="BE36" s="317"/>
      <c r="BF36" s="318"/>
      <c r="BG36" s="319"/>
    </row>
    <row r="37" spans="2:59" s="320" customFormat="1" ht="44.25" customHeight="1">
      <c r="B37" s="297">
        <v>17</v>
      </c>
      <c r="C37" s="644" t="s">
        <v>305</v>
      </c>
      <c r="D37" s="645"/>
      <c r="E37" s="473">
        <v>0.04</v>
      </c>
      <c r="F37" s="299" t="s">
        <v>335</v>
      </c>
      <c r="G37" s="457" t="s">
        <v>287</v>
      </c>
      <c r="H37" s="301" t="s">
        <v>21</v>
      </c>
      <c r="I37" s="301" t="s">
        <v>288</v>
      </c>
      <c r="J37" s="276" t="s">
        <v>296</v>
      </c>
      <c r="K37" s="302">
        <v>43862</v>
      </c>
      <c r="L37" s="303">
        <v>44195</v>
      </c>
      <c r="M37" s="467">
        <v>0.25</v>
      </c>
      <c r="N37" s="322"/>
      <c r="O37" s="322"/>
      <c r="P37" s="322"/>
      <c r="Q37" s="305"/>
      <c r="R37" s="306"/>
      <c r="S37" s="330"/>
      <c r="T37" s="308"/>
      <c r="U37" s="306"/>
      <c r="V37" s="331"/>
      <c r="W37" s="467">
        <v>0.25</v>
      </c>
      <c r="X37" s="322"/>
      <c r="Y37" s="322"/>
      <c r="Z37" s="322"/>
      <c r="AA37" s="322"/>
      <c r="AB37" s="306"/>
      <c r="AC37" s="330"/>
      <c r="AD37" s="332"/>
      <c r="AE37" s="306"/>
      <c r="AF37" s="331"/>
      <c r="AG37" s="467">
        <v>0.3125</v>
      </c>
      <c r="AH37" s="322"/>
      <c r="AI37" s="322"/>
      <c r="AJ37" s="322"/>
      <c r="AK37" s="322"/>
      <c r="AL37" s="306"/>
      <c r="AM37" s="323"/>
      <c r="AN37" s="332"/>
      <c r="AO37" s="306"/>
      <c r="AP37" s="331"/>
      <c r="AQ37" s="467">
        <v>0.1875</v>
      </c>
      <c r="AR37" s="322"/>
      <c r="AS37" s="322"/>
      <c r="AT37" s="322"/>
      <c r="AU37" s="322"/>
      <c r="AV37" s="306"/>
      <c r="AW37" s="312"/>
      <c r="AX37" s="333"/>
      <c r="AY37" s="306"/>
      <c r="AZ37" s="334"/>
      <c r="BA37" s="304">
        <f t="shared" si="78"/>
        <v>1</v>
      </c>
      <c r="BB37" s="305"/>
      <c r="BC37" s="315"/>
      <c r="BD37" s="316"/>
      <c r="BE37" s="317"/>
      <c r="BF37" s="318"/>
      <c r="BG37" s="319"/>
    </row>
    <row r="38" spans="2:59" s="320" customFormat="1" ht="37.5" customHeight="1">
      <c r="B38" s="297">
        <v>18</v>
      </c>
      <c r="C38" s="615" t="s">
        <v>274</v>
      </c>
      <c r="D38" s="616"/>
      <c r="E38" s="473">
        <v>0.04</v>
      </c>
      <c r="F38" s="299" t="s">
        <v>335</v>
      </c>
      <c r="G38" s="453" t="s">
        <v>287</v>
      </c>
      <c r="H38" s="301" t="s">
        <v>21</v>
      </c>
      <c r="I38" s="301" t="s">
        <v>288</v>
      </c>
      <c r="J38" s="276" t="s">
        <v>296</v>
      </c>
      <c r="K38" s="302">
        <v>43862</v>
      </c>
      <c r="L38" s="303">
        <v>44195</v>
      </c>
      <c r="M38" s="467">
        <v>0.26919999999999999</v>
      </c>
      <c r="N38" s="322"/>
      <c r="O38" s="322"/>
      <c r="P38" s="322"/>
      <c r="Q38" s="305"/>
      <c r="R38" s="306">
        <f t="shared" si="70"/>
        <v>0</v>
      </c>
      <c r="S38" s="330"/>
      <c r="T38" s="308"/>
      <c r="U38" s="306">
        <f t="shared" si="71"/>
        <v>0</v>
      </c>
      <c r="V38" s="331"/>
      <c r="W38" s="467">
        <v>0.26919999999999999</v>
      </c>
      <c r="X38" s="322"/>
      <c r="Y38" s="322"/>
      <c r="Z38" s="322"/>
      <c r="AA38" s="322"/>
      <c r="AB38" s="306">
        <f t="shared" si="72"/>
        <v>0</v>
      </c>
      <c r="AC38" s="330"/>
      <c r="AD38" s="332"/>
      <c r="AE38" s="306">
        <f t="shared" si="73"/>
        <v>0</v>
      </c>
      <c r="AF38" s="331"/>
      <c r="AG38" s="467">
        <v>0.30769999999999997</v>
      </c>
      <c r="AH38" s="322"/>
      <c r="AI38" s="322"/>
      <c r="AJ38" s="322"/>
      <c r="AK38" s="322"/>
      <c r="AL38" s="306">
        <f t="shared" si="74"/>
        <v>0</v>
      </c>
      <c r="AM38" s="323"/>
      <c r="AN38" s="332"/>
      <c r="AO38" s="306">
        <f t="shared" si="75"/>
        <v>0</v>
      </c>
      <c r="AP38" s="331"/>
      <c r="AQ38" s="467">
        <v>0.15390000000000001</v>
      </c>
      <c r="AR38" s="322"/>
      <c r="AS38" s="322"/>
      <c r="AT38" s="322"/>
      <c r="AU38" s="322"/>
      <c r="AV38" s="306">
        <f t="shared" si="76"/>
        <v>0</v>
      </c>
      <c r="AW38" s="312"/>
      <c r="AX38" s="333"/>
      <c r="AY38" s="306">
        <f t="shared" si="77"/>
        <v>0</v>
      </c>
      <c r="AZ38" s="334"/>
      <c r="BA38" s="304">
        <f t="shared" si="78"/>
        <v>1</v>
      </c>
      <c r="BB38" s="305">
        <f t="shared" si="79"/>
        <v>0</v>
      </c>
      <c r="BC38" s="315">
        <f t="shared" si="80"/>
        <v>0</v>
      </c>
      <c r="BD38" s="316">
        <f t="shared" si="81"/>
        <v>0</v>
      </c>
      <c r="BE38" s="317">
        <f t="shared" si="82"/>
        <v>0</v>
      </c>
      <c r="BF38" s="318"/>
      <c r="BG38" s="319"/>
    </row>
    <row r="39" spans="2:59" s="320" customFormat="1" ht="38.25" customHeight="1">
      <c r="B39" s="297">
        <v>19</v>
      </c>
      <c r="C39" s="615" t="s">
        <v>298</v>
      </c>
      <c r="D39" s="616"/>
      <c r="E39" s="472">
        <v>0.04</v>
      </c>
      <c r="F39" s="299" t="s">
        <v>286</v>
      </c>
      <c r="G39" s="300" t="s">
        <v>299</v>
      </c>
      <c r="H39" s="301" t="s">
        <v>23</v>
      </c>
      <c r="I39" s="301" t="s">
        <v>289</v>
      </c>
      <c r="J39" s="276" t="s">
        <v>296</v>
      </c>
      <c r="K39" s="302">
        <v>43922</v>
      </c>
      <c r="L39" s="303">
        <v>44104</v>
      </c>
      <c r="M39" s="321"/>
      <c r="N39" s="322"/>
      <c r="O39" s="322"/>
      <c r="P39" s="322"/>
      <c r="Q39" s="305"/>
      <c r="R39" s="306" t="str">
        <f t="shared" si="70"/>
        <v/>
      </c>
      <c r="S39" s="330"/>
      <c r="T39" s="308"/>
      <c r="U39" s="306" t="str">
        <f t="shared" si="71"/>
        <v/>
      </c>
      <c r="V39" s="331"/>
      <c r="W39" s="321"/>
      <c r="X39" s="322"/>
      <c r="Y39" s="322"/>
      <c r="Z39" s="322"/>
      <c r="AA39" s="322"/>
      <c r="AB39" s="306" t="str">
        <f t="shared" si="72"/>
        <v/>
      </c>
      <c r="AC39" s="330"/>
      <c r="AD39" s="332"/>
      <c r="AE39" s="306" t="str">
        <f t="shared" si="73"/>
        <v/>
      </c>
      <c r="AF39" s="331"/>
      <c r="AG39" s="321">
        <v>1</v>
      </c>
      <c r="AH39" s="322"/>
      <c r="AI39" s="322"/>
      <c r="AJ39" s="322"/>
      <c r="AK39" s="322"/>
      <c r="AL39" s="306">
        <f t="shared" si="74"/>
        <v>0</v>
      </c>
      <c r="AM39" s="323"/>
      <c r="AN39" s="332"/>
      <c r="AO39" s="306">
        <f t="shared" si="75"/>
        <v>0</v>
      </c>
      <c r="AP39" s="331"/>
      <c r="AQ39" s="321"/>
      <c r="AR39" s="322"/>
      <c r="AS39" s="322"/>
      <c r="AT39" s="322"/>
      <c r="AU39" s="322"/>
      <c r="AV39" s="306" t="str">
        <f t="shared" si="76"/>
        <v/>
      </c>
      <c r="AW39" s="312"/>
      <c r="AX39" s="333"/>
      <c r="AY39" s="306" t="str">
        <f t="shared" si="77"/>
        <v/>
      </c>
      <c r="AZ39" s="334"/>
      <c r="BA39" s="304">
        <f t="shared" si="78"/>
        <v>1</v>
      </c>
      <c r="BB39" s="305">
        <f t="shared" si="79"/>
        <v>0</v>
      </c>
      <c r="BC39" s="315">
        <f t="shared" si="80"/>
        <v>0</v>
      </c>
      <c r="BD39" s="316">
        <f t="shared" si="81"/>
        <v>0</v>
      </c>
      <c r="BE39" s="317">
        <f t="shared" si="82"/>
        <v>0</v>
      </c>
      <c r="BF39" s="318"/>
      <c r="BG39" s="319"/>
    </row>
    <row r="40" spans="2:59" s="320" customFormat="1" ht="39" customHeight="1">
      <c r="B40" s="297">
        <v>20</v>
      </c>
      <c r="C40" s="615" t="s">
        <v>300</v>
      </c>
      <c r="D40" s="616"/>
      <c r="E40" s="472">
        <v>0.04</v>
      </c>
      <c r="F40" s="299" t="s">
        <v>335</v>
      </c>
      <c r="G40" s="457" t="s">
        <v>287</v>
      </c>
      <c r="H40" s="301" t="s">
        <v>23</v>
      </c>
      <c r="I40" s="301" t="s">
        <v>289</v>
      </c>
      <c r="J40" s="276" t="s">
        <v>296</v>
      </c>
      <c r="K40" s="302">
        <v>43831</v>
      </c>
      <c r="L40" s="303">
        <v>44196</v>
      </c>
      <c r="M40" s="455">
        <v>0.25</v>
      </c>
      <c r="N40" s="322"/>
      <c r="O40" s="322"/>
      <c r="P40" s="322"/>
      <c r="Q40" s="305"/>
      <c r="R40" s="306">
        <f t="shared" si="70"/>
        <v>0</v>
      </c>
      <c r="S40" s="330"/>
      <c r="T40" s="308"/>
      <c r="U40" s="306">
        <f t="shared" si="71"/>
        <v>0</v>
      </c>
      <c r="V40" s="331"/>
      <c r="W40" s="455">
        <v>0.25</v>
      </c>
      <c r="X40" s="322"/>
      <c r="Y40" s="322"/>
      <c r="Z40" s="322"/>
      <c r="AA40" s="322"/>
      <c r="AB40" s="306">
        <f t="shared" si="72"/>
        <v>0</v>
      </c>
      <c r="AC40" s="330"/>
      <c r="AD40" s="332"/>
      <c r="AE40" s="306">
        <f t="shared" si="73"/>
        <v>0</v>
      </c>
      <c r="AF40" s="331"/>
      <c r="AG40" s="455">
        <v>0.25</v>
      </c>
      <c r="AH40" s="322"/>
      <c r="AI40" s="322"/>
      <c r="AJ40" s="322"/>
      <c r="AK40" s="322"/>
      <c r="AL40" s="306">
        <f t="shared" si="74"/>
        <v>0</v>
      </c>
      <c r="AM40" s="323"/>
      <c r="AN40" s="332"/>
      <c r="AO40" s="306">
        <f t="shared" si="75"/>
        <v>0</v>
      </c>
      <c r="AP40" s="331"/>
      <c r="AQ40" s="455">
        <v>0.25</v>
      </c>
      <c r="AR40" s="322"/>
      <c r="AS40" s="322"/>
      <c r="AT40" s="322"/>
      <c r="AU40" s="322"/>
      <c r="AV40" s="306">
        <f t="shared" si="76"/>
        <v>0</v>
      </c>
      <c r="AW40" s="312"/>
      <c r="AX40" s="333"/>
      <c r="AY40" s="306">
        <f t="shared" si="77"/>
        <v>0</v>
      </c>
      <c r="AZ40" s="334"/>
      <c r="BA40" s="304">
        <f t="shared" si="78"/>
        <v>1</v>
      </c>
      <c r="BB40" s="305">
        <f t="shared" si="79"/>
        <v>0</v>
      </c>
      <c r="BC40" s="315">
        <f t="shared" si="80"/>
        <v>0</v>
      </c>
      <c r="BD40" s="316">
        <f t="shared" si="81"/>
        <v>0</v>
      </c>
      <c r="BE40" s="317">
        <f t="shared" si="82"/>
        <v>0</v>
      </c>
      <c r="BF40" s="318"/>
      <c r="BG40" s="319"/>
    </row>
    <row r="41" spans="2:59" s="320" customFormat="1" ht="15" customHeight="1">
      <c r="B41" s="297"/>
      <c r="C41" s="615"/>
      <c r="D41" s="616"/>
      <c r="E41" s="298"/>
      <c r="F41" s="299"/>
      <c r="G41" s="300"/>
      <c r="H41" s="301"/>
      <c r="I41" s="301"/>
      <c r="J41" s="301"/>
      <c r="K41" s="302"/>
      <c r="L41" s="303"/>
      <c r="M41" s="321"/>
      <c r="N41" s="322"/>
      <c r="O41" s="322"/>
      <c r="P41" s="322"/>
      <c r="Q41" s="305"/>
      <c r="R41" s="306" t="str">
        <f t="shared" si="70"/>
        <v/>
      </c>
      <c r="S41" s="330"/>
      <c r="T41" s="308"/>
      <c r="U41" s="306" t="str">
        <f t="shared" si="71"/>
        <v/>
      </c>
      <c r="V41" s="331"/>
      <c r="W41" s="321"/>
      <c r="X41" s="322"/>
      <c r="Y41" s="322"/>
      <c r="Z41" s="322"/>
      <c r="AA41" s="322"/>
      <c r="AB41" s="306" t="str">
        <f t="shared" si="72"/>
        <v/>
      </c>
      <c r="AC41" s="330"/>
      <c r="AD41" s="332"/>
      <c r="AE41" s="306" t="str">
        <f t="shared" si="73"/>
        <v/>
      </c>
      <c r="AF41" s="331"/>
      <c r="AG41" s="321"/>
      <c r="AH41" s="322"/>
      <c r="AI41" s="322"/>
      <c r="AJ41" s="322"/>
      <c r="AK41" s="322"/>
      <c r="AL41" s="306" t="str">
        <f t="shared" si="74"/>
        <v/>
      </c>
      <c r="AM41" s="323"/>
      <c r="AN41" s="332"/>
      <c r="AO41" s="306" t="str">
        <f t="shared" si="75"/>
        <v/>
      </c>
      <c r="AP41" s="331"/>
      <c r="AQ41" s="321"/>
      <c r="AR41" s="322"/>
      <c r="AS41" s="322"/>
      <c r="AT41" s="322"/>
      <c r="AU41" s="322"/>
      <c r="AV41" s="306" t="str">
        <f t="shared" si="76"/>
        <v/>
      </c>
      <c r="AW41" s="312"/>
      <c r="AX41" s="333"/>
      <c r="AY41" s="306" t="str">
        <f t="shared" si="77"/>
        <v/>
      </c>
      <c r="AZ41" s="334"/>
      <c r="BA41" s="304">
        <f t="shared" si="78"/>
        <v>0</v>
      </c>
      <c r="BB41" s="305">
        <f t="shared" si="79"/>
        <v>0</v>
      </c>
      <c r="BC41" s="315" t="str">
        <f t="shared" si="80"/>
        <v/>
      </c>
      <c r="BD41" s="316">
        <f t="shared" si="81"/>
        <v>0</v>
      </c>
      <c r="BE41" s="317" t="str">
        <f t="shared" si="82"/>
        <v/>
      </c>
      <c r="BF41" s="318"/>
      <c r="BG41" s="319"/>
    </row>
    <row r="42" spans="2:59" s="320" customFormat="1" ht="15" customHeight="1">
      <c r="B42" s="297"/>
      <c r="C42" s="615"/>
      <c r="D42" s="616"/>
      <c r="E42" s="298"/>
      <c r="F42" s="299"/>
      <c r="G42" s="300"/>
      <c r="H42" s="301"/>
      <c r="I42" s="301"/>
      <c r="J42" s="301"/>
      <c r="K42" s="302"/>
      <c r="L42" s="303"/>
      <c r="M42" s="321"/>
      <c r="N42" s="322"/>
      <c r="O42" s="322"/>
      <c r="P42" s="322"/>
      <c r="Q42" s="305"/>
      <c r="R42" s="306" t="str">
        <f t="shared" si="35"/>
        <v/>
      </c>
      <c r="S42" s="307"/>
      <c r="T42" s="308"/>
      <c r="U42" s="306" t="str">
        <f t="shared" si="36"/>
        <v/>
      </c>
      <c r="V42" s="309"/>
      <c r="W42" s="321"/>
      <c r="X42" s="322"/>
      <c r="Y42" s="322"/>
      <c r="Z42" s="322"/>
      <c r="AA42" s="305"/>
      <c r="AB42" s="306" t="str">
        <f t="shared" si="37"/>
        <v/>
      </c>
      <c r="AC42" s="307"/>
      <c r="AD42" s="310"/>
      <c r="AE42" s="306" t="str">
        <f t="shared" si="38"/>
        <v/>
      </c>
      <c r="AF42" s="309"/>
      <c r="AG42" s="321"/>
      <c r="AH42" s="322"/>
      <c r="AI42" s="322"/>
      <c r="AJ42" s="322"/>
      <c r="AK42" s="305"/>
      <c r="AL42" s="306" t="str">
        <f t="shared" si="39"/>
        <v/>
      </c>
      <c r="AM42" s="323"/>
      <c r="AN42" s="310"/>
      <c r="AO42" s="306" t="str">
        <f t="shared" si="40"/>
        <v/>
      </c>
      <c r="AP42" s="309"/>
      <c r="AQ42" s="321"/>
      <c r="AR42" s="322"/>
      <c r="AS42" s="322"/>
      <c r="AT42" s="322"/>
      <c r="AU42" s="305"/>
      <c r="AV42" s="306" t="str">
        <f t="shared" si="41"/>
        <v/>
      </c>
      <c r="AW42" s="326"/>
      <c r="AX42" s="313"/>
      <c r="AY42" s="306" t="str">
        <f t="shared" si="42"/>
        <v/>
      </c>
      <c r="AZ42" s="314"/>
      <c r="BA42" s="304">
        <f t="shared" si="43"/>
        <v>0</v>
      </c>
      <c r="BB42" s="305">
        <f t="shared" si="44"/>
        <v>0</v>
      </c>
      <c r="BC42" s="315" t="str">
        <f t="shared" si="69"/>
        <v/>
      </c>
      <c r="BD42" s="316">
        <f t="shared" si="45"/>
        <v>0</v>
      </c>
      <c r="BE42" s="317" t="str">
        <f t="shared" si="46"/>
        <v/>
      </c>
      <c r="BF42" s="318"/>
      <c r="BG42" s="319"/>
    </row>
    <row r="43" spans="2:59" s="361" customFormat="1" ht="15" thickBot="1">
      <c r="B43" s="335"/>
      <c r="C43" s="595" t="s">
        <v>241</v>
      </c>
      <c r="D43" s="596"/>
      <c r="E43" s="336"/>
      <c r="F43" s="337"/>
      <c r="G43" s="338"/>
      <c r="H43" s="339"/>
      <c r="I43" s="339"/>
      <c r="J43" s="339"/>
      <c r="K43" s="340"/>
      <c r="L43" s="341"/>
      <c r="M43" s="342"/>
      <c r="N43" s="343"/>
      <c r="O43" s="343"/>
      <c r="P43" s="343"/>
      <c r="Q43" s="344"/>
      <c r="R43" s="345" t="str">
        <f t="shared" si="35"/>
        <v/>
      </c>
      <c r="S43" s="346"/>
      <c r="T43" s="347"/>
      <c r="U43" s="345" t="str">
        <f t="shared" si="36"/>
        <v/>
      </c>
      <c r="V43" s="348"/>
      <c r="W43" s="342"/>
      <c r="X43" s="343"/>
      <c r="Y43" s="343"/>
      <c r="Z43" s="343"/>
      <c r="AA43" s="344"/>
      <c r="AB43" s="345" t="str">
        <f t="shared" si="37"/>
        <v/>
      </c>
      <c r="AC43" s="346"/>
      <c r="AD43" s="349"/>
      <c r="AE43" s="345" t="str">
        <f t="shared" si="38"/>
        <v/>
      </c>
      <c r="AF43" s="348"/>
      <c r="AG43" s="342"/>
      <c r="AH43" s="343"/>
      <c r="AI43" s="343"/>
      <c r="AJ43" s="343"/>
      <c r="AK43" s="344"/>
      <c r="AL43" s="345" t="str">
        <f t="shared" si="39"/>
        <v/>
      </c>
      <c r="AM43" s="350"/>
      <c r="AN43" s="349"/>
      <c r="AO43" s="345" t="str">
        <f t="shared" si="40"/>
        <v/>
      </c>
      <c r="AP43" s="348"/>
      <c r="AQ43" s="342"/>
      <c r="AR43" s="343"/>
      <c r="AS43" s="343"/>
      <c r="AT43" s="343"/>
      <c r="AU43" s="344"/>
      <c r="AV43" s="345" t="str">
        <f t="shared" si="41"/>
        <v/>
      </c>
      <c r="AW43" s="351"/>
      <c r="AX43" s="352"/>
      <c r="AY43" s="345" t="str">
        <f t="shared" si="42"/>
        <v/>
      </c>
      <c r="AZ43" s="353"/>
      <c r="BA43" s="354">
        <f t="shared" si="43"/>
        <v>0</v>
      </c>
      <c r="BB43" s="355">
        <f t="shared" si="44"/>
        <v>0</v>
      </c>
      <c r="BC43" s="356" t="str">
        <f t="shared" si="69"/>
        <v/>
      </c>
      <c r="BD43" s="357">
        <f t="shared" si="45"/>
        <v>0</v>
      </c>
      <c r="BE43" s="358" t="str">
        <f t="shared" si="46"/>
        <v/>
      </c>
      <c r="BF43" s="359"/>
      <c r="BG43" s="360">
        <f>+SUMPRODUCT(BC30:BC43,E30:E43)</f>
        <v>0</v>
      </c>
    </row>
    <row r="44" spans="2:59" ht="18" thickBot="1">
      <c r="B44" s="362"/>
      <c r="C44" s="363"/>
      <c r="D44" s="363"/>
      <c r="E44" s="363"/>
      <c r="F44" s="364"/>
      <c r="G44" s="363"/>
      <c r="H44" s="363"/>
      <c r="I44" s="363"/>
      <c r="J44" s="363"/>
      <c r="K44" s="363"/>
      <c r="L44" s="363"/>
      <c r="M44" s="363"/>
      <c r="N44" s="363"/>
      <c r="O44" s="363"/>
      <c r="P44" s="363"/>
      <c r="Q44" s="365"/>
      <c r="R44" s="365"/>
      <c r="S44" s="363"/>
      <c r="T44" s="363"/>
      <c r="U44" s="363"/>
      <c r="V44" s="363"/>
      <c r="W44" s="363"/>
      <c r="X44" s="366"/>
      <c r="Y44" s="366"/>
      <c r="Z44" s="366"/>
      <c r="AA44" s="367"/>
      <c r="AB44" s="365"/>
      <c r="AC44" s="367"/>
      <c r="AD44" s="363"/>
      <c r="AE44" s="363"/>
      <c r="AF44" s="363"/>
      <c r="AG44" s="367"/>
      <c r="AH44" s="368"/>
      <c r="AI44" s="368"/>
      <c r="AJ44" s="368"/>
      <c r="AK44" s="367"/>
      <c r="AL44" s="365"/>
      <c r="AM44" s="367"/>
      <c r="AN44" s="363"/>
      <c r="AO44" s="363"/>
      <c r="AP44" s="363"/>
      <c r="AQ44" s="367"/>
      <c r="AR44" s="368"/>
      <c r="AS44" s="368"/>
      <c r="AT44" s="368"/>
      <c r="AU44" s="367"/>
      <c r="AV44" s="365"/>
      <c r="AW44" s="367"/>
      <c r="AX44" s="363"/>
      <c r="AY44" s="363"/>
      <c r="AZ44" s="363"/>
      <c r="BA44" s="367"/>
      <c r="BB44" s="367"/>
      <c r="BC44" s="367"/>
      <c r="BD44" s="367"/>
      <c r="BE44" s="367"/>
      <c r="BF44" s="369"/>
      <c r="BG44" s="370"/>
    </row>
    <row r="45" spans="2:59" s="252" customFormat="1" ht="13.5" customHeight="1">
      <c r="B45" s="604" t="s">
        <v>197</v>
      </c>
      <c r="C45" s="605"/>
      <c r="D45" s="605"/>
      <c r="E45" s="601" t="s">
        <v>41</v>
      </c>
      <c r="F45" s="602"/>
      <c r="G45" s="602"/>
      <c r="H45" s="602"/>
      <c r="I45" s="602"/>
      <c r="J45" s="602"/>
      <c r="K45" s="602"/>
      <c r="L45" s="603"/>
      <c r="M45" s="249"/>
      <c r="N45" s="250"/>
      <c r="O45" s="250"/>
      <c r="P45" s="250"/>
      <c r="Q45" s="250"/>
      <c r="R45" s="250"/>
      <c r="S45" s="371" t="str">
        <f>+VLOOKUP(E45,Listas!$B$42:$D$68,2,FALSE)</f>
        <v>OBJ_5</v>
      </c>
      <c r="BG45" s="253"/>
    </row>
    <row r="46" spans="2:59" s="252" customFormat="1" ht="30" customHeight="1" thickBot="1">
      <c r="B46" s="611" t="s">
        <v>233</v>
      </c>
      <c r="C46" s="612"/>
      <c r="D46" s="612"/>
      <c r="E46" s="606" t="s">
        <v>109</v>
      </c>
      <c r="F46" s="607"/>
      <c r="G46" s="607"/>
      <c r="H46" s="607"/>
      <c r="I46" s="607"/>
      <c r="J46" s="607"/>
      <c r="K46" s="607"/>
      <c r="L46" s="608"/>
      <c r="M46" s="250"/>
      <c r="N46" s="250"/>
      <c r="O46" s="250"/>
      <c r="P46" s="250"/>
      <c r="Q46" s="250"/>
      <c r="R46" s="250"/>
      <c r="S46" s="254"/>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3"/>
    </row>
    <row r="47" spans="2:59" s="262" customFormat="1" ht="25.5" customHeight="1">
      <c r="B47" s="583" t="s">
        <v>198</v>
      </c>
      <c r="C47" s="585" t="s">
        <v>10</v>
      </c>
      <c r="D47" s="586"/>
      <c r="E47" s="599" t="s">
        <v>202</v>
      </c>
      <c r="F47" s="593" t="s">
        <v>200</v>
      </c>
      <c r="G47" s="593" t="s">
        <v>224</v>
      </c>
      <c r="H47" s="593" t="s">
        <v>199</v>
      </c>
      <c r="I47" s="593" t="s">
        <v>16</v>
      </c>
      <c r="J47" s="593" t="s">
        <v>11</v>
      </c>
      <c r="K47" s="597" t="s">
        <v>201</v>
      </c>
      <c r="L47" s="598"/>
      <c r="M47" s="256"/>
      <c r="N47" s="257"/>
      <c r="O47" s="257"/>
      <c r="P47" s="257"/>
      <c r="Q47" s="257"/>
      <c r="R47" s="257"/>
      <c r="S47" s="258" t="s">
        <v>3</v>
      </c>
      <c r="T47" s="257"/>
      <c r="U47" s="257"/>
      <c r="V47" s="259"/>
      <c r="W47" s="256"/>
      <c r="X47" s="257"/>
      <c r="Y47" s="257"/>
      <c r="Z47" s="257"/>
      <c r="AA47" s="257"/>
      <c r="AB47" s="257"/>
      <c r="AC47" s="257" t="s">
        <v>4</v>
      </c>
      <c r="AD47" s="257"/>
      <c r="AE47" s="257"/>
      <c r="AF47" s="259"/>
      <c r="AG47" s="256"/>
      <c r="AH47" s="257"/>
      <c r="AI47" s="257"/>
      <c r="AJ47" s="257"/>
      <c r="AK47" s="257"/>
      <c r="AL47" s="257"/>
      <c r="AM47" s="257" t="s">
        <v>5</v>
      </c>
      <c r="AN47" s="257"/>
      <c r="AO47" s="257"/>
      <c r="AP47" s="259"/>
      <c r="AQ47" s="257"/>
      <c r="AR47" s="257"/>
      <c r="AS47" s="257"/>
      <c r="AT47" s="257"/>
      <c r="AU47" s="257"/>
      <c r="AV47" s="257"/>
      <c r="AW47" s="257" t="s">
        <v>6</v>
      </c>
      <c r="AX47" s="257"/>
      <c r="AY47" s="257"/>
      <c r="AZ47" s="257"/>
      <c r="BA47" s="256"/>
      <c r="BB47" s="257"/>
      <c r="BC47" s="257" t="s">
        <v>240</v>
      </c>
      <c r="BD47" s="257"/>
      <c r="BE47" s="259"/>
      <c r="BF47" s="260" t="s">
        <v>134</v>
      </c>
      <c r="BG47" s="261"/>
    </row>
    <row r="48" spans="2:59" s="262" customFormat="1" ht="25.5">
      <c r="B48" s="584"/>
      <c r="C48" s="587"/>
      <c r="D48" s="588"/>
      <c r="E48" s="600"/>
      <c r="F48" s="594"/>
      <c r="G48" s="594"/>
      <c r="H48" s="594"/>
      <c r="I48" s="594"/>
      <c r="J48" s="594"/>
      <c r="K48" s="263" t="s">
        <v>206</v>
      </c>
      <c r="L48" s="264" t="s">
        <v>207</v>
      </c>
      <c r="M48" s="265" t="s">
        <v>124</v>
      </c>
      <c r="N48" s="266" t="s">
        <v>208</v>
      </c>
      <c r="O48" s="266" t="s">
        <v>209</v>
      </c>
      <c r="P48" s="266" t="s">
        <v>210</v>
      </c>
      <c r="Q48" s="266" t="s">
        <v>125</v>
      </c>
      <c r="R48" s="266" t="s">
        <v>211</v>
      </c>
      <c r="S48" s="266" t="s">
        <v>15</v>
      </c>
      <c r="T48" s="266" t="s">
        <v>244</v>
      </c>
      <c r="U48" s="266" t="s">
        <v>204</v>
      </c>
      <c r="V48" s="267" t="s">
        <v>205</v>
      </c>
      <c r="W48" s="265" t="s">
        <v>124</v>
      </c>
      <c r="X48" s="266" t="s">
        <v>212</v>
      </c>
      <c r="Y48" s="266" t="s">
        <v>213</v>
      </c>
      <c r="Z48" s="266" t="s">
        <v>214</v>
      </c>
      <c r="AA48" s="266" t="s">
        <v>125</v>
      </c>
      <c r="AB48" s="266" t="s">
        <v>211</v>
      </c>
      <c r="AC48" s="266" t="s">
        <v>15</v>
      </c>
      <c r="AD48" s="266" t="s">
        <v>244</v>
      </c>
      <c r="AE48" s="266" t="s">
        <v>204</v>
      </c>
      <c r="AF48" s="267" t="s">
        <v>205</v>
      </c>
      <c r="AG48" s="265" t="s">
        <v>124</v>
      </c>
      <c r="AH48" s="266" t="s">
        <v>215</v>
      </c>
      <c r="AI48" s="266" t="s">
        <v>216</v>
      </c>
      <c r="AJ48" s="266" t="s">
        <v>217</v>
      </c>
      <c r="AK48" s="266" t="s">
        <v>125</v>
      </c>
      <c r="AL48" s="266" t="s">
        <v>211</v>
      </c>
      <c r="AM48" s="266" t="s">
        <v>15</v>
      </c>
      <c r="AN48" s="266" t="s">
        <v>244</v>
      </c>
      <c r="AO48" s="266" t="s">
        <v>204</v>
      </c>
      <c r="AP48" s="267" t="s">
        <v>205</v>
      </c>
      <c r="AQ48" s="268" t="s">
        <v>124</v>
      </c>
      <c r="AR48" s="266" t="s">
        <v>218</v>
      </c>
      <c r="AS48" s="266" t="s">
        <v>219</v>
      </c>
      <c r="AT48" s="266" t="s">
        <v>220</v>
      </c>
      <c r="AU48" s="266" t="s">
        <v>125</v>
      </c>
      <c r="AV48" s="266" t="s">
        <v>211</v>
      </c>
      <c r="AW48" s="266" t="s">
        <v>15</v>
      </c>
      <c r="AX48" s="266" t="s">
        <v>244</v>
      </c>
      <c r="AY48" s="266" t="s">
        <v>204</v>
      </c>
      <c r="AZ48" s="264" t="s">
        <v>205</v>
      </c>
      <c r="BA48" s="265" t="s">
        <v>124</v>
      </c>
      <c r="BB48" s="269" t="s">
        <v>125</v>
      </c>
      <c r="BC48" s="270" t="s">
        <v>123</v>
      </c>
      <c r="BD48" s="271" t="s">
        <v>244</v>
      </c>
      <c r="BE48" s="270" t="s">
        <v>266</v>
      </c>
      <c r="BF48" s="272" t="s">
        <v>9</v>
      </c>
      <c r="BG48" s="261"/>
    </row>
    <row r="49" spans="2:59" s="320" customFormat="1" ht="38.25" customHeight="1">
      <c r="B49" s="297">
        <v>21</v>
      </c>
      <c r="C49" s="615" t="s">
        <v>306</v>
      </c>
      <c r="D49" s="616"/>
      <c r="E49" s="472">
        <v>0.05</v>
      </c>
      <c r="F49" s="299" t="s">
        <v>342</v>
      </c>
      <c r="G49" s="300" t="s">
        <v>309</v>
      </c>
      <c r="H49" s="301" t="s">
        <v>153</v>
      </c>
      <c r="I49" s="301" t="s">
        <v>307</v>
      </c>
      <c r="J49" s="301" t="s">
        <v>308</v>
      </c>
      <c r="K49" s="302">
        <v>43922</v>
      </c>
      <c r="L49" s="303">
        <v>44196</v>
      </c>
      <c r="M49" s="304"/>
      <c r="N49" s="305"/>
      <c r="O49" s="305"/>
      <c r="P49" s="305"/>
      <c r="Q49" s="305"/>
      <c r="R49" s="306" t="str">
        <f t="shared" ref="R49:R53" si="83">IFERROR(Q49/M49,"")</f>
        <v/>
      </c>
      <c r="S49" s="307"/>
      <c r="T49" s="308"/>
      <c r="U49" s="306" t="str">
        <f t="shared" ref="U49:U53" si="84">IFERROR(T49/M49,"")</f>
        <v/>
      </c>
      <c r="V49" s="309"/>
      <c r="W49" s="304">
        <v>1</v>
      </c>
      <c r="X49" s="305"/>
      <c r="Y49" s="305"/>
      <c r="Z49" s="305"/>
      <c r="AA49" s="305"/>
      <c r="AB49" s="306">
        <f t="shared" ref="AB49:AB53" si="85">IFERROR(AA49/W49,"")</f>
        <v>0</v>
      </c>
      <c r="AC49" s="307"/>
      <c r="AD49" s="310"/>
      <c r="AE49" s="306">
        <f t="shared" ref="AE49:AE53" si="86">IFERROR(AD49/W49,"")</f>
        <v>0</v>
      </c>
      <c r="AF49" s="309"/>
      <c r="AG49" s="304">
        <v>1</v>
      </c>
      <c r="AH49" s="305"/>
      <c r="AI49" s="305"/>
      <c r="AJ49" s="305"/>
      <c r="AK49" s="305"/>
      <c r="AL49" s="306">
        <f t="shared" ref="AL49:AL53" si="87">IFERROR(AK49/AG49,"")</f>
        <v>0</v>
      </c>
      <c r="AM49" s="311"/>
      <c r="AN49" s="310"/>
      <c r="AO49" s="306">
        <f t="shared" ref="AO49:AO53" si="88">IFERROR(AN49/AG49,"")</f>
        <v>0</v>
      </c>
      <c r="AP49" s="309"/>
      <c r="AQ49" s="304">
        <v>1</v>
      </c>
      <c r="AR49" s="305"/>
      <c r="AS49" s="305"/>
      <c r="AT49" s="305"/>
      <c r="AU49" s="305"/>
      <c r="AV49" s="306">
        <f t="shared" ref="AV49:AV53" si="89">IFERROR(AU49/AQ49,"")</f>
        <v>0</v>
      </c>
      <c r="AW49" s="312"/>
      <c r="AX49" s="313"/>
      <c r="AY49" s="306">
        <f t="shared" ref="AY49:AY53" si="90">IFERROR(AX49/AQ49,"")</f>
        <v>0</v>
      </c>
      <c r="AZ49" s="314"/>
      <c r="BA49" s="304">
        <f t="shared" ref="BA49:BA53" si="91">+SUM(M49,W49,AG49,AQ49)</f>
        <v>3</v>
      </c>
      <c r="BB49" s="305">
        <f t="shared" ref="BB49:BB53" si="92">+SUM(Q49,AA49,AK49,AU49)</f>
        <v>0</v>
      </c>
      <c r="BC49" s="315">
        <f t="shared" ref="BC49:BC53" si="93">IFERROR(BB49/BA49,"")</f>
        <v>0</v>
      </c>
      <c r="BD49" s="316">
        <f t="shared" ref="BD49:BD53" si="94">SUM(T49,AD49,AN49,AX49)</f>
        <v>0</v>
      </c>
      <c r="BE49" s="317">
        <f t="shared" ref="BE49:BE53" si="95">IFERROR(BD49/BA49,"")</f>
        <v>0</v>
      </c>
      <c r="BF49" s="318"/>
      <c r="BG49" s="319"/>
    </row>
    <row r="50" spans="2:59" s="320" customFormat="1" ht="51" customHeight="1">
      <c r="B50" s="297">
        <v>22</v>
      </c>
      <c r="C50" s="615" t="s">
        <v>310</v>
      </c>
      <c r="D50" s="616"/>
      <c r="E50" s="472">
        <v>0.05</v>
      </c>
      <c r="F50" s="299" t="s">
        <v>342</v>
      </c>
      <c r="G50" s="300" t="s">
        <v>309</v>
      </c>
      <c r="H50" s="301" t="s">
        <v>153</v>
      </c>
      <c r="I50" s="301" t="s">
        <v>307</v>
      </c>
      <c r="J50" s="301" t="s">
        <v>311</v>
      </c>
      <c r="K50" s="302">
        <v>43922</v>
      </c>
      <c r="L50" s="303">
        <v>44196</v>
      </c>
      <c r="M50" s="321"/>
      <c r="N50" s="322"/>
      <c r="O50" s="322"/>
      <c r="P50" s="322"/>
      <c r="Q50" s="305"/>
      <c r="R50" s="306" t="str">
        <f t="shared" si="83"/>
        <v/>
      </c>
      <c r="S50" s="323"/>
      <c r="T50" s="308"/>
      <c r="U50" s="306" t="str">
        <f t="shared" si="84"/>
        <v/>
      </c>
      <c r="V50" s="324"/>
      <c r="W50" s="321">
        <v>1</v>
      </c>
      <c r="X50" s="322"/>
      <c r="Y50" s="322"/>
      <c r="Z50" s="322"/>
      <c r="AA50" s="305"/>
      <c r="AB50" s="306">
        <f t="shared" si="85"/>
        <v>0</v>
      </c>
      <c r="AC50" s="323"/>
      <c r="AD50" s="325"/>
      <c r="AE50" s="306">
        <f t="shared" si="86"/>
        <v>0</v>
      </c>
      <c r="AF50" s="324"/>
      <c r="AG50" s="321">
        <v>1</v>
      </c>
      <c r="AH50" s="322"/>
      <c r="AI50" s="322"/>
      <c r="AJ50" s="322"/>
      <c r="AK50" s="305"/>
      <c r="AL50" s="306">
        <f t="shared" si="87"/>
        <v>0</v>
      </c>
      <c r="AM50" s="323"/>
      <c r="AN50" s="325"/>
      <c r="AO50" s="306">
        <f t="shared" si="88"/>
        <v>0</v>
      </c>
      <c r="AP50" s="324"/>
      <c r="AQ50" s="321">
        <v>1</v>
      </c>
      <c r="AR50" s="322"/>
      <c r="AS50" s="322"/>
      <c r="AT50" s="322"/>
      <c r="AU50" s="305"/>
      <c r="AV50" s="306">
        <f t="shared" si="89"/>
        <v>0</v>
      </c>
      <c r="AW50" s="326"/>
      <c r="AX50" s="327"/>
      <c r="AY50" s="306">
        <f t="shared" si="90"/>
        <v>0</v>
      </c>
      <c r="AZ50" s="328"/>
      <c r="BA50" s="304">
        <f t="shared" si="91"/>
        <v>3</v>
      </c>
      <c r="BB50" s="305">
        <f t="shared" si="92"/>
        <v>0</v>
      </c>
      <c r="BC50" s="315">
        <f t="shared" si="93"/>
        <v>0</v>
      </c>
      <c r="BD50" s="316">
        <f t="shared" si="94"/>
        <v>0</v>
      </c>
      <c r="BE50" s="317">
        <f t="shared" si="95"/>
        <v>0</v>
      </c>
      <c r="BF50" s="318"/>
      <c r="BG50" s="319"/>
    </row>
    <row r="51" spans="2:59" s="320" customFormat="1" ht="13.5">
      <c r="B51" s="297"/>
      <c r="C51" s="615"/>
      <c r="D51" s="616"/>
      <c r="E51" s="298"/>
      <c r="F51" s="299"/>
      <c r="G51" s="300"/>
      <c r="H51" s="301"/>
      <c r="I51" s="301"/>
      <c r="J51" s="301"/>
      <c r="K51" s="302"/>
      <c r="L51" s="329"/>
      <c r="M51" s="321"/>
      <c r="N51" s="322"/>
      <c r="O51" s="322"/>
      <c r="P51" s="322"/>
      <c r="Q51" s="322"/>
      <c r="R51" s="306" t="str">
        <f t="shared" si="83"/>
        <v/>
      </c>
      <c r="S51" s="330"/>
      <c r="T51" s="308"/>
      <c r="U51" s="306" t="str">
        <f t="shared" si="84"/>
        <v/>
      </c>
      <c r="V51" s="331"/>
      <c r="W51" s="321"/>
      <c r="X51" s="322"/>
      <c r="Y51" s="322"/>
      <c r="Z51" s="322"/>
      <c r="AA51" s="322"/>
      <c r="AB51" s="306" t="str">
        <f t="shared" si="85"/>
        <v/>
      </c>
      <c r="AC51" s="330"/>
      <c r="AD51" s="332"/>
      <c r="AE51" s="306" t="str">
        <f t="shared" si="86"/>
        <v/>
      </c>
      <c r="AF51" s="331"/>
      <c r="AG51" s="321"/>
      <c r="AH51" s="322"/>
      <c r="AI51" s="322"/>
      <c r="AJ51" s="322"/>
      <c r="AK51" s="322"/>
      <c r="AL51" s="306" t="str">
        <f t="shared" si="87"/>
        <v/>
      </c>
      <c r="AM51" s="323"/>
      <c r="AN51" s="332"/>
      <c r="AO51" s="306" t="str">
        <f t="shared" si="88"/>
        <v/>
      </c>
      <c r="AP51" s="331"/>
      <c r="AQ51" s="321"/>
      <c r="AR51" s="322"/>
      <c r="AS51" s="322"/>
      <c r="AT51" s="322"/>
      <c r="AU51" s="322"/>
      <c r="AV51" s="306" t="str">
        <f t="shared" si="89"/>
        <v/>
      </c>
      <c r="AW51" s="312"/>
      <c r="AX51" s="333"/>
      <c r="AY51" s="306" t="str">
        <f t="shared" si="90"/>
        <v/>
      </c>
      <c r="AZ51" s="334"/>
      <c r="BA51" s="304">
        <f t="shared" si="91"/>
        <v>0</v>
      </c>
      <c r="BB51" s="305">
        <f t="shared" si="92"/>
        <v>0</v>
      </c>
      <c r="BC51" s="315" t="str">
        <f t="shared" si="93"/>
        <v/>
      </c>
      <c r="BD51" s="316">
        <f t="shared" si="94"/>
        <v>0</v>
      </c>
      <c r="BE51" s="317" t="str">
        <f t="shared" si="95"/>
        <v/>
      </c>
      <c r="BF51" s="318"/>
      <c r="BG51" s="319"/>
    </row>
    <row r="52" spans="2:59" s="320" customFormat="1" ht="13.5">
      <c r="B52" s="297"/>
      <c r="C52" s="615"/>
      <c r="D52" s="616"/>
      <c r="E52" s="298"/>
      <c r="F52" s="299"/>
      <c r="G52" s="300"/>
      <c r="H52" s="301"/>
      <c r="I52" s="301"/>
      <c r="J52" s="301"/>
      <c r="K52" s="302"/>
      <c r="L52" s="303"/>
      <c r="M52" s="321"/>
      <c r="N52" s="322"/>
      <c r="O52" s="322"/>
      <c r="P52" s="322"/>
      <c r="Q52" s="305"/>
      <c r="R52" s="306" t="str">
        <f t="shared" si="83"/>
        <v/>
      </c>
      <c r="S52" s="307"/>
      <c r="T52" s="308"/>
      <c r="U52" s="306" t="str">
        <f t="shared" si="84"/>
        <v/>
      </c>
      <c r="V52" s="309"/>
      <c r="W52" s="321"/>
      <c r="X52" s="322"/>
      <c r="Y52" s="322"/>
      <c r="Z52" s="322"/>
      <c r="AA52" s="305"/>
      <c r="AB52" s="306" t="str">
        <f t="shared" si="85"/>
        <v/>
      </c>
      <c r="AC52" s="307"/>
      <c r="AD52" s="310"/>
      <c r="AE52" s="306" t="str">
        <f t="shared" si="86"/>
        <v/>
      </c>
      <c r="AF52" s="309"/>
      <c r="AG52" s="321"/>
      <c r="AH52" s="322"/>
      <c r="AI52" s="322"/>
      <c r="AJ52" s="322"/>
      <c r="AK52" s="305"/>
      <c r="AL52" s="306" t="str">
        <f t="shared" si="87"/>
        <v/>
      </c>
      <c r="AM52" s="323"/>
      <c r="AN52" s="310"/>
      <c r="AO52" s="306" t="str">
        <f t="shared" si="88"/>
        <v/>
      </c>
      <c r="AP52" s="309"/>
      <c r="AQ52" s="321"/>
      <c r="AR52" s="322"/>
      <c r="AS52" s="322"/>
      <c r="AT52" s="322"/>
      <c r="AU52" s="305"/>
      <c r="AV52" s="306" t="str">
        <f t="shared" si="89"/>
        <v/>
      </c>
      <c r="AW52" s="326"/>
      <c r="AX52" s="313"/>
      <c r="AY52" s="306" t="str">
        <f t="shared" si="90"/>
        <v/>
      </c>
      <c r="AZ52" s="314"/>
      <c r="BA52" s="304">
        <f t="shared" si="91"/>
        <v>0</v>
      </c>
      <c r="BB52" s="305">
        <f t="shared" si="92"/>
        <v>0</v>
      </c>
      <c r="BC52" s="315" t="str">
        <f t="shared" si="93"/>
        <v/>
      </c>
      <c r="BD52" s="316">
        <f t="shared" si="94"/>
        <v>0</v>
      </c>
      <c r="BE52" s="317" t="str">
        <f t="shared" si="95"/>
        <v/>
      </c>
      <c r="BF52" s="318"/>
      <c r="BG52" s="319"/>
    </row>
    <row r="53" spans="2:59" s="361" customFormat="1" ht="15" thickBot="1">
      <c r="B53" s="335"/>
      <c r="C53" s="595" t="s">
        <v>241</v>
      </c>
      <c r="D53" s="596"/>
      <c r="E53" s="336"/>
      <c r="F53" s="337"/>
      <c r="G53" s="338"/>
      <c r="H53" s="339"/>
      <c r="I53" s="339"/>
      <c r="J53" s="339"/>
      <c r="K53" s="340"/>
      <c r="L53" s="341"/>
      <c r="M53" s="342"/>
      <c r="N53" s="343"/>
      <c r="O53" s="343"/>
      <c r="P53" s="343"/>
      <c r="Q53" s="344"/>
      <c r="R53" s="345" t="str">
        <f t="shared" si="83"/>
        <v/>
      </c>
      <c r="S53" s="346"/>
      <c r="T53" s="347"/>
      <c r="U53" s="345" t="str">
        <f t="shared" si="84"/>
        <v/>
      </c>
      <c r="V53" s="348"/>
      <c r="W53" s="342"/>
      <c r="X53" s="343"/>
      <c r="Y53" s="343"/>
      <c r="Z53" s="343"/>
      <c r="AA53" s="344"/>
      <c r="AB53" s="345" t="str">
        <f t="shared" si="85"/>
        <v/>
      </c>
      <c r="AC53" s="346"/>
      <c r="AD53" s="349"/>
      <c r="AE53" s="345" t="str">
        <f t="shared" si="86"/>
        <v/>
      </c>
      <c r="AF53" s="348"/>
      <c r="AG53" s="342"/>
      <c r="AH53" s="343"/>
      <c r="AI53" s="343"/>
      <c r="AJ53" s="343"/>
      <c r="AK53" s="344"/>
      <c r="AL53" s="345" t="str">
        <f t="shared" si="87"/>
        <v/>
      </c>
      <c r="AM53" s="350"/>
      <c r="AN53" s="349"/>
      <c r="AO53" s="345" t="str">
        <f t="shared" si="88"/>
        <v/>
      </c>
      <c r="AP53" s="348"/>
      <c r="AQ53" s="342"/>
      <c r="AR53" s="343"/>
      <c r="AS53" s="343"/>
      <c r="AT53" s="343"/>
      <c r="AU53" s="344"/>
      <c r="AV53" s="345" t="str">
        <f t="shared" si="89"/>
        <v/>
      </c>
      <c r="AW53" s="351"/>
      <c r="AX53" s="352"/>
      <c r="AY53" s="345" t="str">
        <f t="shared" si="90"/>
        <v/>
      </c>
      <c r="AZ53" s="353"/>
      <c r="BA53" s="354">
        <f t="shared" si="91"/>
        <v>0</v>
      </c>
      <c r="BB53" s="355">
        <f t="shared" si="92"/>
        <v>0</v>
      </c>
      <c r="BC53" s="356" t="str">
        <f t="shared" si="93"/>
        <v/>
      </c>
      <c r="BD53" s="357">
        <f t="shared" si="94"/>
        <v>0</v>
      </c>
      <c r="BE53" s="358" t="str">
        <f t="shared" si="95"/>
        <v/>
      </c>
      <c r="BF53" s="359"/>
      <c r="BG53" s="360">
        <f>+SUMPRODUCT(BC49:BC53,E49:E53)</f>
        <v>0</v>
      </c>
    </row>
    <row r="54" spans="2:59" ht="18" thickBot="1">
      <c r="B54" s="362"/>
      <c r="C54" s="363"/>
      <c r="D54" s="363"/>
      <c r="E54" s="363"/>
      <c r="F54" s="364"/>
      <c r="G54" s="363"/>
      <c r="H54" s="363"/>
      <c r="I54" s="363"/>
      <c r="J54" s="363"/>
      <c r="K54" s="363"/>
      <c r="L54" s="363"/>
      <c r="M54" s="363"/>
      <c r="N54" s="363"/>
      <c r="O54" s="363"/>
      <c r="P54" s="363"/>
      <c r="Q54" s="365"/>
      <c r="R54" s="365"/>
      <c r="S54" s="363"/>
      <c r="T54" s="363"/>
      <c r="U54" s="363"/>
      <c r="V54" s="363"/>
      <c r="W54" s="363"/>
      <c r="X54" s="366"/>
      <c r="Y54" s="366"/>
      <c r="Z54" s="366"/>
      <c r="AA54" s="367"/>
      <c r="AB54" s="365"/>
      <c r="AC54" s="367"/>
      <c r="AD54" s="363"/>
      <c r="AE54" s="363"/>
      <c r="AF54" s="363"/>
      <c r="AG54" s="367"/>
      <c r="AH54" s="368"/>
      <c r="AI54" s="368"/>
      <c r="AJ54" s="368"/>
      <c r="AK54" s="367"/>
      <c r="AL54" s="365"/>
      <c r="AM54" s="367"/>
      <c r="AN54" s="363"/>
      <c r="AO54" s="363"/>
      <c r="AP54" s="363"/>
      <c r="AQ54" s="367"/>
      <c r="AR54" s="368"/>
      <c r="AS54" s="368"/>
      <c r="AT54" s="368"/>
      <c r="AU54" s="367"/>
      <c r="AV54" s="365"/>
      <c r="AW54" s="367"/>
      <c r="AX54" s="363"/>
      <c r="AY54" s="363"/>
      <c r="AZ54" s="363"/>
      <c r="BA54" s="367"/>
      <c r="BB54" s="367"/>
      <c r="BC54" s="367"/>
      <c r="BD54" s="367"/>
      <c r="BE54" s="367"/>
      <c r="BF54" s="369"/>
      <c r="BG54" s="370"/>
    </row>
    <row r="55" spans="2:59" s="252" customFormat="1" ht="13.5" customHeight="1">
      <c r="B55" s="604" t="s">
        <v>197</v>
      </c>
      <c r="C55" s="605"/>
      <c r="D55" s="605"/>
      <c r="E55" s="601"/>
      <c r="F55" s="602"/>
      <c r="G55" s="602"/>
      <c r="H55" s="602"/>
      <c r="I55" s="602"/>
      <c r="J55" s="602"/>
      <c r="K55" s="602"/>
      <c r="L55" s="603"/>
      <c r="M55" s="249"/>
      <c r="N55" s="250"/>
      <c r="O55" s="250"/>
      <c r="P55" s="250"/>
      <c r="Q55" s="250"/>
      <c r="R55" s="250"/>
      <c r="S55" s="371" t="e">
        <f>+VLOOKUP(E55,Listas!$B$42:$D$68,2,FALSE)</f>
        <v>#N/A</v>
      </c>
      <c r="BG55" s="253"/>
    </row>
    <row r="56" spans="2:59" s="252" customFormat="1" ht="30" customHeight="1" thickBot="1">
      <c r="B56" s="611" t="s">
        <v>233</v>
      </c>
      <c r="C56" s="612"/>
      <c r="D56" s="612"/>
      <c r="E56" s="606"/>
      <c r="F56" s="607"/>
      <c r="G56" s="607"/>
      <c r="H56" s="607"/>
      <c r="I56" s="607"/>
      <c r="J56" s="607"/>
      <c r="K56" s="607"/>
      <c r="L56" s="608"/>
      <c r="M56" s="250"/>
      <c r="N56" s="250"/>
      <c r="O56" s="250"/>
      <c r="P56" s="250"/>
      <c r="Q56" s="250"/>
      <c r="R56" s="250"/>
      <c r="S56" s="254"/>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3"/>
    </row>
    <row r="57" spans="2:59" s="262" customFormat="1" ht="25.5" customHeight="1">
      <c r="B57" s="583" t="s">
        <v>198</v>
      </c>
      <c r="C57" s="585" t="s">
        <v>10</v>
      </c>
      <c r="D57" s="586"/>
      <c r="E57" s="599" t="s">
        <v>202</v>
      </c>
      <c r="F57" s="593" t="s">
        <v>200</v>
      </c>
      <c r="G57" s="593" t="s">
        <v>224</v>
      </c>
      <c r="H57" s="593" t="s">
        <v>199</v>
      </c>
      <c r="I57" s="593" t="s">
        <v>16</v>
      </c>
      <c r="J57" s="593" t="s">
        <v>11</v>
      </c>
      <c r="K57" s="597" t="s">
        <v>201</v>
      </c>
      <c r="L57" s="598"/>
      <c r="M57" s="256"/>
      <c r="N57" s="257"/>
      <c r="O57" s="257"/>
      <c r="P57" s="257"/>
      <c r="Q57" s="257"/>
      <c r="R57" s="257"/>
      <c r="S57" s="258" t="s">
        <v>3</v>
      </c>
      <c r="T57" s="257"/>
      <c r="U57" s="257"/>
      <c r="V57" s="259"/>
      <c r="W57" s="256"/>
      <c r="X57" s="257"/>
      <c r="Y57" s="257"/>
      <c r="Z57" s="257"/>
      <c r="AA57" s="257"/>
      <c r="AB57" s="257"/>
      <c r="AC57" s="257" t="s">
        <v>4</v>
      </c>
      <c r="AD57" s="257"/>
      <c r="AE57" s="257"/>
      <c r="AF57" s="259"/>
      <c r="AG57" s="256"/>
      <c r="AH57" s="257"/>
      <c r="AI57" s="257"/>
      <c r="AJ57" s="257"/>
      <c r="AK57" s="257"/>
      <c r="AL57" s="257"/>
      <c r="AM57" s="257" t="s">
        <v>5</v>
      </c>
      <c r="AN57" s="257"/>
      <c r="AO57" s="257"/>
      <c r="AP57" s="259"/>
      <c r="AQ57" s="257"/>
      <c r="AR57" s="257"/>
      <c r="AS57" s="257"/>
      <c r="AT57" s="257"/>
      <c r="AU57" s="257"/>
      <c r="AV57" s="257"/>
      <c r="AW57" s="257" t="s">
        <v>6</v>
      </c>
      <c r="AX57" s="257"/>
      <c r="AY57" s="257"/>
      <c r="AZ57" s="257"/>
      <c r="BA57" s="256"/>
      <c r="BB57" s="257"/>
      <c r="BC57" s="257" t="s">
        <v>240</v>
      </c>
      <c r="BD57" s="257"/>
      <c r="BE57" s="259"/>
      <c r="BF57" s="260" t="s">
        <v>134</v>
      </c>
      <c r="BG57" s="261"/>
    </row>
    <row r="58" spans="2:59" s="262" customFormat="1" ht="25.5">
      <c r="B58" s="584"/>
      <c r="C58" s="587"/>
      <c r="D58" s="588"/>
      <c r="E58" s="600"/>
      <c r="F58" s="594"/>
      <c r="G58" s="594"/>
      <c r="H58" s="594"/>
      <c r="I58" s="594"/>
      <c r="J58" s="594"/>
      <c r="K58" s="263" t="s">
        <v>206</v>
      </c>
      <c r="L58" s="264" t="s">
        <v>207</v>
      </c>
      <c r="M58" s="265" t="s">
        <v>124</v>
      </c>
      <c r="N58" s="266" t="s">
        <v>208</v>
      </c>
      <c r="O58" s="266" t="s">
        <v>209</v>
      </c>
      <c r="P58" s="266" t="s">
        <v>210</v>
      </c>
      <c r="Q58" s="266" t="s">
        <v>125</v>
      </c>
      <c r="R58" s="266" t="s">
        <v>211</v>
      </c>
      <c r="S58" s="266" t="s">
        <v>15</v>
      </c>
      <c r="T58" s="266" t="s">
        <v>244</v>
      </c>
      <c r="U58" s="266" t="s">
        <v>204</v>
      </c>
      <c r="V58" s="267" t="s">
        <v>205</v>
      </c>
      <c r="W58" s="265" t="s">
        <v>124</v>
      </c>
      <c r="X58" s="266" t="s">
        <v>212</v>
      </c>
      <c r="Y58" s="266" t="s">
        <v>213</v>
      </c>
      <c r="Z58" s="266" t="s">
        <v>214</v>
      </c>
      <c r="AA58" s="266" t="s">
        <v>125</v>
      </c>
      <c r="AB58" s="266" t="s">
        <v>211</v>
      </c>
      <c r="AC58" s="266" t="s">
        <v>15</v>
      </c>
      <c r="AD58" s="266" t="s">
        <v>244</v>
      </c>
      <c r="AE58" s="266" t="s">
        <v>204</v>
      </c>
      <c r="AF58" s="267" t="s">
        <v>205</v>
      </c>
      <c r="AG58" s="265" t="s">
        <v>124</v>
      </c>
      <c r="AH58" s="266" t="s">
        <v>215</v>
      </c>
      <c r="AI58" s="266" t="s">
        <v>216</v>
      </c>
      <c r="AJ58" s="266" t="s">
        <v>217</v>
      </c>
      <c r="AK58" s="266" t="s">
        <v>125</v>
      </c>
      <c r="AL58" s="266" t="s">
        <v>211</v>
      </c>
      <c r="AM58" s="266" t="s">
        <v>15</v>
      </c>
      <c r="AN58" s="266" t="s">
        <v>244</v>
      </c>
      <c r="AO58" s="266" t="s">
        <v>204</v>
      </c>
      <c r="AP58" s="267" t="s">
        <v>205</v>
      </c>
      <c r="AQ58" s="268" t="s">
        <v>124</v>
      </c>
      <c r="AR58" s="266" t="s">
        <v>218</v>
      </c>
      <c r="AS58" s="266" t="s">
        <v>219</v>
      </c>
      <c r="AT58" s="266" t="s">
        <v>220</v>
      </c>
      <c r="AU58" s="266" t="s">
        <v>125</v>
      </c>
      <c r="AV58" s="266" t="s">
        <v>211</v>
      </c>
      <c r="AW58" s="266" t="s">
        <v>15</v>
      </c>
      <c r="AX58" s="266" t="s">
        <v>244</v>
      </c>
      <c r="AY58" s="266" t="s">
        <v>204</v>
      </c>
      <c r="AZ58" s="264" t="s">
        <v>205</v>
      </c>
      <c r="BA58" s="265" t="s">
        <v>124</v>
      </c>
      <c r="BB58" s="269" t="s">
        <v>125</v>
      </c>
      <c r="BC58" s="270" t="s">
        <v>123</v>
      </c>
      <c r="BD58" s="271" t="s">
        <v>244</v>
      </c>
      <c r="BE58" s="270" t="s">
        <v>266</v>
      </c>
      <c r="BF58" s="272" t="s">
        <v>9</v>
      </c>
      <c r="BG58" s="261"/>
    </row>
    <row r="59" spans="2:59" s="392" customFormat="1" ht="56.25" customHeight="1">
      <c r="B59" s="372">
        <v>23</v>
      </c>
      <c r="C59" s="589" t="s">
        <v>351</v>
      </c>
      <c r="D59" s="590"/>
      <c r="E59" s="464">
        <v>0.04</v>
      </c>
      <c r="F59" s="373" t="s">
        <v>347</v>
      </c>
      <c r="G59" s="374" t="s">
        <v>343</v>
      </c>
      <c r="H59" s="374" t="s">
        <v>20</v>
      </c>
      <c r="I59" s="374" t="s">
        <v>344</v>
      </c>
      <c r="J59" s="374" t="s">
        <v>345</v>
      </c>
      <c r="K59" s="460">
        <v>43862</v>
      </c>
      <c r="L59" s="461">
        <v>44012</v>
      </c>
      <c r="M59" s="375">
        <v>1</v>
      </c>
      <c r="N59" s="376"/>
      <c r="O59" s="376"/>
      <c r="P59" s="376"/>
      <c r="Q59" s="377"/>
      <c r="R59" s="378">
        <f>IFERROR(Q59/M59,"")</f>
        <v>0</v>
      </c>
      <c r="S59" s="379"/>
      <c r="T59" s="380"/>
      <c r="U59" s="378">
        <f>IFERROR(T59/M59,"")</f>
        <v>0</v>
      </c>
      <c r="V59" s="381"/>
      <c r="W59" s="375">
        <v>2</v>
      </c>
      <c r="X59" s="376"/>
      <c r="Y59" s="376"/>
      <c r="Z59" s="376"/>
      <c r="AA59" s="377"/>
      <c r="AB59" s="378">
        <f>IFERROR(AA59/W59,"")</f>
        <v>0</v>
      </c>
      <c r="AC59" s="379"/>
      <c r="AD59" s="382"/>
      <c r="AE59" s="378">
        <f>IFERROR(AD59/W59,"")</f>
        <v>0</v>
      </c>
      <c r="AF59" s="381"/>
      <c r="AG59" s="375"/>
      <c r="AH59" s="376"/>
      <c r="AI59" s="376"/>
      <c r="AJ59" s="376"/>
      <c r="AK59" s="377"/>
      <c r="AL59" s="378" t="str">
        <f>IFERROR(AK59/AG59,"")</f>
        <v/>
      </c>
      <c r="AM59" s="383"/>
      <c r="AN59" s="382"/>
      <c r="AO59" s="378" t="str">
        <f>IFERROR(AN59/AG59,"")</f>
        <v/>
      </c>
      <c r="AP59" s="381"/>
      <c r="AQ59" s="375"/>
      <c r="AR59" s="376"/>
      <c r="AS59" s="376"/>
      <c r="AT59" s="376"/>
      <c r="AU59" s="377"/>
      <c r="AV59" s="378" t="str">
        <f>IFERROR(AU59/AQ59,"")</f>
        <v/>
      </c>
      <c r="AW59" s="384"/>
      <c r="AX59" s="385"/>
      <c r="AY59" s="378" t="str">
        <f>IFERROR(AX59/AQ59,"")</f>
        <v/>
      </c>
      <c r="AZ59" s="386"/>
      <c r="BA59" s="375">
        <f t="shared" ref="BA59:BA63" si="96">+SUM(M59,W59,AG59,AQ59)</f>
        <v>3</v>
      </c>
      <c r="BB59" s="376">
        <f t="shared" ref="BB59:BB63" si="97">+SUM(Q59,AA59,AK59,AU59)</f>
        <v>0</v>
      </c>
      <c r="BC59" s="387">
        <f t="shared" ref="BC59:BC63" si="98">IFERROR(BB59/BA59,"")</f>
        <v>0</v>
      </c>
      <c r="BD59" s="388">
        <f>SUM(T59,AD59,AN59,AX59)</f>
        <v>0</v>
      </c>
      <c r="BE59" s="389">
        <f>IFERROR(BD59/BA59,"")</f>
        <v>0</v>
      </c>
      <c r="BF59" s="390"/>
      <c r="BG59" s="391"/>
    </row>
    <row r="60" spans="2:59" s="415" customFormat="1" ht="14.25">
      <c r="B60" s="393"/>
      <c r="C60" s="591"/>
      <c r="D60" s="592"/>
      <c r="E60" s="394"/>
      <c r="F60" s="395"/>
      <c r="G60" s="396"/>
      <c r="H60" s="397"/>
      <c r="I60" s="397"/>
      <c r="J60" s="397"/>
      <c r="K60" s="398"/>
      <c r="L60" s="399"/>
      <c r="M60" s="416"/>
      <c r="N60" s="417"/>
      <c r="O60" s="417"/>
      <c r="P60" s="417"/>
      <c r="Q60" s="401"/>
      <c r="R60" s="402" t="str">
        <f t="shared" ref="R60:R63" si="99">IFERROR(Q60/M60,"")</f>
        <v/>
      </c>
      <c r="S60" s="418"/>
      <c r="T60" s="404"/>
      <c r="U60" s="402" t="str">
        <f t="shared" ref="U60:U63" si="100">IFERROR(T60/M60,"")</f>
        <v/>
      </c>
      <c r="V60" s="419"/>
      <c r="W60" s="416"/>
      <c r="X60" s="417"/>
      <c r="Y60" s="417"/>
      <c r="Z60" s="417"/>
      <c r="AA60" s="401"/>
      <c r="AB60" s="402" t="str">
        <f t="shared" ref="AB60:AB63" si="101">IFERROR(AA60/W60,"")</f>
        <v/>
      </c>
      <c r="AC60" s="418"/>
      <c r="AD60" s="420"/>
      <c r="AE60" s="402" t="str">
        <f t="shared" ref="AE60:AE63" si="102">IFERROR(AD60/W60,"")</f>
        <v/>
      </c>
      <c r="AF60" s="419"/>
      <c r="AG60" s="416"/>
      <c r="AH60" s="417"/>
      <c r="AI60" s="417"/>
      <c r="AJ60" s="417"/>
      <c r="AK60" s="401"/>
      <c r="AL60" s="402" t="str">
        <f t="shared" ref="AL60:AL63" si="103">IFERROR(AK60/AG60,"")</f>
        <v/>
      </c>
      <c r="AM60" s="418"/>
      <c r="AN60" s="420"/>
      <c r="AO60" s="402" t="str">
        <f t="shared" ref="AO60:AO63" si="104">IFERROR(AN60/AG60,"")</f>
        <v/>
      </c>
      <c r="AP60" s="419"/>
      <c r="AQ60" s="416"/>
      <c r="AR60" s="417"/>
      <c r="AS60" s="417"/>
      <c r="AT60" s="417"/>
      <c r="AU60" s="401"/>
      <c r="AV60" s="402" t="str">
        <f t="shared" ref="AV60:AV63" si="105">IFERROR(AU60/AQ60,"")</f>
        <v/>
      </c>
      <c r="AW60" s="421"/>
      <c r="AX60" s="422"/>
      <c r="AY60" s="402" t="str">
        <f t="shared" ref="AY60:AY63" si="106">IFERROR(AX60/AQ60,"")</f>
        <v/>
      </c>
      <c r="AZ60" s="423"/>
      <c r="BA60" s="400">
        <f t="shared" si="96"/>
        <v>0</v>
      </c>
      <c r="BB60" s="401">
        <f t="shared" si="97"/>
        <v>0</v>
      </c>
      <c r="BC60" s="410" t="str">
        <f t="shared" si="98"/>
        <v/>
      </c>
      <c r="BD60" s="411">
        <f t="shared" ref="BD60:BD63" si="107">SUM(T60,AD60,AN60,AX60)</f>
        <v>0</v>
      </c>
      <c r="BE60" s="412" t="str">
        <f t="shared" ref="BE60:BE63" si="108">IFERROR(BD60/BA60,"")</f>
        <v/>
      </c>
      <c r="BF60" s="413"/>
      <c r="BG60" s="414"/>
    </row>
    <row r="61" spans="2:59" s="415" customFormat="1" ht="14.25">
      <c r="B61" s="393"/>
      <c r="C61" s="591"/>
      <c r="D61" s="592"/>
      <c r="E61" s="394"/>
      <c r="F61" s="395"/>
      <c r="G61" s="396"/>
      <c r="H61" s="397"/>
      <c r="I61" s="397"/>
      <c r="J61" s="397"/>
      <c r="K61" s="398"/>
      <c r="L61" s="424"/>
      <c r="M61" s="416"/>
      <c r="N61" s="417"/>
      <c r="O61" s="417"/>
      <c r="P61" s="417"/>
      <c r="Q61" s="417"/>
      <c r="R61" s="402" t="str">
        <f t="shared" si="99"/>
        <v/>
      </c>
      <c r="S61" s="425"/>
      <c r="T61" s="404"/>
      <c r="U61" s="402" t="str">
        <f t="shared" si="100"/>
        <v/>
      </c>
      <c r="V61" s="426"/>
      <c r="W61" s="416"/>
      <c r="X61" s="417"/>
      <c r="Y61" s="417"/>
      <c r="Z61" s="417"/>
      <c r="AA61" s="417"/>
      <c r="AB61" s="402" t="str">
        <f t="shared" si="101"/>
        <v/>
      </c>
      <c r="AC61" s="425"/>
      <c r="AD61" s="427"/>
      <c r="AE61" s="402" t="str">
        <f t="shared" si="102"/>
        <v/>
      </c>
      <c r="AF61" s="426"/>
      <c r="AG61" s="416"/>
      <c r="AH61" s="417"/>
      <c r="AI61" s="417"/>
      <c r="AJ61" s="417"/>
      <c r="AK61" s="417"/>
      <c r="AL61" s="402" t="str">
        <f t="shared" si="103"/>
        <v/>
      </c>
      <c r="AM61" s="418"/>
      <c r="AN61" s="427"/>
      <c r="AO61" s="402" t="str">
        <f t="shared" si="104"/>
        <v/>
      </c>
      <c r="AP61" s="426"/>
      <c r="AQ61" s="416"/>
      <c r="AR61" s="417"/>
      <c r="AS61" s="417"/>
      <c r="AT61" s="417"/>
      <c r="AU61" s="417"/>
      <c r="AV61" s="402" t="str">
        <f t="shared" si="105"/>
        <v/>
      </c>
      <c r="AW61" s="407"/>
      <c r="AX61" s="428"/>
      <c r="AY61" s="402" t="str">
        <f t="shared" si="106"/>
        <v/>
      </c>
      <c r="AZ61" s="429"/>
      <c r="BA61" s="400">
        <f t="shared" si="96"/>
        <v>0</v>
      </c>
      <c r="BB61" s="401">
        <f t="shared" si="97"/>
        <v>0</v>
      </c>
      <c r="BC61" s="410" t="str">
        <f t="shared" si="98"/>
        <v/>
      </c>
      <c r="BD61" s="411">
        <f t="shared" si="107"/>
        <v>0</v>
      </c>
      <c r="BE61" s="412" t="str">
        <f t="shared" si="108"/>
        <v/>
      </c>
      <c r="BF61" s="413"/>
      <c r="BG61" s="414"/>
    </row>
    <row r="62" spans="2:59" s="415" customFormat="1" ht="14.25">
      <c r="B62" s="393"/>
      <c r="C62" s="591"/>
      <c r="D62" s="592"/>
      <c r="E62" s="394"/>
      <c r="F62" s="395"/>
      <c r="G62" s="396"/>
      <c r="H62" s="397"/>
      <c r="I62" s="397"/>
      <c r="J62" s="397"/>
      <c r="K62" s="398"/>
      <c r="L62" s="399"/>
      <c r="M62" s="416"/>
      <c r="N62" s="417"/>
      <c r="O62" s="417"/>
      <c r="P62" s="417"/>
      <c r="Q62" s="401"/>
      <c r="R62" s="402" t="str">
        <f t="shared" si="99"/>
        <v/>
      </c>
      <c r="S62" s="403"/>
      <c r="T62" s="404"/>
      <c r="U62" s="402" t="str">
        <f t="shared" si="100"/>
        <v/>
      </c>
      <c r="V62" s="405"/>
      <c r="W62" s="416"/>
      <c r="X62" s="417"/>
      <c r="Y62" s="417"/>
      <c r="Z62" s="417"/>
      <c r="AA62" s="401"/>
      <c r="AB62" s="402" t="str">
        <f t="shared" si="101"/>
        <v/>
      </c>
      <c r="AC62" s="403"/>
      <c r="AD62" s="406"/>
      <c r="AE62" s="402" t="str">
        <f t="shared" si="102"/>
        <v/>
      </c>
      <c r="AF62" s="405"/>
      <c r="AG62" s="416"/>
      <c r="AH62" s="417"/>
      <c r="AI62" s="417"/>
      <c r="AJ62" s="417"/>
      <c r="AK62" s="401"/>
      <c r="AL62" s="402" t="str">
        <f t="shared" si="103"/>
        <v/>
      </c>
      <c r="AM62" s="418"/>
      <c r="AN62" s="406"/>
      <c r="AO62" s="402" t="str">
        <f t="shared" si="104"/>
        <v/>
      </c>
      <c r="AP62" s="405"/>
      <c r="AQ62" s="416"/>
      <c r="AR62" s="417"/>
      <c r="AS62" s="417"/>
      <c r="AT62" s="417"/>
      <c r="AU62" s="401"/>
      <c r="AV62" s="402" t="str">
        <f t="shared" si="105"/>
        <v/>
      </c>
      <c r="AW62" s="421"/>
      <c r="AX62" s="408"/>
      <c r="AY62" s="402" t="str">
        <f t="shared" si="106"/>
        <v/>
      </c>
      <c r="AZ62" s="409"/>
      <c r="BA62" s="400">
        <f t="shared" si="96"/>
        <v>0</v>
      </c>
      <c r="BB62" s="401">
        <f t="shared" si="97"/>
        <v>0</v>
      </c>
      <c r="BC62" s="410" t="str">
        <f t="shared" si="98"/>
        <v/>
      </c>
      <c r="BD62" s="411">
        <f t="shared" si="107"/>
        <v>0</v>
      </c>
      <c r="BE62" s="412" t="str">
        <f t="shared" si="108"/>
        <v/>
      </c>
      <c r="BF62" s="413"/>
      <c r="BG62" s="414"/>
    </row>
    <row r="63" spans="2:59" s="361" customFormat="1" ht="15" thickBot="1">
      <c r="B63" s="335"/>
      <c r="C63" s="595" t="s">
        <v>241</v>
      </c>
      <c r="D63" s="596"/>
      <c r="E63" s="336"/>
      <c r="F63" s="337"/>
      <c r="G63" s="338"/>
      <c r="H63" s="339"/>
      <c r="I63" s="339"/>
      <c r="J63" s="339"/>
      <c r="K63" s="340"/>
      <c r="L63" s="341"/>
      <c r="M63" s="342"/>
      <c r="N63" s="343"/>
      <c r="O63" s="343"/>
      <c r="P63" s="343"/>
      <c r="Q63" s="344"/>
      <c r="R63" s="345" t="str">
        <f t="shared" si="99"/>
        <v/>
      </c>
      <c r="S63" s="346"/>
      <c r="T63" s="347"/>
      <c r="U63" s="345" t="str">
        <f t="shared" si="100"/>
        <v/>
      </c>
      <c r="V63" s="348"/>
      <c r="W63" s="342"/>
      <c r="X63" s="343"/>
      <c r="Y63" s="343"/>
      <c r="Z63" s="343"/>
      <c r="AA63" s="344"/>
      <c r="AB63" s="345" t="str">
        <f t="shared" si="101"/>
        <v/>
      </c>
      <c r="AC63" s="346"/>
      <c r="AD63" s="349"/>
      <c r="AE63" s="345" t="str">
        <f t="shared" si="102"/>
        <v/>
      </c>
      <c r="AF63" s="348"/>
      <c r="AG63" s="342"/>
      <c r="AH63" s="343"/>
      <c r="AI63" s="343"/>
      <c r="AJ63" s="343"/>
      <c r="AK63" s="344"/>
      <c r="AL63" s="345" t="str">
        <f t="shared" si="103"/>
        <v/>
      </c>
      <c r="AM63" s="350"/>
      <c r="AN63" s="349"/>
      <c r="AO63" s="345" t="str">
        <f t="shared" si="104"/>
        <v/>
      </c>
      <c r="AP63" s="348"/>
      <c r="AQ63" s="342"/>
      <c r="AR63" s="343"/>
      <c r="AS63" s="343"/>
      <c r="AT63" s="343"/>
      <c r="AU63" s="344"/>
      <c r="AV63" s="345" t="str">
        <f t="shared" si="105"/>
        <v/>
      </c>
      <c r="AW63" s="351"/>
      <c r="AX63" s="352"/>
      <c r="AY63" s="345" t="str">
        <f t="shared" si="106"/>
        <v/>
      </c>
      <c r="AZ63" s="353"/>
      <c r="BA63" s="354">
        <f t="shared" si="96"/>
        <v>0</v>
      </c>
      <c r="BB63" s="355">
        <f t="shared" si="97"/>
        <v>0</v>
      </c>
      <c r="BC63" s="356" t="str">
        <f t="shared" si="98"/>
        <v/>
      </c>
      <c r="BD63" s="357">
        <f t="shared" si="107"/>
        <v>0</v>
      </c>
      <c r="BE63" s="358" t="str">
        <f t="shared" si="108"/>
        <v/>
      </c>
      <c r="BF63" s="359"/>
      <c r="BG63" s="360">
        <f>+SUMPRODUCT(BC59:BC63,E59:E63)</f>
        <v>0</v>
      </c>
    </row>
    <row r="64" spans="2:59" ht="17.25" customHeight="1">
      <c r="B64" s="250"/>
      <c r="C64" s="250"/>
      <c r="D64" s="250"/>
      <c r="E64" s="476">
        <f>+E59+E50+E49+E30+E39+E38+E37+E36+E35+E34+E33+E32+E31+E40+E14+E22+E21+E20+E19+E18+E17+E16+E15</f>
        <v>1.0000000000000002</v>
      </c>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row>
    <row r="65" spans="2:58" ht="17.25" customHeight="1">
      <c r="B65" s="431" t="s">
        <v>245</v>
      </c>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row>
    <row r="66" spans="2:58" ht="17.25" customHeight="1">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row>
    <row r="67" spans="2:58" ht="17.25" customHeight="1">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row>
    <row r="68" spans="2:58" ht="17.25" customHeight="1">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row>
    <row r="69" spans="2:58" ht="17.25" customHeight="1">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row>
    <row r="70" spans="2:58" ht="17.25" customHeight="1">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row>
    <row r="71" spans="2:58" ht="17.25" customHeight="1">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row>
    <row r="72" spans="2:58" ht="17.25" customHeight="1">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row>
    <row r="73" spans="2:58" ht="17.25" customHeight="1">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row>
    <row r="74" spans="2:58" ht="17.25" customHeight="1">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row>
    <row r="75" spans="2:58" ht="17.25" customHeight="1">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row>
    <row r="76" spans="2:58" ht="17.25" customHeight="1">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row>
    <row r="77" spans="2:58" ht="17.25" customHeight="1">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row>
    <row r="78" spans="2:58" ht="17.25" customHeight="1">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row>
    <row r="79" spans="2:58" ht="17.25" customHeight="1">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row>
    <row r="80" spans="2:58" ht="17.25" customHeight="1">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row>
    <row r="81" spans="2:59" ht="17.25" customHeight="1">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row>
    <row r="82" spans="2:59" ht="17.25" customHeight="1">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row>
    <row r="83" spans="2:59" ht="17.25" customHeight="1">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row>
    <row r="84" spans="2:59" s="430" customFormat="1" ht="17.25" customHeight="1">
      <c r="L84" s="432"/>
    </row>
    <row r="85" spans="2:59" s="434" customFormat="1">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433"/>
      <c r="BB85" s="433"/>
      <c r="BC85" s="433"/>
      <c r="BD85" s="433"/>
      <c r="BE85" s="433"/>
      <c r="BF85" s="433"/>
      <c r="BG85" s="433"/>
    </row>
    <row r="86" spans="2:59" s="434" customFormat="1">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433"/>
    </row>
    <row r="87" spans="2:59" s="434" customFormat="1">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433"/>
    </row>
    <row r="88" spans="2:59" ht="17.25" customHeight="1">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row>
    <row r="89" spans="2:59" ht="17.25" customHeight="1">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row>
    <row r="90" spans="2:59" ht="17.25" customHeight="1">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row>
    <row r="91" spans="2:59">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row>
    <row r="92" spans="2:59" s="434" customFormat="1">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433"/>
    </row>
    <row r="93" spans="2:59" s="434" customFormat="1">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433"/>
    </row>
    <row r="94" spans="2:59" s="434" customFormat="1">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433"/>
    </row>
    <row r="95" spans="2:59">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row>
    <row r="96" spans="2:59" ht="17.25" customHeight="1">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row>
    <row r="97" spans="2:59" ht="17.25" customHeight="1">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row>
    <row r="98" spans="2:59" ht="17.25" customHeight="1">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row>
    <row r="99" spans="2:59">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row>
    <row r="100" spans="2:59" s="434" customFormat="1">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433"/>
    </row>
    <row r="101" spans="2:59" s="434" customFormat="1">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433"/>
    </row>
    <row r="102" spans="2:59" s="434" customFormat="1">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433"/>
    </row>
    <row r="103" spans="2:59" s="434" customFormat="1">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433"/>
    </row>
    <row r="104" spans="2:59" s="434" customFormat="1">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433"/>
    </row>
    <row r="105" spans="2:59" s="434" customFormat="1">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433"/>
    </row>
    <row r="106" spans="2:59" s="434" customFormat="1">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433"/>
    </row>
    <row r="107" spans="2:59" s="436" customFormat="1">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435"/>
    </row>
    <row r="108" spans="2:59" ht="17.25" customHeight="1">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row>
    <row r="109" spans="2:59" ht="17.25" customHeight="1">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row>
    <row r="110" spans="2:59" ht="17.25" customHeight="1">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row>
    <row r="111" spans="2:59">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row>
    <row r="112" spans="2:59" s="434" customFormat="1">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433"/>
    </row>
    <row r="113" spans="2:59" s="434" customFormat="1">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433"/>
    </row>
    <row r="114" spans="2:59" s="434" customFormat="1">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433"/>
    </row>
    <row r="115" spans="2:59" s="436" customFormat="1">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435"/>
    </row>
    <row r="116" spans="2:59" s="436" customFormat="1">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435"/>
    </row>
    <row r="117" spans="2:59" s="436" customFormat="1" ht="18" customHeight="1">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435"/>
    </row>
    <row r="118" spans="2:59" s="438" customFormat="1">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437"/>
    </row>
    <row r="119" spans="2:59" s="436" customFormat="1">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435"/>
    </row>
    <row r="120" spans="2:59" s="436" customFormat="1" ht="17.25" customHeight="1">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435"/>
    </row>
    <row r="121" spans="2:59" s="436" customFormat="1">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435"/>
    </row>
    <row r="122" spans="2:59" s="436" customFormat="1">
      <c r="B122" s="439"/>
      <c r="C122" s="439"/>
      <c r="D122" s="439"/>
      <c r="E122" s="439"/>
      <c r="F122" s="440"/>
      <c r="G122" s="439"/>
      <c r="H122" s="439"/>
      <c r="I122" s="439"/>
      <c r="J122" s="439"/>
      <c r="K122" s="439"/>
      <c r="L122" s="439"/>
      <c r="M122" s="439"/>
      <c r="N122" s="439"/>
      <c r="O122" s="439"/>
      <c r="P122" s="439"/>
      <c r="Q122" s="439"/>
      <c r="R122" s="439"/>
      <c r="S122" s="439"/>
      <c r="T122" s="439"/>
      <c r="U122" s="439"/>
      <c r="V122" s="439"/>
      <c r="W122" s="439"/>
      <c r="X122" s="441"/>
      <c r="Y122" s="441"/>
      <c r="Z122" s="441"/>
      <c r="AA122" s="442"/>
      <c r="AB122" s="439"/>
      <c r="AC122" s="442"/>
      <c r="AD122" s="439"/>
      <c r="AE122" s="439"/>
      <c r="AF122" s="439"/>
      <c r="AG122" s="442"/>
      <c r="AH122" s="443"/>
      <c r="AI122" s="443"/>
      <c r="AJ122" s="443"/>
      <c r="AK122" s="442"/>
      <c r="AL122" s="439"/>
      <c r="AM122" s="442"/>
      <c r="AN122" s="439"/>
      <c r="AO122" s="439"/>
      <c r="AP122" s="439"/>
      <c r="AQ122" s="442"/>
      <c r="AR122" s="443"/>
      <c r="AS122" s="443"/>
      <c r="AT122" s="443"/>
      <c r="AU122" s="442"/>
      <c r="AV122" s="439"/>
      <c r="AW122" s="442"/>
      <c r="AX122" s="439"/>
      <c r="AY122" s="439"/>
      <c r="AZ122" s="439"/>
      <c r="BA122" s="442"/>
      <c r="BB122" s="442"/>
      <c r="BC122" s="442"/>
      <c r="BD122" s="442"/>
      <c r="BE122" s="442"/>
      <c r="BF122" s="444"/>
      <c r="BG122" s="435"/>
    </row>
    <row r="123" spans="2:59" s="436" customFormat="1">
      <c r="B123" s="439"/>
      <c r="C123" s="439"/>
      <c r="D123" s="439"/>
      <c r="E123" s="439"/>
      <c r="X123" s="445"/>
      <c r="Y123" s="445"/>
      <c r="Z123" s="445"/>
      <c r="AH123" s="445"/>
      <c r="AI123" s="445"/>
      <c r="AJ123" s="445"/>
      <c r="AK123" s="442"/>
      <c r="AM123" s="442"/>
      <c r="AQ123" s="442"/>
      <c r="AR123" s="443"/>
      <c r="AS123" s="443"/>
      <c r="AT123" s="443"/>
      <c r="AU123" s="442"/>
      <c r="AW123" s="442"/>
      <c r="BA123" s="442"/>
      <c r="BB123" s="442"/>
      <c r="BC123" s="442"/>
      <c r="BD123" s="442"/>
      <c r="BE123" s="442"/>
      <c r="BF123" s="444"/>
      <c r="BG123" s="435"/>
    </row>
    <row r="124" spans="2:59" s="436" customFormat="1">
      <c r="B124" s="439"/>
      <c r="C124" s="439"/>
      <c r="D124" s="439"/>
      <c r="E124" s="439"/>
      <c r="F124" s="440"/>
      <c r="G124" s="439"/>
      <c r="H124" s="439"/>
      <c r="I124" s="439"/>
      <c r="J124" s="439"/>
      <c r="K124" s="439"/>
      <c r="L124" s="439"/>
      <c r="M124" s="439"/>
      <c r="N124" s="439"/>
      <c r="O124" s="439"/>
      <c r="P124" s="439"/>
      <c r="Q124" s="439"/>
      <c r="R124" s="439"/>
      <c r="S124" s="439"/>
      <c r="T124" s="439"/>
      <c r="U124" s="439"/>
      <c r="V124" s="439"/>
      <c r="W124" s="439"/>
      <c r="X124" s="441"/>
      <c r="Y124" s="441"/>
      <c r="Z124" s="441"/>
      <c r="AA124" s="442"/>
      <c r="AB124" s="439"/>
      <c r="AC124" s="442"/>
      <c r="AD124" s="439"/>
      <c r="AE124" s="439"/>
      <c r="AF124" s="439"/>
      <c r="AG124" s="442"/>
      <c r="AH124" s="443"/>
      <c r="AI124" s="443"/>
      <c r="AJ124" s="443"/>
      <c r="AK124" s="442"/>
      <c r="AL124" s="439"/>
      <c r="AM124" s="442"/>
      <c r="AN124" s="439"/>
      <c r="AO124" s="439"/>
      <c r="AP124" s="439"/>
      <c r="AQ124" s="442"/>
      <c r="AR124" s="443"/>
      <c r="AS124" s="443"/>
      <c r="AT124" s="443"/>
      <c r="AU124" s="442"/>
      <c r="AV124" s="439"/>
      <c r="AW124" s="442"/>
      <c r="AX124" s="439"/>
      <c r="AY124" s="439"/>
      <c r="AZ124" s="439"/>
      <c r="BA124" s="442"/>
      <c r="BB124" s="442"/>
      <c r="BC124" s="442"/>
      <c r="BD124" s="442"/>
      <c r="BE124" s="442"/>
      <c r="BF124" s="444"/>
      <c r="BG124" s="435"/>
    </row>
    <row r="125" spans="2:59" s="436" customFormat="1">
      <c r="B125" s="439"/>
      <c r="C125" s="439"/>
      <c r="D125" s="439"/>
      <c r="E125" s="439"/>
      <c r="F125" s="440"/>
      <c r="G125" s="439"/>
      <c r="H125" s="439"/>
      <c r="I125" s="439"/>
      <c r="J125" s="439"/>
      <c r="K125" s="439"/>
      <c r="L125" s="439"/>
      <c r="M125" s="439"/>
      <c r="N125" s="439"/>
      <c r="O125" s="439"/>
      <c r="P125" s="439"/>
      <c r="Q125" s="439"/>
      <c r="R125" s="439"/>
      <c r="S125" s="439"/>
      <c r="T125" s="439"/>
      <c r="U125" s="439"/>
      <c r="V125" s="439"/>
      <c r="W125" s="439"/>
      <c r="X125" s="441"/>
      <c r="Y125" s="441"/>
      <c r="Z125" s="441"/>
      <c r="AA125" s="442"/>
      <c r="AB125" s="439"/>
      <c r="AC125" s="442"/>
      <c r="AD125" s="439"/>
      <c r="AE125" s="439"/>
      <c r="AF125" s="439"/>
      <c r="AG125" s="442"/>
      <c r="AH125" s="443"/>
      <c r="AI125" s="443"/>
      <c r="AJ125" s="443"/>
      <c r="AK125" s="442"/>
      <c r="AL125" s="439"/>
      <c r="AM125" s="442"/>
      <c r="AN125" s="439"/>
      <c r="AO125" s="439"/>
      <c r="AP125" s="439"/>
      <c r="AQ125" s="442"/>
      <c r="AR125" s="443"/>
      <c r="AS125" s="443"/>
      <c r="AT125" s="443"/>
      <c r="AU125" s="442"/>
      <c r="AV125" s="439"/>
      <c r="AW125" s="442"/>
      <c r="AX125" s="439"/>
      <c r="AY125" s="439"/>
      <c r="AZ125" s="439"/>
      <c r="BA125" s="442"/>
      <c r="BB125" s="442"/>
      <c r="BC125" s="442"/>
      <c r="BD125" s="442"/>
      <c r="BE125" s="442"/>
      <c r="BF125" s="444"/>
      <c r="BG125" s="435"/>
    </row>
    <row r="126" spans="2:59" s="436" customFormat="1">
      <c r="B126" s="439"/>
      <c r="C126" s="439"/>
      <c r="D126" s="439"/>
      <c r="E126" s="439"/>
      <c r="F126" s="440"/>
      <c r="G126" s="439"/>
      <c r="H126" s="439"/>
      <c r="I126" s="439"/>
      <c r="J126" s="439"/>
      <c r="K126" s="439"/>
      <c r="L126" s="439"/>
      <c r="M126" s="439"/>
      <c r="N126" s="439"/>
      <c r="O126" s="439"/>
      <c r="P126" s="439"/>
      <c r="Q126" s="439"/>
      <c r="R126" s="439"/>
      <c r="S126" s="439"/>
      <c r="T126" s="439"/>
      <c r="U126" s="439"/>
      <c r="V126" s="439"/>
      <c r="W126" s="439"/>
      <c r="X126" s="441"/>
      <c r="Y126" s="441"/>
      <c r="Z126" s="441"/>
      <c r="AA126" s="442"/>
      <c r="AB126" s="439"/>
      <c r="AC126" s="442"/>
      <c r="AD126" s="439"/>
      <c r="AE126" s="439"/>
      <c r="AF126" s="439"/>
      <c r="AG126" s="442"/>
      <c r="AH126" s="443"/>
      <c r="AI126" s="443"/>
      <c r="AJ126" s="443"/>
      <c r="AK126" s="442"/>
      <c r="AL126" s="439"/>
      <c r="AM126" s="442"/>
      <c r="AN126" s="439"/>
      <c r="AO126" s="439"/>
      <c r="AP126" s="439"/>
      <c r="AQ126" s="442"/>
      <c r="AR126" s="443"/>
      <c r="AS126" s="443"/>
      <c r="AT126" s="443"/>
      <c r="AU126" s="442"/>
      <c r="AV126" s="439"/>
      <c r="AW126" s="442"/>
      <c r="AX126" s="439"/>
      <c r="AY126" s="439"/>
      <c r="AZ126" s="439"/>
      <c r="BA126" s="442"/>
      <c r="BB126" s="442"/>
      <c r="BC126" s="442"/>
      <c r="BD126" s="442"/>
      <c r="BE126" s="442"/>
      <c r="BF126" s="444"/>
      <c r="BG126" s="435"/>
    </row>
  </sheetData>
  <sheetProtection formatCells="0" formatColumns="0" formatRows="0" insertRows="0"/>
  <autoFilter ref="B9:BF115">
    <filterColumn colId="0" showButton="0"/>
    <filterColumn colId="1" showButton="0"/>
  </autoFilter>
  <mergeCells count="98">
    <mergeCell ref="C33:D33"/>
    <mergeCell ref="C22:D22"/>
    <mergeCell ref="C20:D20"/>
    <mergeCell ref="C19:D19"/>
    <mergeCell ref="C23:D23"/>
    <mergeCell ref="C31:D31"/>
    <mergeCell ref="C32:D32"/>
    <mergeCell ref="B26:D26"/>
    <mergeCell ref="B28:B29"/>
    <mergeCell ref="C28:D29"/>
    <mergeCell ref="C40:D40"/>
    <mergeCell ref="C41:D41"/>
    <mergeCell ref="C36:D36"/>
    <mergeCell ref="C37:D37"/>
    <mergeCell ref="C34:D34"/>
    <mergeCell ref="C51:D51"/>
    <mergeCell ref="C52:D52"/>
    <mergeCell ref="C53:D53"/>
    <mergeCell ref="C49:D49"/>
    <mergeCell ref="C50:D50"/>
    <mergeCell ref="B47:B48"/>
    <mergeCell ref="B1:C3"/>
    <mergeCell ref="B5:C6"/>
    <mergeCell ref="B9:D9"/>
    <mergeCell ref="D1:BF1"/>
    <mergeCell ref="D2:BF2"/>
    <mergeCell ref="D3:BF3"/>
    <mergeCell ref="B7:C8"/>
    <mergeCell ref="D7:D8"/>
    <mergeCell ref="D5:D6"/>
    <mergeCell ref="BD5:BF6"/>
    <mergeCell ref="C47:D48"/>
    <mergeCell ref="C35:D35"/>
    <mergeCell ref="C38:D38"/>
    <mergeCell ref="C42:D42"/>
    <mergeCell ref="C39:D39"/>
    <mergeCell ref="B27:D27"/>
    <mergeCell ref="E27:L27"/>
    <mergeCell ref="B55:D55"/>
    <mergeCell ref="E55:L55"/>
    <mergeCell ref="B56:D56"/>
    <mergeCell ref="E56:L56"/>
    <mergeCell ref="I28:I29"/>
    <mergeCell ref="J28:J29"/>
    <mergeCell ref="K28:L28"/>
    <mergeCell ref="C30:D30"/>
    <mergeCell ref="F47:F48"/>
    <mergeCell ref="G47:G48"/>
    <mergeCell ref="C43:D43"/>
    <mergeCell ref="B45:D45"/>
    <mergeCell ref="E45:L45"/>
    <mergeCell ref="B46:D46"/>
    <mergeCell ref="C24:D24"/>
    <mergeCell ref="B12:B13"/>
    <mergeCell ref="C12:D13"/>
    <mergeCell ref="C14:D14"/>
    <mergeCell ref="C15:D15"/>
    <mergeCell ref="C16:D16"/>
    <mergeCell ref="C21:D21"/>
    <mergeCell ref="C17:D17"/>
    <mergeCell ref="C18:D18"/>
    <mergeCell ref="B10:D10"/>
    <mergeCell ref="E10:L10"/>
    <mergeCell ref="E11:L11"/>
    <mergeCell ref="BA5:BC6"/>
    <mergeCell ref="I12:I13"/>
    <mergeCell ref="B11:D11"/>
    <mergeCell ref="J12:J13"/>
    <mergeCell ref="K12:L12"/>
    <mergeCell ref="K47:L47"/>
    <mergeCell ref="E47:E48"/>
    <mergeCell ref="H28:H29"/>
    <mergeCell ref="I47:I48"/>
    <mergeCell ref="E57:E58"/>
    <mergeCell ref="F57:F58"/>
    <mergeCell ref="G57:G58"/>
    <mergeCell ref="H57:H58"/>
    <mergeCell ref="E28:E29"/>
    <mergeCell ref="F28:F29"/>
    <mergeCell ref="G28:G29"/>
    <mergeCell ref="E46:L46"/>
    <mergeCell ref="H47:H48"/>
    <mergeCell ref="E12:E13"/>
    <mergeCell ref="F12:F13"/>
    <mergeCell ref="G12:G13"/>
    <mergeCell ref="H12:H13"/>
    <mergeCell ref="J47:J48"/>
    <mergeCell ref="E26:L26"/>
    <mergeCell ref="C61:D61"/>
    <mergeCell ref="C62:D62"/>
    <mergeCell ref="C63:D63"/>
    <mergeCell ref="J57:J58"/>
    <mergeCell ref="K57:L57"/>
    <mergeCell ref="B57:B58"/>
    <mergeCell ref="C57:D58"/>
    <mergeCell ref="C59:D59"/>
    <mergeCell ref="C60:D60"/>
    <mergeCell ref="I57:I58"/>
  </mergeCells>
  <conditionalFormatting sqref="BC24 BC14">
    <cfRule type="iconSet" priority="1205">
      <iconSet iconSet="3TrafficLights2">
        <cfvo type="percent" val="0"/>
        <cfvo type="num" val="0.7"/>
        <cfvo type="num" val="0.9"/>
      </iconSet>
    </cfRule>
    <cfRule type="cellIs" dxfId="488" priority="1206" stopIfTrue="1" operator="greaterThan">
      <formula>0.9</formula>
    </cfRule>
    <cfRule type="cellIs" dxfId="487" priority="1207" stopIfTrue="1" operator="between">
      <formula>0.7</formula>
      <formula>0.89</formula>
    </cfRule>
    <cfRule type="cellIs" dxfId="486" priority="1208" stopIfTrue="1" operator="between">
      <formula>0</formula>
      <formula>0.69</formula>
    </cfRule>
  </conditionalFormatting>
  <conditionalFormatting sqref="BC23">
    <cfRule type="iconSet" priority="965">
      <iconSet iconSet="3TrafficLights2">
        <cfvo type="percent" val="0"/>
        <cfvo type="num" val="0.7"/>
        <cfvo type="num" val="0.9"/>
      </iconSet>
    </cfRule>
    <cfRule type="cellIs" dxfId="485" priority="966" stopIfTrue="1" operator="greaterThan">
      <formula>0.9</formula>
    </cfRule>
    <cfRule type="cellIs" dxfId="484" priority="967" stopIfTrue="1" operator="between">
      <formula>0.7</formula>
      <formula>0.89</formula>
    </cfRule>
    <cfRule type="cellIs" dxfId="483" priority="968" stopIfTrue="1" operator="between">
      <formula>0</formula>
      <formula>0.69</formula>
    </cfRule>
  </conditionalFormatting>
  <conditionalFormatting sqref="BC19">
    <cfRule type="iconSet" priority="961">
      <iconSet iconSet="3TrafficLights2">
        <cfvo type="percent" val="0"/>
        <cfvo type="num" val="0.7"/>
        <cfvo type="num" val="0.9"/>
      </iconSet>
    </cfRule>
    <cfRule type="cellIs" dxfId="482" priority="962" stopIfTrue="1" operator="greaterThan">
      <formula>0.9</formula>
    </cfRule>
    <cfRule type="cellIs" dxfId="481" priority="963" stopIfTrue="1" operator="between">
      <formula>0.7</formula>
      <formula>0.89</formula>
    </cfRule>
    <cfRule type="cellIs" dxfId="480" priority="964" stopIfTrue="1" operator="between">
      <formula>0</formula>
      <formula>0.69</formula>
    </cfRule>
  </conditionalFormatting>
  <conditionalFormatting sqref="U23:U24 U19 U14">
    <cfRule type="iconSet" priority="841">
      <iconSet iconSet="3TrafficLights2">
        <cfvo type="percent" val="0"/>
        <cfvo type="num" val="0.7"/>
        <cfvo type="num" val="0.9"/>
      </iconSet>
    </cfRule>
    <cfRule type="cellIs" dxfId="479" priority="842" stopIfTrue="1" operator="greaterThanOrEqual">
      <formula>0.9</formula>
    </cfRule>
    <cfRule type="cellIs" dxfId="478" priority="843" stopIfTrue="1" operator="between">
      <formula>0.7</formula>
      <formula>0.89</formula>
    </cfRule>
    <cfRule type="cellIs" dxfId="477" priority="844" stopIfTrue="1" operator="between">
      <formula>0</formula>
      <formula>0.69</formula>
    </cfRule>
  </conditionalFormatting>
  <conditionalFormatting sqref="R23:R24 R14 R17:R20">
    <cfRule type="iconSet" priority="837">
      <iconSet iconSet="3TrafficLights2">
        <cfvo type="percent" val="0"/>
        <cfvo type="num" val="0.7"/>
        <cfvo type="num" val="0.9"/>
      </iconSet>
    </cfRule>
    <cfRule type="cellIs" dxfId="476" priority="838" stopIfTrue="1" operator="greaterThanOrEqual">
      <formula>0.9</formula>
    </cfRule>
    <cfRule type="cellIs" dxfId="475" priority="839" stopIfTrue="1" operator="between">
      <formula>0.7</formula>
      <formula>0.89</formula>
    </cfRule>
    <cfRule type="cellIs" dxfId="474" priority="840" stopIfTrue="1" operator="between">
      <formula>0</formula>
      <formula>0.69</formula>
    </cfRule>
  </conditionalFormatting>
  <conditionalFormatting sqref="AB23:AB24 AB14 AB17:AB20">
    <cfRule type="iconSet" priority="829">
      <iconSet iconSet="3TrafficLights2">
        <cfvo type="percent" val="0"/>
        <cfvo type="num" val="0.7"/>
        <cfvo type="num" val="0.9"/>
      </iconSet>
    </cfRule>
    <cfRule type="cellIs" dxfId="473" priority="830" stopIfTrue="1" operator="greaterThanOrEqual">
      <formula>0.9</formula>
    </cfRule>
    <cfRule type="cellIs" dxfId="472" priority="831" stopIfTrue="1" operator="between">
      <formula>0.7</formula>
      <formula>0.89</formula>
    </cfRule>
    <cfRule type="cellIs" dxfId="471" priority="832" stopIfTrue="1" operator="between">
      <formula>0</formula>
      <formula>0.69</formula>
    </cfRule>
  </conditionalFormatting>
  <conditionalFormatting sqref="AL23:AL24 AL14 AL17:AL20">
    <cfRule type="iconSet" priority="825">
      <iconSet iconSet="3TrafficLights2">
        <cfvo type="percent" val="0"/>
        <cfvo type="num" val="0.7"/>
        <cfvo type="num" val="0.9"/>
      </iconSet>
    </cfRule>
    <cfRule type="cellIs" dxfId="470" priority="826" stopIfTrue="1" operator="greaterThanOrEqual">
      <formula>0.9</formula>
    </cfRule>
    <cfRule type="cellIs" dxfId="469" priority="827" stopIfTrue="1" operator="between">
      <formula>0.7</formula>
      <formula>0.89</formula>
    </cfRule>
    <cfRule type="cellIs" dxfId="468" priority="828" stopIfTrue="1" operator="between">
      <formula>0</formula>
      <formula>0.69</formula>
    </cfRule>
  </conditionalFormatting>
  <conditionalFormatting sqref="AV23:AV24 AV14 AV17:AV20">
    <cfRule type="iconSet" priority="821">
      <iconSet iconSet="3TrafficLights2">
        <cfvo type="percent" val="0"/>
        <cfvo type="num" val="0.7"/>
        <cfvo type="num" val="0.9"/>
      </iconSet>
    </cfRule>
    <cfRule type="cellIs" dxfId="467" priority="822" stopIfTrue="1" operator="greaterThanOrEqual">
      <formula>0.9</formula>
    </cfRule>
    <cfRule type="cellIs" dxfId="466" priority="823" stopIfTrue="1" operator="between">
      <formula>0.7</formula>
      <formula>0.89</formula>
    </cfRule>
    <cfRule type="cellIs" dxfId="465" priority="824" stopIfTrue="1" operator="between">
      <formula>0</formula>
      <formula>0.69</formula>
    </cfRule>
  </conditionalFormatting>
  <conditionalFormatting sqref="BE23:BE24 BE14 BE17:BE20">
    <cfRule type="iconSet" priority="805">
      <iconSet iconSet="3TrafficLights2">
        <cfvo type="percent" val="0"/>
        <cfvo type="num" val="0.7"/>
        <cfvo type="num" val="0.9"/>
      </iconSet>
    </cfRule>
    <cfRule type="cellIs" dxfId="464" priority="806" stopIfTrue="1" operator="greaterThanOrEqual">
      <formula>0.9</formula>
    </cfRule>
    <cfRule type="cellIs" dxfId="463" priority="807" stopIfTrue="1" operator="between">
      <formula>0.7</formula>
      <formula>0.89</formula>
    </cfRule>
    <cfRule type="cellIs" dxfId="462" priority="808" stopIfTrue="1" operator="between">
      <formula>0</formula>
      <formula>0.69</formula>
    </cfRule>
  </conditionalFormatting>
  <conditionalFormatting sqref="AE23:AE24 AE19 AE14">
    <cfRule type="iconSet" priority="801">
      <iconSet iconSet="3TrafficLights2">
        <cfvo type="percent" val="0"/>
        <cfvo type="num" val="0.7"/>
        <cfvo type="num" val="0.9"/>
      </iconSet>
    </cfRule>
    <cfRule type="cellIs" dxfId="461" priority="802" stopIfTrue="1" operator="greaterThanOrEqual">
      <formula>0.9</formula>
    </cfRule>
    <cfRule type="cellIs" dxfId="460" priority="803" stopIfTrue="1" operator="between">
      <formula>0.7</formula>
      <formula>0.89</formula>
    </cfRule>
    <cfRule type="cellIs" dxfId="459" priority="804" stopIfTrue="1" operator="between">
      <formula>0</formula>
      <formula>0.69</formula>
    </cfRule>
  </conditionalFormatting>
  <conditionalFormatting sqref="AO23:AO24 AO19 AO14">
    <cfRule type="iconSet" priority="797">
      <iconSet iconSet="3TrafficLights2">
        <cfvo type="percent" val="0"/>
        <cfvo type="num" val="0.7"/>
        <cfvo type="num" val="0.9"/>
      </iconSet>
    </cfRule>
    <cfRule type="cellIs" dxfId="458" priority="798" stopIfTrue="1" operator="greaterThanOrEqual">
      <formula>0.9</formula>
    </cfRule>
    <cfRule type="cellIs" dxfId="457" priority="799" stopIfTrue="1" operator="between">
      <formula>0.7</formula>
      <formula>0.89</formula>
    </cfRule>
    <cfRule type="cellIs" dxfId="456" priority="800" stopIfTrue="1" operator="between">
      <formula>0</formula>
      <formula>0.69</formula>
    </cfRule>
  </conditionalFormatting>
  <conditionalFormatting sqref="AY23:AY24 AY19 AY14">
    <cfRule type="iconSet" priority="793">
      <iconSet iconSet="3TrafficLights2">
        <cfvo type="percent" val="0"/>
        <cfvo type="num" val="0.7"/>
        <cfvo type="num" val="0.9"/>
      </iconSet>
    </cfRule>
    <cfRule type="cellIs" dxfId="455" priority="794" stopIfTrue="1" operator="greaterThanOrEqual">
      <formula>0.9</formula>
    </cfRule>
    <cfRule type="cellIs" dxfId="454" priority="795" stopIfTrue="1" operator="between">
      <formula>0.7</formula>
      <formula>0.89</formula>
    </cfRule>
    <cfRule type="cellIs" dxfId="453" priority="796" stopIfTrue="1" operator="between">
      <formula>0</formula>
      <formula>0.69</formula>
    </cfRule>
  </conditionalFormatting>
  <conditionalFormatting sqref="E8">
    <cfRule type="iconSet" priority="789">
      <iconSet iconSet="3TrafficLights2">
        <cfvo type="percent" val="0"/>
        <cfvo type="num" val="0.7"/>
        <cfvo type="num" val="0.9"/>
      </iconSet>
    </cfRule>
    <cfRule type="cellIs" dxfId="452" priority="790" stopIfTrue="1" operator="equal">
      <formula>1</formula>
    </cfRule>
    <cfRule type="cellIs" dxfId="451" priority="792" stopIfTrue="1" operator="notEqual">
      <formula>1</formula>
    </cfRule>
  </conditionalFormatting>
  <conditionalFormatting sqref="BC43">
    <cfRule type="iconSet" priority="785">
      <iconSet iconSet="3TrafficLights2">
        <cfvo type="percent" val="0"/>
        <cfvo type="num" val="0.7"/>
        <cfvo type="num" val="0.9"/>
      </iconSet>
    </cfRule>
    <cfRule type="cellIs" dxfId="450" priority="786" stopIfTrue="1" operator="greaterThan">
      <formula>0.9</formula>
    </cfRule>
    <cfRule type="cellIs" dxfId="449" priority="787" stopIfTrue="1" operator="between">
      <formula>0.7</formula>
      <formula>0.89</formula>
    </cfRule>
    <cfRule type="cellIs" dxfId="448" priority="788" stopIfTrue="1" operator="between">
      <formula>0</formula>
      <formula>0.69</formula>
    </cfRule>
  </conditionalFormatting>
  <conditionalFormatting sqref="BC42">
    <cfRule type="iconSet" priority="777">
      <iconSet iconSet="3TrafficLights2">
        <cfvo type="percent" val="0"/>
        <cfvo type="num" val="0.7"/>
        <cfvo type="num" val="0.9"/>
      </iconSet>
    </cfRule>
    <cfRule type="cellIs" dxfId="447" priority="778" stopIfTrue="1" operator="greaterThan">
      <formula>0.9</formula>
    </cfRule>
    <cfRule type="cellIs" dxfId="446" priority="779" stopIfTrue="1" operator="between">
      <formula>0.7</formula>
      <formula>0.89</formula>
    </cfRule>
    <cfRule type="cellIs" dxfId="445" priority="780" stopIfTrue="1" operator="between">
      <formula>0</formula>
      <formula>0.69</formula>
    </cfRule>
  </conditionalFormatting>
  <conditionalFormatting sqref="BC35:BC41">
    <cfRule type="iconSet" priority="773">
      <iconSet iconSet="3TrafficLights2">
        <cfvo type="percent" val="0"/>
        <cfvo type="num" val="0.7"/>
        <cfvo type="num" val="0.9"/>
      </iconSet>
    </cfRule>
    <cfRule type="cellIs" dxfId="444" priority="774" stopIfTrue="1" operator="greaterThan">
      <formula>0.9</formula>
    </cfRule>
    <cfRule type="cellIs" dxfId="443" priority="775" stopIfTrue="1" operator="between">
      <formula>0.7</formula>
      <formula>0.89</formula>
    </cfRule>
    <cfRule type="cellIs" dxfId="442" priority="776" stopIfTrue="1" operator="between">
      <formula>0</formula>
      <formula>0.69</formula>
    </cfRule>
  </conditionalFormatting>
  <conditionalFormatting sqref="U35:U43 U30:U31">
    <cfRule type="iconSet" priority="765">
      <iconSet iconSet="3TrafficLights2">
        <cfvo type="percent" val="0"/>
        <cfvo type="num" val="0.7"/>
        <cfvo type="num" val="0.9"/>
      </iconSet>
    </cfRule>
    <cfRule type="cellIs" dxfId="441" priority="766" stopIfTrue="1" operator="greaterThanOrEqual">
      <formula>0.9</formula>
    </cfRule>
    <cfRule type="cellIs" dxfId="440" priority="767" stopIfTrue="1" operator="between">
      <formula>0.7</formula>
      <formula>0.89</formula>
    </cfRule>
    <cfRule type="cellIs" dxfId="439" priority="768" stopIfTrue="1" operator="between">
      <formula>0</formula>
      <formula>0.69</formula>
    </cfRule>
  </conditionalFormatting>
  <conditionalFormatting sqref="R35:R43 R30:R31">
    <cfRule type="iconSet" priority="761">
      <iconSet iconSet="3TrafficLights2">
        <cfvo type="percent" val="0"/>
        <cfvo type="num" val="0.7"/>
        <cfvo type="num" val="0.9"/>
      </iconSet>
    </cfRule>
    <cfRule type="cellIs" dxfId="438" priority="762" stopIfTrue="1" operator="greaterThanOrEqual">
      <formula>0.9</formula>
    </cfRule>
    <cfRule type="cellIs" dxfId="437" priority="763" stopIfTrue="1" operator="between">
      <formula>0.7</formula>
      <formula>0.89</formula>
    </cfRule>
    <cfRule type="cellIs" dxfId="436" priority="764" stopIfTrue="1" operator="between">
      <formula>0</formula>
      <formula>0.69</formula>
    </cfRule>
  </conditionalFormatting>
  <conditionalFormatting sqref="AB35:AB43 AB30:AB31">
    <cfRule type="iconSet" priority="757">
      <iconSet iconSet="3TrafficLights2">
        <cfvo type="percent" val="0"/>
        <cfvo type="num" val="0.7"/>
        <cfvo type="num" val="0.9"/>
      </iconSet>
    </cfRule>
    <cfRule type="cellIs" dxfId="435" priority="758" stopIfTrue="1" operator="greaterThanOrEqual">
      <formula>0.9</formula>
    </cfRule>
    <cfRule type="cellIs" dxfId="434" priority="759" stopIfTrue="1" operator="between">
      <formula>0.7</formula>
      <formula>0.89</formula>
    </cfRule>
    <cfRule type="cellIs" dxfId="433" priority="760" stopIfTrue="1" operator="between">
      <formula>0</formula>
      <formula>0.69</formula>
    </cfRule>
  </conditionalFormatting>
  <conditionalFormatting sqref="AL35:AL43 AL30:AL31">
    <cfRule type="iconSet" priority="753">
      <iconSet iconSet="3TrafficLights2">
        <cfvo type="percent" val="0"/>
        <cfvo type="num" val="0.7"/>
        <cfvo type="num" val="0.9"/>
      </iconSet>
    </cfRule>
    <cfRule type="cellIs" dxfId="432" priority="754" stopIfTrue="1" operator="greaterThanOrEqual">
      <formula>0.9</formula>
    </cfRule>
    <cfRule type="cellIs" dxfId="431" priority="755" stopIfTrue="1" operator="between">
      <formula>0.7</formula>
      <formula>0.89</formula>
    </cfRule>
    <cfRule type="cellIs" dxfId="430" priority="756" stopIfTrue="1" operator="between">
      <formula>0</formula>
      <formula>0.69</formula>
    </cfRule>
  </conditionalFormatting>
  <conditionalFormatting sqref="AV35:AV43 AV30:AV31">
    <cfRule type="iconSet" priority="749">
      <iconSet iconSet="3TrafficLights2">
        <cfvo type="percent" val="0"/>
        <cfvo type="num" val="0.7"/>
        <cfvo type="num" val="0.9"/>
      </iconSet>
    </cfRule>
    <cfRule type="cellIs" dxfId="429" priority="750" stopIfTrue="1" operator="greaterThanOrEqual">
      <formula>0.9</formula>
    </cfRule>
    <cfRule type="cellIs" dxfId="428" priority="751" stopIfTrue="1" operator="between">
      <formula>0.7</formula>
      <formula>0.89</formula>
    </cfRule>
    <cfRule type="cellIs" dxfId="427" priority="752" stopIfTrue="1" operator="between">
      <formula>0</formula>
      <formula>0.69</formula>
    </cfRule>
  </conditionalFormatting>
  <conditionalFormatting sqref="BE35:BE43 BE30:BE31">
    <cfRule type="iconSet" priority="745">
      <iconSet iconSet="3TrafficLights2">
        <cfvo type="percent" val="0"/>
        <cfvo type="num" val="0.7"/>
        <cfvo type="num" val="0.9"/>
      </iconSet>
    </cfRule>
    <cfRule type="cellIs" dxfId="426" priority="746" stopIfTrue="1" operator="greaterThanOrEqual">
      <formula>0.9</formula>
    </cfRule>
    <cfRule type="cellIs" dxfId="425" priority="747" stopIfTrue="1" operator="between">
      <formula>0.7</formula>
      <formula>0.89</formula>
    </cfRule>
    <cfRule type="cellIs" dxfId="424" priority="748" stopIfTrue="1" operator="between">
      <formula>0</formula>
      <formula>0.69</formula>
    </cfRule>
  </conditionalFormatting>
  <conditionalFormatting sqref="AE35:AE43 AE30:AE31">
    <cfRule type="iconSet" priority="741">
      <iconSet iconSet="3TrafficLights2">
        <cfvo type="percent" val="0"/>
        <cfvo type="num" val="0.7"/>
        <cfvo type="num" val="0.9"/>
      </iconSet>
    </cfRule>
    <cfRule type="cellIs" dxfId="423" priority="742" stopIfTrue="1" operator="greaterThanOrEqual">
      <formula>0.9</formula>
    </cfRule>
    <cfRule type="cellIs" dxfId="422" priority="743" stopIfTrue="1" operator="between">
      <formula>0.7</formula>
      <formula>0.89</formula>
    </cfRule>
    <cfRule type="cellIs" dxfId="421" priority="744" stopIfTrue="1" operator="between">
      <formula>0</formula>
      <formula>0.69</formula>
    </cfRule>
  </conditionalFormatting>
  <conditionalFormatting sqref="AO35:AO43 AO30:AO31">
    <cfRule type="iconSet" priority="737">
      <iconSet iconSet="3TrafficLights2">
        <cfvo type="percent" val="0"/>
        <cfvo type="num" val="0.7"/>
        <cfvo type="num" val="0.9"/>
      </iconSet>
    </cfRule>
    <cfRule type="cellIs" dxfId="420" priority="738" stopIfTrue="1" operator="greaterThanOrEqual">
      <formula>0.9</formula>
    </cfRule>
    <cfRule type="cellIs" dxfId="419" priority="739" stopIfTrue="1" operator="between">
      <formula>0.7</formula>
      <formula>0.89</formula>
    </cfRule>
    <cfRule type="cellIs" dxfId="418" priority="740" stopIfTrue="1" operator="between">
      <formula>0</formula>
      <formula>0.69</formula>
    </cfRule>
  </conditionalFormatting>
  <conditionalFormatting sqref="AY35:AY43 AY30:AY31">
    <cfRule type="iconSet" priority="733">
      <iconSet iconSet="3TrafficLights2">
        <cfvo type="percent" val="0"/>
        <cfvo type="num" val="0.7"/>
        <cfvo type="num" val="0.9"/>
      </iconSet>
    </cfRule>
    <cfRule type="cellIs" dxfId="417" priority="734" stopIfTrue="1" operator="greaterThanOrEqual">
      <formula>0.9</formula>
    </cfRule>
    <cfRule type="cellIs" dxfId="416" priority="735" stopIfTrue="1" operator="between">
      <formula>0.7</formula>
      <formula>0.89</formula>
    </cfRule>
    <cfRule type="cellIs" dxfId="415" priority="736" stopIfTrue="1" operator="between">
      <formula>0</formula>
      <formula>0.69</formula>
    </cfRule>
  </conditionalFormatting>
  <conditionalFormatting sqref="BC53">
    <cfRule type="iconSet" priority="729">
      <iconSet iconSet="3TrafficLights2">
        <cfvo type="percent" val="0"/>
        <cfvo type="num" val="0.7"/>
        <cfvo type="num" val="0.9"/>
      </iconSet>
    </cfRule>
    <cfRule type="cellIs" dxfId="414" priority="730" stopIfTrue="1" operator="greaterThan">
      <formula>0.9</formula>
    </cfRule>
    <cfRule type="cellIs" dxfId="413" priority="731" stopIfTrue="1" operator="between">
      <formula>0.7</formula>
      <formula>0.89</formula>
    </cfRule>
    <cfRule type="cellIs" dxfId="412" priority="732" stopIfTrue="1" operator="between">
      <formula>0</formula>
      <formula>0.69</formula>
    </cfRule>
  </conditionalFormatting>
  <conditionalFormatting sqref="BC49">
    <cfRule type="iconSet" priority="725">
      <iconSet iconSet="3TrafficLights2">
        <cfvo type="percent" val="0"/>
        <cfvo type="num" val="0.7"/>
        <cfvo type="num" val="0.9"/>
      </iconSet>
    </cfRule>
    <cfRule type="cellIs" dxfId="411" priority="726" stopIfTrue="1" operator="greaterThan">
      <formula>0.9</formula>
    </cfRule>
    <cfRule type="cellIs" dxfId="410" priority="727" stopIfTrue="1" operator="between">
      <formula>0.7</formula>
      <formula>0.89</formula>
    </cfRule>
    <cfRule type="cellIs" dxfId="409" priority="728" stopIfTrue="1" operator="between">
      <formula>0</formula>
      <formula>0.69</formula>
    </cfRule>
  </conditionalFormatting>
  <conditionalFormatting sqref="BC52">
    <cfRule type="iconSet" priority="721">
      <iconSet iconSet="3TrafficLights2">
        <cfvo type="percent" val="0"/>
        <cfvo type="num" val="0.7"/>
        <cfvo type="num" val="0.9"/>
      </iconSet>
    </cfRule>
    <cfRule type="cellIs" dxfId="408" priority="722" stopIfTrue="1" operator="greaterThan">
      <formula>0.9</formula>
    </cfRule>
    <cfRule type="cellIs" dxfId="407" priority="723" stopIfTrue="1" operator="between">
      <formula>0.7</formula>
      <formula>0.89</formula>
    </cfRule>
    <cfRule type="cellIs" dxfId="406" priority="724" stopIfTrue="1" operator="between">
      <formula>0</formula>
      <formula>0.69</formula>
    </cfRule>
  </conditionalFormatting>
  <conditionalFormatting sqref="BC51">
    <cfRule type="iconSet" priority="717">
      <iconSet iconSet="3TrafficLights2">
        <cfvo type="percent" val="0"/>
        <cfvo type="num" val="0.7"/>
        <cfvo type="num" val="0.9"/>
      </iconSet>
    </cfRule>
    <cfRule type="cellIs" dxfId="405" priority="718" stopIfTrue="1" operator="greaterThan">
      <formula>0.9</formula>
    </cfRule>
    <cfRule type="cellIs" dxfId="404" priority="719" stopIfTrue="1" operator="between">
      <formula>0.7</formula>
      <formula>0.89</formula>
    </cfRule>
    <cfRule type="cellIs" dxfId="403" priority="720" stopIfTrue="1" operator="between">
      <formula>0</formula>
      <formula>0.69</formula>
    </cfRule>
  </conditionalFormatting>
  <conditionalFormatting sqref="BC50">
    <cfRule type="iconSet" priority="713">
      <iconSet iconSet="3TrafficLights2">
        <cfvo type="percent" val="0"/>
        <cfvo type="num" val="0.7"/>
        <cfvo type="num" val="0.9"/>
      </iconSet>
    </cfRule>
    <cfRule type="cellIs" dxfId="402" priority="714" stopIfTrue="1" operator="greaterThan">
      <formula>0.9</formula>
    </cfRule>
    <cfRule type="cellIs" dxfId="401" priority="715" stopIfTrue="1" operator="between">
      <formula>0.7</formula>
      <formula>0.89</formula>
    </cfRule>
    <cfRule type="cellIs" dxfId="400" priority="716" stopIfTrue="1" operator="between">
      <formula>0</formula>
      <formula>0.69</formula>
    </cfRule>
  </conditionalFormatting>
  <conditionalFormatting sqref="BC63 BC59">
    <cfRule type="iconSet" priority="673">
      <iconSet iconSet="3TrafficLights2">
        <cfvo type="percent" val="0"/>
        <cfvo type="num" val="0.7"/>
        <cfvo type="num" val="0.9"/>
      </iconSet>
    </cfRule>
    <cfRule type="cellIs" dxfId="399" priority="674" stopIfTrue="1" operator="greaterThan">
      <formula>0.9</formula>
    </cfRule>
    <cfRule type="cellIs" dxfId="398" priority="675" stopIfTrue="1" operator="between">
      <formula>0.7</formula>
      <formula>0.89</formula>
    </cfRule>
    <cfRule type="cellIs" dxfId="397" priority="676" stopIfTrue="1" operator="between">
      <formula>0</formula>
      <formula>0.69</formula>
    </cfRule>
  </conditionalFormatting>
  <conditionalFormatting sqref="BC62">
    <cfRule type="iconSet" priority="665">
      <iconSet iconSet="3TrafficLights2">
        <cfvo type="percent" val="0"/>
        <cfvo type="num" val="0.7"/>
        <cfvo type="num" val="0.9"/>
      </iconSet>
    </cfRule>
    <cfRule type="cellIs" dxfId="396" priority="666" stopIfTrue="1" operator="greaterThan">
      <formula>0.9</formula>
    </cfRule>
    <cfRule type="cellIs" dxfId="395" priority="667" stopIfTrue="1" operator="between">
      <formula>0.7</formula>
      <formula>0.89</formula>
    </cfRule>
    <cfRule type="cellIs" dxfId="394" priority="668" stopIfTrue="1" operator="between">
      <formula>0</formula>
      <formula>0.69</formula>
    </cfRule>
  </conditionalFormatting>
  <conditionalFormatting sqref="BC61">
    <cfRule type="iconSet" priority="661">
      <iconSet iconSet="3TrafficLights2">
        <cfvo type="percent" val="0"/>
        <cfvo type="num" val="0.7"/>
        <cfvo type="num" val="0.9"/>
      </iconSet>
    </cfRule>
    <cfRule type="cellIs" dxfId="393" priority="662" stopIfTrue="1" operator="greaterThan">
      <formula>0.9</formula>
    </cfRule>
    <cfRule type="cellIs" dxfId="392" priority="663" stopIfTrue="1" operator="between">
      <formula>0.7</formula>
      <formula>0.89</formula>
    </cfRule>
    <cfRule type="cellIs" dxfId="391" priority="664" stopIfTrue="1" operator="between">
      <formula>0</formula>
      <formula>0.69</formula>
    </cfRule>
  </conditionalFormatting>
  <conditionalFormatting sqref="BC60">
    <cfRule type="iconSet" priority="657">
      <iconSet iconSet="3TrafficLights2">
        <cfvo type="percent" val="0"/>
        <cfvo type="num" val="0.7"/>
        <cfvo type="num" val="0.9"/>
      </iconSet>
    </cfRule>
    <cfRule type="cellIs" dxfId="390" priority="658" stopIfTrue="1" operator="greaterThan">
      <formula>0.9</formula>
    </cfRule>
    <cfRule type="cellIs" dxfId="389" priority="659" stopIfTrue="1" operator="between">
      <formula>0.7</formula>
      <formula>0.89</formula>
    </cfRule>
    <cfRule type="cellIs" dxfId="388" priority="660" stopIfTrue="1" operator="between">
      <formula>0</formula>
      <formula>0.69</formula>
    </cfRule>
  </conditionalFormatting>
  <conditionalFormatting sqref="BC34">
    <cfRule type="iconSet" priority="337">
      <iconSet iconSet="3TrafficLights2">
        <cfvo type="percent" val="0"/>
        <cfvo type="num" val="0.7"/>
        <cfvo type="num" val="0.9"/>
      </iconSet>
    </cfRule>
    <cfRule type="cellIs" dxfId="387" priority="338" stopIfTrue="1" operator="greaterThan">
      <formula>0.9</formula>
    </cfRule>
    <cfRule type="cellIs" dxfId="386" priority="339" stopIfTrue="1" operator="between">
      <formula>0.7</formula>
      <formula>0.89</formula>
    </cfRule>
    <cfRule type="cellIs" dxfId="385" priority="340" stopIfTrue="1" operator="between">
      <formula>0</formula>
      <formula>0.69</formula>
    </cfRule>
  </conditionalFormatting>
  <conditionalFormatting sqref="R34">
    <cfRule type="iconSet" priority="333">
      <iconSet iconSet="3TrafficLights2">
        <cfvo type="percent" val="0"/>
        <cfvo type="num" val="0.7"/>
        <cfvo type="num" val="0.9"/>
      </iconSet>
    </cfRule>
    <cfRule type="cellIs" dxfId="384" priority="334" stopIfTrue="1" operator="greaterThanOrEqual">
      <formula>0.9</formula>
    </cfRule>
    <cfRule type="cellIs" dxfId="383" priority="335" stopIfTrue="1" operator="between">
      <formula>0.7</formula>
      <formula>0.89</formula>
    </cfRule>
    <cfRule type="cellIs" dxfId="382" priority="336" stopIfTrue="1" operator="between">
      <formula>0</formula>
      <formula>0.69</formula>
    </cfRule>
  </conditionalFormatting>
  <conditionalFormatting sqref="AB34">
    <cfRule type="iconSet" priority="329">
      <iconSet iconSet="3TrafficLights2">
        <cfvo type="percent" val="0"/>
        <cfvo type="num" val="0.7"/>
        <cfvo type="num" val="0.9"/>
      </iconSet>
    </cfRule>
    <cfRule type="cellIs" dxfId="381" priority="330" stopIfTrue="1" operator="greaterThanOrEqual">
      <formula>0.9</formula>
    </cfRule>
    <cfRule type="cellIs" dxfId="380" priority="331" stopIfTrue="1" operator="between">
      <formula>0.7</formula>
      <formula>0.89</formula>
    </cfRule>
    <cfRule type="cellIs" dxfId="379" priority="332" stopIfTrue="1" operator="between">
      <formula>0</formula>
      <formula>0.69</formula>
    </cfRule>
  </conditionalFormatting>
  <conditionalFormatting sqref="AL34">
    <cfRule type="iconSet" priority="325">
      <iconSet iconSet="3TrafficLights2">
        <cfvo type="percent" val="0"/>
        <cfvo type="num" val="0.7"/>
        <cfvo type="num" val="0.9"/>
      </iconSet>
    </cfRule>
    <cfRule type="cellIs" dxfId="378" priority="326" stopIfTrue="1" operator="greaterThanOrEqual">
      <formula>0.9</formula>
    </cfRule>
    <cfRule type="cellIs" dxfId="377" priority="327" stopIfTrue="1" operator="between">
      <formula>0.7</formula>
      <formula>0.89</formula>
    </cfRule>
    <cfRule type="cellIs" dxfId="376" priority="328" stopIfTrue="1" operator="between">
      <formula>0</formula>
      <formula>0.69</formula>
    </cfRule>
  </conditionalFormatting>
  <conditionalFormatting sqref="AV34">
    <cfRule type="iconSet" priority="321">
      <iconSet iconSet="3TrafficLights2">
        <cfvo type="percent" val="0"/>
        <cfvo type="num" val="0.7"/>
        <cfvo type="num" val="0.9"/>
      </iconSet>
    </cfRule>
    <cfRule type="cellIs" dxfId="375" priority="322" stopIfTrue="1" operator="greaterThanOrEqual">
      <formula>0.9</formula>
    </cfRule>
    <cfRule type="cellIs" dxfId="374" priority="323" stopIfTrue="1" operator="between">
      <formula>0.7</formula>
      <formula>0.89</formula>
    </cfRule>
    <cfRule type="cellIs" dxfId="373" priority="324" stopIfTrue="1" operator="between">
      <formula>0</formula>
      <formula>0.69</formula>
    </cfRule>
  </conditionalFormatting>
  <conditionalFormatting sqref="BE34">
    <cfRule type="iconSet" priority="317">
      <iconSet iconSet="3TrafficLights2">
        <cfvo type="percent" val="0"/>
        <cfvo type="num" val="0.7"/>
        <cfvo type="num" val="0.9"/>
      </iconSet>
    </cfRule>
    <cfRule type="cellIs" dxfId="372" priority="318" stopIfTrue="1" operator="greaterThanOrEqual">
      <formula>0.9</formula>
    </cfRule>
    <cfRule type="cellIs" dxfId="371" priority="319" stopIfTrue="1" operator="between">
      <formula>0.7</formula>
      <formula>0.89</formula>
    </cfRule>
    <cfRule type="cellIs" dxfId="370" priority="320" stopIfTrue="1" operator="between">
      <formula>0</formula>
      <formula>0.69</formula>
    </cfRule>
  </conditionalFormatting>
  <conditionalFormatting sqref="U34">
    <cfRule type="iconSet" priority="313">
      <iconSet iconSet="3TrafficLights2">
        <cfvo type="percent" val="0"/>
        <cfvo type="num" val="0.7"/>
        <cfvo type="num" val="0.9"/>
      </iconSet>
    </cfRule>
    <cfRule type="cellIs" dxfId="369" priority="314" stopIfTrue="1" operator="greaterThanOrEqual">
      <formula>0.9</formula>
    </cfRule>
    <cfRule type="cellIs" dxfId="368" priority="315" stopIfTrue="1" operator="between">
      <formula>0.7</formula>
      <formula>0.89</formula>
    </cfRule>
    <cfRule type="cellIs" dxfId="367" priority="316" stopIfTrue="1" operator="between">
      <formula>0</formula>
      <formula>0.69</formula>
    </cfRule>
  </conditionalFormatting>
  <conditionalFormatting sqref="AE34">
    <cfRule type="iconSet" priority="309">
      <iconSet iconSet="3TrafficLights2">
        <cfvo type="percent" val="0"/>
        <cfvo type="num" val="0.7"/>
        <cfvo type="num" val="0.9"/>
      </iconSet>
    </cfRule>
    <cfRule type="cellIs" dxfId="366" priority="310" stopIfTrue="1" operator="greaterThanOrEqual">
      <formula>0.9</formula>
    </cfRule>
    <cfRule type="cellIs" dxfId="365" priority="311" stopIfTrue="1" operator="between">
      <formula>0.7</formula>
      <formula>0.89</formula>
    </cfRule>
    <cfRule type="cellIs" dxfId="364" priority="312" stopIfTrue="1" operator="between">
      <formula>0</formula>
      <formula>0.69</formula>
    </cfRule>
  </conditionalFormatting>
  <conditionalFormatting sqref="AO34">
    <cfRule type="iconSet" priority="305">
      <iconSet iconSet="3TrafficLights2">
        <cfvo type="percent" val="0"/>
        <cfvo type="num" val="0.7"/>
        <cfvo type="num" val="0.9"/>
      </iconSet>
    </cfRule>
    <cfRule type="cellIs" dxfId="363" priority="306" stopIfTrue="1" operator="greaterThanOrEqual">
      <formula>0.9</formula>
    </cfRule>
    <cfRule type="cellIs" dxfId="362" priority="307" stopIfTrue="1" operator="between">
      <formula>0.7</formula>
      <formula>0.89</formula>
    </cfRule>
    <cfRule type="cellIs" dxfId="361" priority="308" stopIfTrue="1" operator="between">
      <formula>0</formula>
      <formula>0.69</formula>
    </cfRule>
  </conditionalFormatting>
  <conditionalFormatting sqref="AY34">
    <cfRule type="iconSet" priority="301">
      <iconSet iconSet="3TrafficLights2">
        <cfvo type="percent" val="0"/>
        <cfvo type="num" val="0.7"/>
        <cfvo type="num" val="0.9"/>
      </iconSet>
    </cfRule>
    <cfRule type="cellIs" dxfId="360" priority="302" stopIfTrue="1" operator="greaterThanOrEqual">
      <formula>0.9</formula>
    </cfRule>
    <cfRule type="cellIs" dxfId="359" priority="303" stopIfTrue="1" operator="between">
      <formula>0.7</formula>
      <formula>0.89</formula>
    </cfRule>
    <cfRule type="cellIs" dxfId="358" priority="304" stopIfTrue="1" operator="between">
      <formula>0</formula>
      <formula>0.69</formula>
    </cfRule>
  </conditionalFormatting>
  <conditionalFormatting sqref="BC22">
    <cfRule type="iconSet" priority="257">
      <iconSet iconSet="3TrafficLights2">
        <cfvo type="percent" val="0"/>
        <cfvo type="num" val="0.7"/>
        <cfvo type="num" val="0.9"/>
      </iconSet>
    </cfRule>
    <cfRule type="cellIs" dxfId="357" priority="258" stopIfTrue="1" operator="greaterThan">
      <formula>0.9</formula>
    </cfRule>
    <cfRule type="cellIs" dxfId="356" priority="259" stopIfTrue="1" operator="between">
      <formula>0.7</formula>
      <formula>0.89</formula>
    </cfRule>
    <cfRule type="cellIs" dxfId="355" priority="260" stopIfTrue="1" operator="between">
      <formula>0</formula>
      <formula>0.69</formula>
    </cfRule>
  </conditionalFormatting>
  <conditionalFormatting sqref="U22">
    <cfRule type="iconSet" priority="253">
      <iconSet iconSet="3TrafficLights2">
        <cfvo type="percent" val="0"/>
        <cfvo type="num" val="0.7"/>
        <cfvo type="num" val="0.9"/>
      </iconSet>
    </cfRule>
    <cfRule type="cellIs" dxfId="354" priority="254" stopIfTrue="1" operator="greaterThanOrEqual">
      <formula>0.9</formula>
    </cfRule>
    <cfRule type="cellIs" dxfId="353" priority="255" stopIfTrue="1" operator="between">
      <formula>0.7</formula>
      <formula>0.89</formula>
    </cfRule>
    <cfRule type="cellIs" dxfId="352" priority="256" stopIfTrue="1" operator="between">
      <formula>0</formula>
      <formula>0.69</formula>
    </cfRule>
  </conditionalFormatting>
  <conditionalFormatting sqref="R22">
    <cfRule type="iconSet" priority="249">
      <iconSet iconSet="3TrafficLights2">
        <cfvo type="percent" val="0"/>
        <cfvo type="num" val="0.7"/>
        <cfvo type="num" val="0.9"/>
      </iconSet>
    </cfRule>
    <cfRule type="cellIs" dxfId="351" priority="250" stopIfTrue="1" operator="greaterThanOrEqual">
      <formula>0.9</formula>
    </cfRule>
    <cfRule type="cellIs" dxfId="350" priority="251" stopIfTrue="1" operator="between">
      <formula>0.7</formula>
      <formula>0.89</formula>
    </cfRule>
    <cfRule type="cellIs" dxfId="349" priority="252" stopIfTrue="1" operator="between">
      <formula>0</formula>
      <formula>0.69</formula>
    </cfRule>
  </conditionalFormatting>
  <conditionalFormatting sqref="AB22">
    <cfRule type="iconSet" priority="245">
      <iconSet iconSet="3TrafficLights2">
        <cfvo type="percent" val="0"/>
        <cfvo type="num" val="0.7"/>
        <cfvo type="num" val="0.9"/>
      </iconSet>
    </cfRule>
    <cfRule type="cellIs" dxfId="348" priority="246" stopIfTrue="1" operator="greaterThanOrEqual">
      <formula>0.9</formula>
    </cfRule>
    <cfRule type="cellIs" dxfId="347" priority="247" stopIfTrue="1" operator="between">
      <formula>0.7</formula>
      <formula>0.89</formula>
    </cfRule>
    <cfRule type="cellIs" dxfId="346" priority="248" stopIfTrue="1" operator="between">
      <formula>0</formula>
      <formula>0.69</formula>
    </cfRule>
  </conditionalFormatting>
  <conditionalFormatting sqref="AL22">
    <cfRule type="iconSet" priority="241">
      <iconSet iconSet="3TrafficLights2">
        <cfvo type="percent" val="0"/>
        <cfvo type="num" val="0.7"/>
        <cfvo type="num" val="0.9"/>
      </iconSet>
    </cfRule>
    <cfRule type="cellIs" dxfId="345" priority="242" stopIfTrue="1" operator="greaterThanOrEqual">
      <formula>0.9</formula>
    </cfRule>
    <cfRule type="cellIs" dxfId="344" priority="243" stopIfTrue="1" operator="between">
      <formula>0.7</formula>
      <formula>0.89</formula>
    </cfRule>
    <cfRule type="cellIs" dxfId="343" priority="244" stopIfTrue="1" operator="between">
      <formula>0</formula>
      <formula>0.69</formula>
    </cfRule>
  </conditionalFormatting>
  <conditionalFormatting sqref="AV22">
    <cfRule type="iconSet" priority="237">
      <iconSet iconSet="3TrafficLights2">
        <cfvo type="percent" val="0"/>
        <cfvo type="num" val="0.7"/>
        <cfvo type="num" val="0.9"/>
      </iconSet>
    </cfRule>
    <cfRule type="cellIs" dxfId="342" priority="238" stopIfTrue="1" operator="greaterThanOrEqual">
      <formula>0.9</formula>
    </cfRule>
    <cfRule type="cellIs" dxfId="341" priority="239" stopIfTrue="1" operator="between">
      <formula>0.7</formula>
      <formula>0.89</formula>
    </cfRule>
    <cfRule type="cellIs" dxfId="340" priority="240" stopIfTrue="1" operator="between">
      <formula>0</formula>
      <formula>0.69</formula>
    </cfRule>
  </conditionalFormatting>
  <conditionalFormatting sqref="BE22">
    <cfRule type="iconSet" priority="233">
      <iconSet iconSet="3TrafficLights2">
        <cfvo type="percent" val="0"/>
        <cfvo type="num" val="0.7"/>
        <cfvo type="num" val="0.9"/>
      </iconSet>
    </cfRule>
    <cfRule type="cellIs" dxfId="339" priority="234" stopIfTrue="1" operator="greaterThanOrEqual">
      <formula>0.9</formula>
    </cfRule>
    <cfRule type="cellIs" dxfId="338" priority="235" stopIfTrue="1" operator="between">
      <formula>0.7</formula>
      <formula>0.89</formula>
    </cfRule>
    <cfRule type="cellIs" dxfId="337" priority="236" stopIfTrue="1" operator="between">
      <formula>0</formula>
      <formula>0.69</formula>
    </cfRule>
  </conditionalFormatting>
  <conditionalFormatting sqref="AE22">
    <cfRule type="iconSet" priority="229">
      <iconSet iconSet="3TrafficLights2">
        <cfvo type="percent" val="0"/>
        <cfvo type="num" val="0.7"/>
        <cfvo type="num" val="0.9"/>
      </iconSet>
    </cfRule>
    <cfRule type="cellIs" dxfId="336" priority="230" stopIfTrue="1" operator="greaterThanOrEqual">
      <formula>0.9</formula>
    </cfRule>
    <cfRule type="cellIs" dxfId="335" priority="231" stopIfTrue="1" operator="between">
      <formula>0.7</formula>
      <formula>0.89</formula>
    </cfRule>
    <cfRule type="cellIs" dxfId="334" priority="232" stopIfTrue="1" operator="between">
      <formula>0</formula>
      <formula>0.69</formula>
    </cfRule>
  </conditionalFormatting>
  <conditionalFormatting sqref="AO22">
    <cfRule type="iconSet" priority="225">
      <iconSet iconSet="3TrafficLights2">
        <cfvo type="percent" val="0"/>
        <cfvo type="num" val="0.7"/>
        <cfvo type="num" val="0.9"/>
      </iconSet>
    </cfRule>
    <cfRule type="cellIs" dxfId="333" priority="226" stopIfTrue="1" operator="greaterThanOrEqual">
      <formula>0.9</formula>
    </cfRule>
    <cfRule type="cellIs" dxfId="332" priority="227" stopIfTrue="1" operator="between">
      <formula>0.7</formula>
      <formula>0.89</formula>
    </cfRule>
    <cfRule type="cellIs" dxfId="331" priority="228" stopIfTrue="1" operator="between">
      <formula>0</formula>
      <formula>0.69</formula>
    </cfRule>
  </conditionalFormatting>
  <conditionalFormatting sqref="AY22">
    <cfRule type="iconSet" priority="221">
      <iconSet iconSet="3TrafficLights2">
        <cfvo type="percent" val="0"/>
        <cfvo type="num" val="0.7"/>
        <cfvo type="num" val="0.9"/>
      </iconSet>
    </cfRule>
    <cfRule type="cellIs" dxfId="330" priority="222" stopIfTrue="1" operator="greaterThanOrEqual">
      <formula>0.9</formula>
    </cfRule>
    <cfRule type="cellIs" dxfId="329" priority="223" stopIfTrue="1" operator="between">
      <formula>0.7</formula>
      <formula>0.89</formula>
    </cfRule>
    <cfRule type="cellIs" dxfId="328" priority="224" stopIfTrue="1" operator="between">
      <formula>0</formula>
      <formula>0.69</formula>
    </cfRule>
  </conditionalFormatting>
  <conditionalFormatting sqref="BC16">
    <cfRule type="iconSet" priority="213">
      <iconSet iconSet="3TrafficLights2">
        <cfvo type="percent" val="0"/>
        <cfvo type="num" val="0.7"/>
        <cfvo type="num" val="0.9"/>
      </iconSet>
    </cfRule>
    <cfRule type="cellIs" dxfId="327" priority="214" stopIfTrue="1" operator="greaterThan">
      <formula>0.9</formula>
    </cfRule>
    <cfRule type="cellIs" dxfId="326" priority="215" stopIfTrue="1" operator="between">
      <formula>0.7</formula>
      <formula>0.89</formula>
    </cfRule>
    <cfRule type="cellIs" dxfId="325" priority="216" stopIfTrue="1" operator="between">
      <formula>0</formula>
      <formula>0.69</formula>
    </cfRule>
  </conditionalFormatting>
  <conditionalFormatting sqref="R16">
    <cfRule type="iconSet" priority="205">
      <iconSet iconSet="3TrafficLights2">
        <cfvo type="percent" val="0"/>
        <cfvo type="num" val="0.7"/>
        <cfvo type="num" val="0.9"/>
      </iconSet>
    </cfRule>
    <cfRule type="cellIs" dxfId="324" priority="206" stopIfTrue="1" operator="greaterThanOrEqual">
      <formula>0.9</formula>
    </cfRule>
    <cfRule type="cellIs" dxfId="323" priority="207" stopIfTrue="1" operator="between">
      <formula>0.7</formula>
      <formula>0.89</formula>
    </cfRule>
    <cfRule type="cellIs" dxfId="322" priority="208" stopIfTrue="1" operator="between">
      <formula>0</formula>
      <formula>0.69</formula>
    </cfRule>
  </conditionalFormatting>
  <conditionalFormatting sqref="AB16">
    <cfRule type="iconSet" priority="201">
      <iconSet iconSet="3TrafficLights2">
        <cfvo type="percent" val="0"/>
        <cfvo type="num" val="0.7"/>
        <cfvo type="num" val="0.9"/>
      </iconSet>
    </cfRule>
    <cfRule type="cellIs" dxfId="321" priority="202" stopIfTrue="1" operator="greaterThanOrEqual">
      <formula>0.9</formula>
    </cfRule>
    <cfRule type="cellIs" dxfId="320" priority="203" stopIfTrue="1" operator="between">
      <formula>0.7</formula>
      <formula>0.89</formula>
    </cfRule>
    <cfRule type="cellIs" dxfId="319" priority="204" stopIfTrue="1" operator="between">
      <formula>0</formula>
      <formula>0.69</formula>
    </cfRule>
  </conditionalFormatting>
  <conditionalFormatting sqref="AL16">
    <cfRule type="iconSet" priority="197">
      <iconSet iconSet="3TrafficLights2">
        <cfvo type="percent" val="0"/>
        <cfvo type="num" val="0.7"/>
        <cfvo type="num" val="0.9"/>
      </iconSet>
    </cfRule>
    <cfRule type="cellIs" dxfId="318" priority="198" stopIfTrue="1" operator="greaterThanOrEqual">
      <formula>0.9</formula>
    </cfRule>
    <cfRule type="cellIs" dxfId="317" priority="199" stopIfTrue="1" operator="between">
      <formula>0.7</formula>
      <formula>0.89</formula>
    </cfRule>
    <cfRule type="cellIs" dxfId="316" priority="200" stopIfTrue="1" operator="between">
      <formula>0</formula>
      <formula>0.69</formula>
    </cfRule>
  </conditionalFormatting>
  <conditionalFormatting sqref="AV16">
    <cfRule type="iconSet" priority="193">
      <iconSet iconSet="3TrafficLights2">
        <cfvo type="percent" val="0"/>
        <cfvo type="num" val="0.7"/>
        <cfvo type="num" val="0.9"/>
      </iconSet>
    </cfRule>
    <cfRule type="cellIs" dxfId="315" priority="194" stopIfTrue="1" operator="greaterThanOrEqual">
      <formula>0.9</formula>
    </cfRule>
    <cfRule type="cellIs" dxfId="314" priority="195" stopIfTrue="1" operator="between">
      <formula>0.7</formula>
      <formula>0.89</formula>
    </cfRule>
    <cfRule type="cellIs" dxfId="313" priority="196" stopIfTrue="1" operator="between">
      <formula>0</formula>
      <formula>0.69</formula>
    </cfRule>
  </conditionalFormatting>
  <conditionalFormatting sqref="BE16">
    <cfRule type="iconSet" priority="189">
      <iconSet iconSet="3TrafficLights2">
        <cfvo type="percent" val="0"/>
        <cfvo type="num" val="0.7"/>
        <cfvo type="num" val="0.9"/>
      </iconSet>
    </cfRule>
    <cfRule type="cellIs" dxfId="312" priority="190" stopIfTrue="1" operator="greaterThanOrEqual">
      <formula>0.9</formula>
    </cfRule>
    <cfRule type="cellIs" dxfId="311" priority="191" stopIfTrue="1" operator="between">
      <formula>0.7</formula>
      <formula>0.89</formula>
    </cfRule>
    <cfRule type="cellIs" dxfId="310" priority="192" stopIfTrue="1" operator="between">
      <formula>0</formula>
      <formula>0.69</formula>
    </cfRule>
  </conditionalFormatting>
  <conditionalFormatting sqref="U16">
    <cfRule type="iconSet" priority="173">
      <iconSet iconSet="3TrafficLights2">
        <cfvo type="percent" val="0"/>
        <cfvo type="num" val="0.7"/>
        <cfvo type="num" val="0.9"/>
      </iconSet>
    </cfRule>
    <cfRule type="cellIs" dxfId="309" priority="174" stopIfTrue="1" operator="greaterThanOrEqual">
      <formula>0.9</formula>
    </cfRule>
    <cfRule type="cellIs" dxfId="308" priority="175" stopIfTrue="1" operator="between">
      <formula>0.7</formula>
      <formula>0.89</formula>
    </cfRule>
    <cfRule type="cellIs" dxfId="307" priority="176" stopIfTrue="1" operator="between">
      <formula>0</formula>
      <formula>0.69</formula>
    </cfRule>
  </conditionalFormatting>
  <conditionalFormatting sqref="AE16">
    <cfRule type="iconSet" priority="169">
      <iconSet iconSet="3TrafficLights2">
        <cfvo type="percent" val="0"/>
        <cfvo type="num" val="0.7"/>
        <cfvo type="num" val="0.9"/>
      </iconSet>
    </cfRule>
    <cfRule type="cellIs" dxfId="306" priority="170" stopIfTrue="1" operator="greaterThanOrEqual">
      <formula>0.9</formula>
    </cfRule>
    <cfRule type="cellIs" dxfId="305" priority="171" stopIfTrue="1" operator="between">
      <formula>0.7</formula>
      <formula>0.89</formula>
    </cfRule>
    <cfRule type="cellIs" dxfId="304" priority="172" stopIfTrue="1" operator="between">
      <formula>0</formula>
      <formula>0.69</formula>
    </cfRule>
  </conditionalFormatting>
  <conditionalFormatting sqref="AO16">
    <cfRule type="iconSet" priority="165">
      <iconSet iconSet="3TrafficLights2">
        <cfvo type="percent" val="0"/>
        <cfvo type="num" val="0.7"/>
        <cfvo type="num" val="0.9"/>
      </iconSet>
    </cfRule>
    <cfRule type="cellIs" dxfId="303" priority="166" stopIfTrue="1" operator="greaterThanOrEqual">
      <formula>0.9</formula>
    </cfRule>
    <cfRule type="cellIs" dxfId="302" priority="167" stopIfTrue="1" operator="between">
      <formula>0.7</formula>
      <formula>0.89</formula>
    </cfRule>
    <cfRule type="cellIs" dxfId="301" priority="168" stopIfTrue="1" operator="between">
      <formula>0</formula>
      <formula>0.69</formula>
    </cfRule>
  </conditionalFormatting>
  <conditionalFormatting sqref="AY16">
    <cfRule type="iconSet" priority="161">
      <iconSet iconSet="3TrafficLights2">
        <cfvo type="percent" val="0"/>
        <cfvo type="num" val="0.7"/>
        <cfvo type="num" val="0.9"/>
      </iconSet>
    </cfRule>
    <cfRule type="cellIs" dxfId="300" priority="162" stopIfTrue="1" operator="greaterThanOrEqual">
      <formula>0.9</formula>
    </cfRule>
    <cfRule type="cellIs" dxfId="299" priority="163" stopIfTrue="1" operator="between">
      <formula>0.7</formula>
      <formula>0.89</formula>
    </cfRule>
    <cfRule type="cellIs" dxfId="298" priority="164" stopIfTrue="1" operator="between">
      <formula>0</formula>
      <formula>0.69</formula>
    </cfRule>
  </conditionalFormatting>
  <conditionalFormatting sqref="BC21">
    <cfRule type="iconSet" priority="77">
      <iconSet iconSet="3TrafficLights2">
        <cfvo type="percent" val="0"/>
        <cfvo type="num" val="0.7"/>
        <cfvo type="num" val="0.9"/>
      </iconSet>
    </cfRule>
    <cfRule type="cellIs" dxfId="297" priority="78" stopIfTrue="1" operator="greaterThan">
      <formula>0.9</formula>
    </cfRule>
    <cfRule type="cellIs" dxfId="296" priority="79" stopIfTrue="1" operator="between">
      <formula>0.7</formula>
      <formula>0.89</formula>
    </cfRule>
    <cfRule type="cellIs" dxfId="295" priority="80" stopIfTrue="1" operator="between">
      <formula>0</formula>
      <formula>0.69</formula>
    </cfRule>
  </conditionalFormatting>
  <conditionalFormatting sqref="U21">
    <cfRule type="iconSet" priority="73">
      <iconSet iconSet="3TrafficLights2">
        <cfvo type="percent" val="0"/>
        <cfvo type="num" val="0.7"/>
        <cfvo type="num" val="0.9"/>
      </iconSet>
    </cfRule>
    <cfRule type="cellIs" dxfId="294" priority="74" stopIfTrue="1" operator="greaterThanOrEqual">
      <formula>0.9</formula>
    </cfRule>
    <cfRule type="cellIs" dxfId="293" priority="75" stopIfTrue="1" operator="between">
      <formula>0.7</formula>
      <formula>0.89</formula>
    </cfRule>
    <cfRule type="cellIs" dxfId="292" priority="76" stopIfTrue="1" operator="between">
      <formula>0</formula>
      <formula>0.69</formula>
    </cfRule>
  </conditionalFormatting>
  <conditionalFormatting sqref="R21">
    <cfRule type="iconSet" priority="69">
      <iconSet iconSet="3TrafficLights2">
        <cfvo type="percent" val="0"/>
        <cfvo type="num" val="0.7"/>
        <cfvo type="num" val="0.9"/>
      </iconSet>
    </cfRule>
    <cfRule type="cellIs" dxfId="291" priority="70" stopIfTrue="1" operator="greaterThanOrEqual">
      <formula>0.9</formula>
    </cfRule>
    <cfRule type="cellIs" dxfId="290" priority="71" stopIfTrue="1" operator="between">
      <formula>0.7</formula>
      <formula>0.89</formula>
    </cfRule>
    <cfRule type="cellIs" dxfId="289" priority="72" stopIfTrue="1" operator="between">
      <formula>0</formula>
      <formula>0.69</formula>
    </cfRule>
  </conditionalFormatting>
  <conditionalFormatting sqref="AB21">
    <cfRule type="iconSet" priority="65">
      <iconSet iconSet="3TrafficLights2">
        <cfvo type="percent" val="0"/>
        <cfvo type="num" val="0.7"/>
        <cfvo type="num" val="0.9"/>
      </iconSet>
    </cfRule>
    <cfRule type="cellIs" dxfId="288" priority="66" stopIfTrue="1" operator="greaterThanOrEqual">
      <formula>0.9</formula>
    </cfRule>
    <cfRule type="cellIs" dxfId="287" priority="67" stopIfTrue="1" operator="between">
      <formula>0.7</formula>
      <formula>0.89</formula>
    </cfRule>
    <cfRule type="cellIs" dxfId="286" priority="68" stopIfTrue="1" operator="between">
      <formula>0</formula>
      <formula>0.69</formula>
    </cfRule>
  </conditionalFormatting>
  <conditionalFormatting sqref="AL21">
    <cfRule type="iconSet" priority="61">
      <iconSet iconSet="3TrafficLights2">
        <cfvo type="percent" val="0"/>
        <cfvo type="num" val="0.7"/>
        <cfvo type="num" val="0.9"/>
      </iconSet>
    </cfRule>
    <cfRule type="cellIs" dxfId="285" priority="62" stopIfTrue="1" operator="greaterThanOrEqual">
      <formula>0.9</formula>
    </cfRule>
    <cfRule type="cellIs" dxfId="284" priority="63" stopIfTrue="1" operator="between">
      <formula>0.7</formula>
      <formula>0.89</formula>
    </cfRule>
    <cfRule type="cellIs" dxfId="283" priority="64" stopIfTrue="1" operator="between">
      <formula>0</formula>
      <formula>0.69</formula>
    </cfRule>
  </conditionalFormatting>
  <conditionalFormatting sqref="AV21">
    <cfRule type="iconSet" priority="57">
      <iconSet iconSet="3TrafficLights2">
        <cfvo type="percent" val="0"/>
        <cfvo type="num" val="0.7"/>
        <cfvo type="num" val="0.9"/>
      </iconSet>
    </cfRule>
    <cfRule type="cellIs" dxfId="282" priority="58" stopIfTrue="1" operator="greaterThanOrEqual">
      <formula>0.9</formula>
    </cfRule>
    <cfRule type="cellIs" dxfId="281" priority="59" stopIfTrue="1" operator="between">
      <formula>0.7</formula>
      <formula>0.89</formula>
    </cfRule>
    <cfRule type="cellIs" dxfId="280" priority="60" stopIfTrue="1" operator="between">
      <formula>0</formula>
      <formula>0.69</formula>
    </cfRule>
  </conditionalFormatting>
  <conditionalFormatting sqref="BE21">
    <cfRule type="iconSet" priority="53">
      <iconSet iconSet="3TrafficLights2">
        <cfvo type="percent" val="0"/>
        <cfvo type="num" val="0.7"/>
        <cfvo type="num" val="0.9"/>
      </iconSet>
    </cfRule>
    <cfRule type="cellIs" dxfId="279" priority="54" stopIfTrue="1" operator="greaterThanOrEqual">
      <formula>0.9</formula>
    </cfRule>
    <cfRule type="cellIs" dxfId="278" priority="55" stopIfTrue="1" operator="between">
      <formula>0.7</formula>
      <formula>0.89</formula>
    </cfRule>
    <cfRule type="cellIs" dxfId="277" priority="56" stopIfTrue="1" operator="between">
      <formula>0</formula>
      <formula>0.69</formula>
    </cfRule>
  </conditionalFormatting>
  <conditionalFormatting sqref="AE21">
    <cfRule type="iconSet" priority="49">
      <iconSet iconSet="3TrafficLights2">
        <cfvo type="percent" val="0"/>
        <cfvo type="num" val="0.7"/>
        <cfvo type="num" val="0.9"/>
      </iconSet>
    </cfRule>
    <cfRule type="cellIs" dxfId="276" priority="50" stopIfTrue="1" operator="greaterThanOrEqual">
      <formula>0.9</formula>
    </cfRule>
    <cfRule type="cellIs" dxfId="275" priority="51" stopIfTrue="1" operator="between">
      <formula>0.7</formula>
      <formula>0.89</formula>
    </cfRule>
    <cfRule type="cellIs" dxfId="274" priority="52" stopIfTrue="1" operator="between">
      <formula>0</formula>
      <formula>0.69</formula>
    </cfRule>
  </conditionalFormatting>
  <conditionalFormatting sqref="AO21">
    <cfRule type="iconSet" priority="45">
      <iconSet iconSet="3TrafficLights2">
        <cfvo type="percent" val="0"/>
        <cfvo type="num" val="0.7"/>
        <cfvo type="num" val="0.9"/>
      </iconSet>
    </cfRule>
    <cfRule type="cellIs" dxfId="273" priority="46" stopIfTrue="1" operator="greaterThanOrEqual">
      <formula>0.9</formula>
    </cfRule>
    <cfRule type="cellIs" dxfId="272" priority="47" stopIfTrue="1" operator="between">
      <formula>0.7</formula>
      <formula>0.89</formula>
    </cfRule>
    <cfRule type="cellIs" dxfId="271" priority="48" stopIfTrue="1" operator="between">
      <formula>0</formula>
      <formula>0.69</formula>
    </cfRule>
  </conditionalFormatting>
  <conditionalFormatting sqref="AY21">
    <cfRule type="iconSet" priority="41">
      <iconSet iconSet="3TrafficLights2">
        <cfvo type="percent" val="0"/>
        <cfvo type="num" val="0.7"/>
        <cfvo type="num" val="0.9"/>
      </iconSet>
    </cfRule>
    <cfRule type="cellIs" dxfId="270" priority="42" stopIfTrue="1" operator="greaterThanOrEqual">
      <formula>0.9</formula>
    </cfRule>
    <cfRule type="cellIs" dxfId="269" priority="43" stopIfTrue="1" operator="between">
      <formula>0.7</formula>
      <formula>0.89</formula>
    </cfRule>
    <cfRule type="cellIs" dxfId="268" priority="44" stopIfTrue="1" operator="between">
      <formula>0</formula>
      <formula>0.69</formula>
    </cfRule>
  </conditionalFormatting>
  <conditionalFormatting sqref="BC20 BC17:BC18">
    <cfRule type="iconSet" priority="1213">
      <iconSet iconSet="3TrafficLights2">
        <cfvo type="percent" val="0"/>
        <cfvo type="num" val="0.7"/>
        <cfvo type="num" val="0.9"/>
      </iconSet>
    </cfRule>
    <cfRule type="cellIs" dxfId="267" priority="1214" stopIfTrue="1" operator="greaterThan">
      <formula>0.9</formula>
    </cfRule>
    <cfRule type="cellIs" dxfId="266" priority="1215" stopIfTrue="1" operator="between">
      <formula>0.7</formula>
      <formula>0.89</formula>
    </cfRule>
    <cfRule type="cellIs" dxfId="265" priority="1216" stopIfTrue="1" operator="between">
      <formula>0</formula>
      <formula>0.69</formula>
    </cfRule>
  </conditionalFormatting>
  <conditionalFormatting sqref="U20 U17:U18">
    <cfRule type="iconSet" priority="1437">
      <iconSet iconSet="3TrafficLights2">
        <cfvo type="percent" val="0"/>
        <cfvo type="num" val="0.7"/>
        <cfvo type="num" val="0.9"/>
      </iconSet>
    </cfRule>
    <cfRule type="cellIs" dxfId="264" priority="1438" stopIfTrue="1" operator="greaterThanOrEqual">
      <formula>0.9</formula>
    </cfRule>
    <cfRule type="cellIs" dxfId="263" priority="1439" stopIfTrue="1" operator="between">
      <formula>0.7</formula>
      <formula>0.89</formula>
    </cfRule>
    <cfRule type="cellIs" dxfId="262" priority="1440" stopIfTrue="1" operator="between">
      <formula>0</formula>
      <formula>0.69</formula>
    </cfRule>
  </conditionalFormatting>
  <conditionalFormatting sqref="AE20 AE17:AE18">
    <cfRule type="iconSet" priority="1445">
      <iconSet iconSet="3TrafficLights2">
        <cfvo type="percent" val="0"/>
        <cfvo type="num" val="0.7"/>
        <cfvo type="num" val="0.9"/>
      </iconSet>
    </cfRule>
    <cfRule type="cellIs" dxfId="261" priority="1446" stopIfTrue="1" operator="greaterThanOrEqual">
      <formula>0.9</formula>
    </cfRule>
    <cfRule type="cellIs" dxfId="260" priority="1447" stopIfTrue="1" operator="between">
      <formula>0.7</formula>
      <formula>0.89</formula>
    </cfRule>
    <cfRule type="cellIs" dxfId="259" priority="1448" stopIfTrue="1" operator="between">
      <formula>0</formula>
      <formula>0.69</formula>
    </cfRule>
  </conditionalFormatting>
  <conditionalFormatting sqref="AO20 AO17:AO18">
    <cfRule type="iconSet" priority="1453">
      <iconSet iconSet="3TrafficLights2">
        <cfvo type="percent" val="0"/>
        <cfvo type="num" val="0.7"/>
        <cfvo type="num" val="0.9"/>
      </iconSet>
    </cfRule>
    <cfRule type="cellIs" dxfId="258" priority="1454" stopIfTrue="1" operator="greaterThanOrEqual">
      <formula>0.9</formula>
    </cfRule>
    <cfRule type="cellIs" dxfId="257" priority="1455" stopIfTrue="1" operator="between">
      <formula>0.7</formula>
      <formula>0.89</formula>
    </cfRule>
    <cfRule type="cellIs" dxfId="256" priority="1456" stopIfTrue="1" operator="between">
      <formula>0</formula>
      <formula>0.69</formula>
    </cfRule>
  </conditionalFormatting>
  <conditionalFormatting sqref="AY20 AY17:AY18">
    <cfRule type="iconSet" priority="1461">
      <iconSet iconSet="3TrafficLights2">
        <cfvo type="percent" val="0"/>
        <cfvo type="num" val="0.7"/>
        <cfvo type="num" val="0.9"/>
      </iconSet>
    </cfRule>
    <cfRule type="cellIs" dxfId="255" priority="1462" stopIfTrue="1" operator="greaterThanOrEqual">
      <formula>0.9</formula>
    </cfRule>
    <cfRule type="cellIs" dxfId="254" priority="1463" stopIfTrue="1" operator="between">
      <formula>0.7</formula>
      <formula>0.89</formula>
    </cfRule>
    <cfRule type="cellIs" dxfId="253" priority="1464" stopIfTrue="1" operator="between">
      <formula>0</formula>
      <formula>0.69</formula>
    </cfRule>
  </conditionalFormatting>
  <conditionalFormatting sqref="U49:U53">
    <cfRule type="iconSet" priority="1465">
      <iconSet iconSet="3TrafficLights2">
        <cfvo type="percent" val="0"/>
        <cfvo type="num" val="0.7"/>
        <cfvo type="num" val="0.9"/>
      </iconSet>
    </cfRule>
    <cfRule type="cellIs" dxfId="252" priority="1466" stopIfTrue="1" operator="greaterThanOrEqual">
      <formula>0.9</formula>
    </cfRule>
    <cfRule type="cellIs" dxfId="251" priority="1467" stopIfTrue="1" operator="between">
      <formula>0.7</formula>
      <formula>0.89</formula>
    </cfRule>
    <cfRule type="cellIs" dxfId="250" priority="1468" stopIfTrue="1" operator="between">
      <formula>0</formula>
      <formula>0.69</formula>
    </cfRule>
  </conditionalFormatting>
  <conditionalFormatting sqref="R49:R53">
    <cfRule type="iconSet" priority="1469">
      <iconSet iconSet="3TrafficLights2">
        <cfvo type="percent" val="0"/>
        <cfvo type="num" val="0.7"/>
        <cfvo type="num" val="0.9"/>
      </iconSet>
    </cfRule>
    <cfRule type="cellIs" dxfId="249" priority="1470" stopIfTrue="1" operator="greaterThanOrEqual">
      <formula>0.9</formula>
    </cfRule>
    <cfRule type="cellIs" dxfId="248" priority="1471" stopIfTrue="1" operator="between">
      <formula>0.7</formula>
      <formula>0.89</formula>
    </cfRule>
    <cfRule type="cellIs" dxfId="247" priority="1472" stopIfTrue="1" operator="between">
      <formula>0</formula>
      <formula>0.69</formula>
    </cfRule>
  </conditionalFormatting>
  <conditionalFormatting sqref="AB49:AB53">
    <cfRule type="iconSet" priority="1473">
      <iconSet iconSet="3TrafficLights2">
        <cfvo type="percent" val="0"/>
        <cfvo type="num" val="0.7"/>
        <cfvo type="num" val="0.9"/>
      </iconSet>
    </cfRule>
    <cfRule type="cellIs" dxfId="246" priority="1474" stopIfTrue="1" operator="greaterThanOrEqual">
      <formula>0.9</formula>
    </cfRule>
    <cfRule type="cellIs" dxfId="245" priority="1475" stopIfTrue="1" operator="between">
      <formula>0.7</formula>
      <formula>0.89</formula>
    </cfRule>
    <cfRule type="cellIs" dxfId="244" priority="1476" stopIfTrue="1" operator="between">
      <formula>0</formula>
      <formula>0.69</formula>
    </cfRule>
  </conditionalFormatting>
  <conditionalFormatting sqref="AL49:AL53">
    <cfRule type="iconSet" priority="1477">
      <iconSet iconSet="3TrafficLights2">
        <cfvo type="percent" val="0"/>
        <cfvo type="num" val="0.7"/>
        <cfvo type="num" val="0.9"/>
      </iconSet>
    </cfRule>
    <cfRule type="cellIs" dxfId="243" priority="1478" stopIfTrue="1" operator="greaterThanOrEqual">
      <formula>0.9</formula>
    </cfRule>
    <cfRule type="cellIs" dxfId="242" priority="1479" stopIfTrue="1" operator="between">
      <formula>0.7</formula>
      <formula>0.89</formula>
    </cfRule>
    <cfRule type="cellIs" dxfId="241" priority="1480" stopIfTrue="1" operator="between">
      <formula>0</formula>
      <formula>0.69</formula>
    </cfRule>
  </conditionalFormatting>
  <conditionalFormatting sqref="AV49:AV53">
    <cfRule type="iconSet" priority="1481">
      <iconSet iconSet="3TrafficLights2">
        <cfvo type="percent" val="0"/>
        <cfvo type="num" val="0.7"/>
        <cfvo type="num" val="0.9"/>
      </iconSet>
    </cfRule>
    <cfRule type="cellIs" dxfId="240" priority="1482" stopIfTrue="1" operator="greaterThanOrEqual">
      <formula>0.9</formula>
    </cfRule>
    <cfRule type="cellIs" dxfId="239" priority="1483" stopIfTrue="1" operator="between">
      <formula>0.7</formula>
      <formula>0.89</formula>
    </cfRule>
    <cfRule type="cellIs" dxfId="238" priority="1484" stopIfTrue="1" operator="between">
      <formula>0</formula>
      <formula>0.69</formula>
    </cfRule>
  </conditionalFormatting>
  <conditionalFormatting sqref="BE49:BE53">
    <cfRule type="iconSet" priority="1485">
      <iconSet iconSet="3TrafficLights2">
        <cfvo type="percent" val="0"/>
        <cfvo type="num" val="0.7"/>
        <cfvo type="num" val="0.9"/>
      </iconSet>
    </cfRule>
    <cfRule type="cellIs" dxfId="237" priority="1486" stopIfTrue="1" operator="greaterThanOrEqual">
      <formula>0.9</formula>
    </cfRule>
    <cfRule type="cellIs" dxfId="236" priority="1487" stopIfTrue="1" operator="between">
      <formula>0.7</formula>
      <formula>0.89</formula>
    </cfRule>
    <cfRule type="cellIs" dxfId="235" priority="1488" stopIfTrue="1" operator="between">
      <formula>0</formula>
      <formula>0.69</formula>
    </cfRule>
  </conditionalFormatting>
  <conditionalFormatting sqref="AE49:AE53">
    <cfRule type="iconSet" priority="1489">
      <iconSet iconSet="3TrafficLights2">
        <cfvo type="percent" val="0"/>
        <cfvo type="num" val="0.7"/>
        <cfvo type="num" val="0.9"/>
      </iconSet>
    </cfRule>
    <cfRule type="cellIs" dxfId="234" priority="1490" stopIfTrue="1" operator="greaterThanOrEqual">
      <formula>0.9</formula>
    </cfRule>
    <cfRule type="cellIs" dxfId="233" priority="1491" stopIfTrue="1" operator="between">
      <formula>0.7</formula>
      <formula>0.89</formula>
    </cfRule>
    <cfRule type="cellIs" dxfId="232" priority="1492" stopIfTrue="1" operator="between">
      <formula>0</formula>
      <formula>0.69</formula>
    </cfRule>
  </conditionalFormatting>
  <conditionalFormatting sqref="AO49:AO53">
    <cfRule type="iconSet" priority="1493">
      <iconSet iconSet="3TrafficLights2">
        <cfvo type="percent" val="0"/>
        <cfvo type="num" val="0.7"/>
        <cfvo type="num" val="0.9"/>
      </iconSet>
    </cfRule>
    <cfRule type="cellIs" dxfId="231" priority="1494" stopIfTrue="1" operator="greaterThanOrEqual">
      <formula>0.9</formula>
    </cfRule>
    <cfRule type="cellIs" dxfId="230" priority="1495" stopIfTrue="1" operator="between">
      <formula>0.7</formula>
      <formula>0.89</formula>
    </cfRule>
    <cfRule type="cellIs" dxfId="229" priority="1496" stopIfTrue="1" operator="between">
      <formula>0</formula>
      <formula>0.69</formula>
    </cfRule>
  </conditionalFormatting>
  <conditionalFormatting sqref="AY49:AY53">
    <cfRule type="iconSet" priority="1497">
      <iconSet iconSet="3TrafficLights2">
        <cfvo type="percent" val="0"/>
        <cfvo type="num" val="0.7"/>
        <cfvo type="num" val="0.9"/>
      </iconSet>
    </cfRule>
    <cfRule type="cellIs" dxfId="228" priority="1498" stopIfTrue="1" operator="greaterThanOrEqual">
      <formula>0.9</formula>
    </cfRule>
    <cfRule type="cellIs" dxfId="227" priority="1499" stopIfTrue="1" operator="between">
      <formula>0.7</formula>
      <formula>0.89</formula>
    </cfRule>
    <cfRule type="cellIs" dxfId="226" priority="1500" stopIfTrue="1" operator="between">
      <formula>0</formula>
      <formula>0.69</formula>
    </cfRule>
  </conditionalFormatting>
  <conditionalFormatting sqref="BC32">
    <cfRule type="iconSet" priority="37">
      <iconSet iconSet="3TrafficLights2">
        <cfvo type="percent" val="0"/>
        <cfvo type="num" val="0.7"/>
        <cfvo type="num" val="0.9"/>
      </iconSet>
    </cfRule>
    <cfRule type="cellIs" dxfId="225" priority="38" stopIfTrue="1" operator="greaterThan">
      <formula>0.9</formula>
    </cfRule>
    <cfRule type="cellIs" dxfId="224" priority="39" stopIfTrue="1" operator="between">
      <formula>0.7</formula>
      <formula>0.89</formula>
    </cfRule>
    <cfRule type="cellIs" dxfId="223" priority="40" stopIfTrue="1" operator="between">
      <formula>0</formula>
      <formula>0.69</formula>
    </cfRule>
  </conditionalFormatting>
  <conditionalFormatting sqref="U32">
    <cfRule type="iconSet" priority="33">
      <iconSet iconSet="3TrafficLights2">
        <cfvo type="percent" val="0"/>
        <cfvo type="num" val="0.7"/>
        <cfvo type="num" val="0.9"/>
      </iconSet>
    </cfRule>
    <cfRule type="cellIs" dxfId="222" priority="34" stopIfTrue="1" operator="greaterThanOrEqual">
      <formula>0.9</formula>
    </cfRule>
    <cfRule type="cellIs" dxfId="221" priority="35" stopIfTrue="1" operator="between">
      <formula>0.7</formula>
      <formula>0.89</formula>
    </cfRule>
    <cfRule type="cellIs" dxfId="220" priority="36" stopIfTrue="1" operator="between">
      <formula>0</formula>
      <formula>0.69</formula>
    </cfRule>
  </conditionalFormatting>
  <conditionalFormatting sqref="R32">
    <cfRule type="iconSet" priority="29">
      <iconSet iconSet="3TrafficLights2">
        <cfvo type="percent" val="0"/>
        <cfvo type="num" val="0.7"/>
        <cfvo type="num" val="0.9"/>
      </iconSet>
    </cfRule>
    <cfRule type="cellIs" dxfId="219" priority="30" stopIfTrue="1" operator="greaterThanOrEqual">
      <formula>0.9</formula>
    </cfRule>
    <cfRule type="cellIs" dxfId="218" priority="31" stopIfTrue="1" operator="between">
      <formula>0.7</formula>
      <formula>0.89</formula>
    </cfRule>
    <cfRule type="cellIs" dxfId="217" priority="32" stopIfTrue="1" operator="between">
      <formula>0</formula>
      <formula>0.69</formula>
    </cfRule>
  </conditionalFormatting>
  <conditionalFormatting sqref="AB32">
    <cfRule type="iconSet" priority="25">
      <iconSet iconSet="3TrafficLights2">
        <cfvo type="percent" val="0"/>
        <cfvo type="num" val="0.7"/>
        <cfvo type="num" val="0.9"/>
      </iconSet>
    </cfRule>
    <cfRule type="cellIs" dxfId="216" priority="26" stopIfTrue="1" operator="greaterThanOrEqual">
      <formula>0.9</formula>
    </cfRule>
    <cfRule type="cellIs" dxfId="215" priority="27" stopIfTrue="1" operator="between">
      <formula>0.7</formula>
      <formula>0.89</formula>
    </cfRule>
    <cfRule type="cellIs" dxfId="214" priority="28" stopIfTrue="1" operator="between">
      <formula>0</formula>
      <formula>0.69</formula>
    </cfRule>
  </conditionalFormatting>
  <conditionalFormatting sqref="AL32">
    <cfRule type="iconSet" priority="21">
      <iconSet iconSet="3TrafficLights2">
        <cfvo type="percent" val="0"/>
        <cfvo type="num" val="0.7"/>
        <cfvo type="num" val="0.9"/>
      </iconSet>
    </cfRule>
    <cfRule type="cellIs" dxfId="213" priority="22" stopIfTrue="1" operator="greaterThanOrEqual">
      <formula>0.9</formula>
    </cfRule>
    <cfRule type="cellIs" dxfId="212" priority="23" stopIfTrue="1" operator="between">
      <formula>0.7</formula>
      <formula>0.89</formula>
    </cfRule>
    <cfRule type="cellIs" dxfId="211" priority="24" stopIfTrue="1" operator="between">
      <formula>0</formula>
      <formula>0.69</formula>
    </cfRule>
  </conditionalFormatting>
  <conditionalFormatting sqref="AV32">
    <cfRule type="iconSet" priority="17">
      <iconSet iconSet="3TrafficLights2">
        <cfvo type="percent" val="0"/>
        <cfvo type="num" val="0.7"/>
        <cfvo type="num" val="0.9"/>
      </iconSet>
    </cfRule>
    <cfRule type="cellIs" dxfId="210" priority="18" stopIfTrue="1" operator="greaterThanOrEqual">
      <formula>0.9</formula>
    </cfRule>
    <cfRule type="cellIs" dxfId="209" priority="19" stopIfTrue="1" operator="between">
      <formula>0.7</formula>
      <formula>0.89</formula>
    </cfRule>
    <cfRule type="cellIs" dxfId="208" priority="20" stopIfTrue="1" operator="between">
      <formula>0</formula>
      <formula>0.69</formula>
    </cfRule>
  </conditionalFormatting>
  <conditionalFormatting sqref="BE32">
    <cfRule type="iconSet" priority="13">
      <iconSet iconSet="3TrafficLights2">
        <cfvo type="percent" val="0"/>
        <cfvo type="num" val="0.7"/>
        <cfvo type="num" val="0.9"/>
      </iconSet>
    </cfRule>
    <cfRule type="cellIs" dxfId="207" priority="14" stopIfTrue="1" operator="greaterThanOrEqual">
      <formula>0.9</formula>
    </cfRule>
    <cfRule type="cellIs" dxfId="206" priority="15" stopIfTrue="1" operator="between">
      <formula>0.7</formula>
      <formula>0.89</formula>
    </cfRule>
    <cfRule type="cellIs" dxfId="205" priority="16" stopIfTrue="1" operator="between">
      <formula>0</formula>
      <formula>0.69</formula>
    </cfRule>
  </conditionalFormatting>
  <conditionalFormatting sqref="AE32">
    <cfRule type="iconSet" priority="9">
      <iconSet iconSet="3TrafficLights2">
        <cfvo type="percent" val="0"/>
        <cfvo type="num" val="0.7"/>
        <cfvo type="num" val="0.9"/>
      </iconSet>
    </cfRule>
    <cfRule type="cellIs" dxfId="204" priority="10" stopIfTrue="1" operator="greaterThanOrEqual">
      <formula>0.9</formula>
    </cfRule>
    <cfRule type="cellIs" dxfId="203" priority="11" stopIfTrue="1" operator="between">
      <formula>0.7</formula>
      <formula>0.89</formula>
    </cfRule>
    <cfRule type="cellIs" dxfId="202" priority="12" stopIfTrue="1" operator="between">
      <formula>0</formula>
      <formula>0.69</formula>
    </cfRule>
  </conditionalFormatting>
  <conditionalFormatting sqref="AO32">
    <cfRule type="iconSet" priority="5">
      <iconSet iconSet="3TrafficLights2">
        <cfvo type="percent" val="0"/>
        <cfvo type="num" val="0.7"/>
        <cfvo type="num" val="0.9"/>
      </iconSet>
    </cfRule>
    <cfRule type="cellIs" dxfId="201" priority="6" stopIfTrue="1" operator="greaterThanOrEqual">
      <formula>0.9</formula>
    </cfRule>
    <cfRule type="cellIs" dxfId="200" priority="7" stopIfTrue="1" operator="between">
      <formula>0.7</formula>
      <formula>0.89</formula>
    </cfRule>
    <cfRule type="cellIs" dxfId="199" priority="8" stopIfTrue="1" operator="between">
      <formula>0</formula>
      <formula>0.69</formula>
    </cfRule>
  </conditionalFormatting>
  <conditionalFormatting sqref="AY32">
    <cfRule type="iconSet" priority="1">
      <iconSet iconSet="3TrafficLights2">
        <cfvo type="percent" val="0"/>
        <cfvo type="num" val="0.7"/>
        <cfvo type="num" val="0.9"/>
      </iconSet>
    </cfRule>
    <cfRule type="cellIs" dxfId="198" priority="2" stopIfTrue="1" operator="greaterThanOrEqual">
      <formula>0.9</formula>
    </cfRule>
    <cfRule type="cellIs" dxfId="197" priority="3" stopIfTrue="1" operator="between">
      <formula>0.7</formula>
      <formula>0.89</formula>
    </cfRule>
    <cfRule type="cellIs" dxfId="196" priority="4" stopIfTrue="1" operator="between">
      <formula>0</formula>
      <formula>0.69</formula>
    </cfRule>
  </conditionalFormatting>
  <conditionalFormatting sqref="BC15">
    <cfRule type="iconSet" priority="1969">
      <iconSet iconSet="3TrafficLights2">
        <cfvo type="percent" val="0"/>
        <cfvo type="num" val="0.7"/>
        <cfvo type="num" val="0.9"/>
      </iconSet>
    </cfRule>
    <cfRule type="cellIs" dxfId="195" priority="1970" stopIfTrue="1" operator="greaterThan">
      <formula>0.9</formula>
    </cfRule>
    <cfRule type="cellIs" dxfId="194" priority="1971" stopIfTrue="1" operator="between">
      <formula>0.7</formula>
      <formula>0.89</formula>
    </cfRule>
    <cfRule type="cellIs" dxfId="193" priority="1972" stopIfTrue="1" operator="between">
      <formula>0</formula>
      <formula>0.69</formula>
    </cfRule>
  </conditionalFormatting>
  <conditionalFormatting sqref="R15">
    <cfRule type="iconSet" priority="1973">
      <iconSet iconSet="3TrafficLights2">
        <cfvo type="percent" val="0"/>
        <cfvo type="num" val="0.7"/>
        <cfvo type="num" val="0.9"/>
      </iconSet>
    </cfRule>
    <cfRule type="cellIs" dxfId="192" priority="1974" stopIfTrue="1" operator="greaterThanOrEqual">
      <formula>0.9</formula>
    </cfRule>
    <cfRule type="cellIs" dxfId="191" priority="1975" stopIfTrue="1" operator="between">
      <formula>0.7</formula>
      <formula>0.89</formula>
    </cfRule>
    <cfRule type="cellIs" dxfId="190" priority="1976" stopIfTrue="1" operator="between">
      <formula>0</formula>
      <formula>0.69</formula>
    </cfRule>
  </conditionalFormatting>
  <conditionalFormatting sqref="AB15">
    <cfRule type="iconSet" priority="1977">
      <iconSet iconSet="3TrafficLights2">
        <cfvo type="percent" val="0"/>
        <cfvo type="num" val="0.7"/>
        <cfvo type="num" val="0.9"/>
      </iconSet>
    </cfRule>
    <cfRule type="cellIs" dxfId="189" priority="1978" stopIfTrue="1" operator="greaterThanOrEqual">
      <formula>0.9</formula>
    </cfRule>
    <cfRule type="cellIs" dxfId="188" priority="1979" stopIfTrue="1" operator="between">
      <formula>0.7</formula>
      <formula>0.89</formula>
    </cfRule>
    <cfRule type="cellIs" dxfId="187" priority="1980" stopIfTrue="1" operator="between">
      <formula>0</formula>
      <formula>0.69</formula>
    </cfRule>
  </conditionalFormatting>
  <conditionalFormatting sqref="AL15">
    <cfRule type="iconSet" priority="1981">
      <iconSet iconSet="3TrafficLights2">
        <cfvo type="percent" val="0"/>
        <cfvo type="num" val="0.7"/>
        <cfvo type="num" val="0.9"/>
      </iconSet>
    </cfRule>
    <cfRule type="cellIs" dxfId="186" priority="1982" stopIfTrue="1" operator="greaterThanOrEqual">
      <formula>0.9</formula>
    </cfRule>
    <cfRule type="cellIs" dxfId="185" priority="1983" stopIfTrue="1" operator="between">
      <formula>0.7</formula>
      <formula>0.89</formula>
    </cfRule>
    <cfRule type="cellIs" dxfId="184" priority="1984" stopIfTrue="1" operator="between">
      <formula>0</formula>
      <formula>0.69</formula>
    </cfRule>
  </conditionalFormatting>
  <conditionalFormatting sqref="AV15">
    <cfRule type="iconSet" priority="1985">
      <iconSet iconSet="3TrafficLights2">
        <cfvo type="percent" val="0"/>
        <cfvo type="num" val="0.7"/>
        <cfvo type="num" val="0.9"/>
      </iconSet>
    </cfRule>
    <cfRule type="cellIs" dxfId="183" priority="1986" stopIfTrue="1" operator="greaterThanOrEqual">
      <formula>0.9</formula>
    </cfRule>
    <cfRule type="cellIs" dxfId="182" priority="1987" stopIfTrue="1" operator="between">
      <formula>0.7</formula>
      <formula>0.89</formula>
    </cfRule>
    <cfRule type="cellIs" dxfId="181" priority="1988" stopIfTrue="1" operator="between">
      <formula>0</formula>
      <formula>0.69</formula>
    </cfRule>
  </conditionalFormatting>
  <conditionalFormatting sqref="BE15">
    <cfRule type="iconSet" priority="1989">
      <iconSet iconSet="3TrafficLights2">
        <cfvo type="percent" val="0"/>
        <cfvo type="num" val="0.7"/>
        <cfvo type="num" val="0.9"/>
      </iconSet>
    </cfRule>
    <cfRule type="cellIs" dxfId="180" priority="1990" stopIfTrue="1" operator="greaterThanOrEqual">
      <formula>0.9</formula>
    </cfRule>
    <cfRule type="cellIs" dxfId="179" priority="1991" stopIfTrue="1" operator="between">
      <formula>0.7</formula>
      <formula>0.89</formula>
    </cfRule>
    <cfRule type="cellIs" dxfId="178" priority="1992" stopIfTrue="1" operator="between">
      <formula>0</formula>
      <formula>0.69</formula>
    </cfRule>
  </conditionalFormatting>
  <conditionalFormatting sqref="U15">
    <cfRule type="iconSet" priority="1993">
      <iconSet iconSet="3TrafficLights2">
        <cfvo type="percent" val="0"/>
        <cfvo type="num" val="0.7"/>
        <cfvo type="num" val="0.9"/>
      </iconSet>
    </cfRule>
    <cfRule type="cellIs" dxfId="177" priority="1994" stopIfTrue="1" operator="greaterThanOrEqual">
      <formula>0.9</formula>
    </cfRule>
    <cfRule type="cellIs" dxfId="176" priority="1995" stopIfTrue="1" operator="between">
      <formula>0.7</formula>
      <formula>0.89</formula>
    </cfRule>
    <cfRule type="cellIs" dxfId="175" priority="1996" stopIfTrue="1" operator="between">
      <formula>0</formula>
      <formula>0.69</formula>
    </cfRule>
  </conditionalFormatting>
  <conditionalFormatting sqref="AE15">
    <cfRule type="iconSet" priority="1997">
      <iconSet iconSet="3TrafficLights2">
        <cfvo type="percent" val="0"/>
        <cfvo type="num" val="0.7"/>
        <cfvo type="num" val="0.9"/>
      </iconSet>
    </cfRule>
    <cfRule type="cellIs" dxfId="174" priority="1998" stopIfTrue="1" operator="greaterThanOrEqual">
      <formula>0.9</formula>
    </cfRule>
    <cfRule type="cellIs" dxfId="173" priority="1999" stopIfTrue="1" operator="between">
      <formula>0.7</formula>
      <formula>0.89</formula>
    </cfRule>
    <cfRule type="cellIs" dxfId="172" priority="2000" stopIfTrue="1" operator="between">
      <formula>0</formula>
      <formula>0.69</formula>
    </cfRule>
  </conditionalFormatting>
  <conditionalFormatting sqref="AO15">
    <cfRule type="iconSet" priority="2001">
      <iconSet iconSet="3TrafficLights2">
        <cfvo type="percent" val="0"/>
        <cfvo type="num" val="0.7"/>
        <cfvo type="num" val="0.9"/>
      </iconSet>
    </cfRule>
    <cfRule type="cellIs" dxfId="171" priority="2002" stopIfTrue="1" operator="greaterThanOrEqual">
      <formula>0.9</formula>
    </cfRule>
    <cfRule type="cellIs" dxfId="170" priority="2003" stopIfTrue="1" operator="between">
      <formula>0.7</formula>
      <formula>0.89</formula>
    </cfRule>
    <cfRule type="cellIs" dxfId="169" priority="2004" stopIfTrue="1" operator="between">
      <formula>0</formula>
      <formula>0.69</formula>
    </cfRule>
  </conditionalFormatting>
  <conditionalFormatting sqref="AY15">
    <cfRule type="iconSet" priority="2005">
      <iconSet iconSet="3TrafficLights2">
        <cfvo type="percent" val="0"/>
        <cfvo type="num" val="0.7"/>
        <cfvo type="num" val="0.9"/>
      </iconSet>
    </cfRule>
    <cfRule type="cellIs" dxfId="168" priority="2006" stopIfTrue="1" operator="greaterThanOrEqual">
      <formula>0.9</formula>
    </cfRule>
    <cfRule type="cellIs" dxfId="167" priority="2007" stopIfTrue="1" operator="between">
      <formula>0.7</formula>
      <formula>0.89</formula>
    </cfRule>
    <cfRule type="cellIs" dxfId="166" priority="2008" stopIfTrue="1" operator="between">
      <formula>0</formula>
      <formula>0.69</formula>
    </cfRule>
  </conditionalFormatting>
  <conditionalFormatting sqref="U59:U63">
    <cfRule type="iconSet" priority="2329">
      <iconSet iconSet="3TrafficLights2">
        <cfvo type="percent" val="0"/>
        <cfvo type="num" val="0.7"/>
        <cfvo type="num" val="0.9"/>
      </iconSet>
    </cfRule>
    <cfRule type="cellIs" dxfId="165" priority="2330" stopIfTrue="1" operator="greaterThanOrEqual">
      <formula>0.9</formula>
    </cfRule>
    <cfRule type="cellIs" dxfId="164" priority="2331" stopIfTrue="1" operator="between">
      <formula>0.7</formula>
      <formula>0.89</formula>
    </cfRule>
    <cfRule type="cellIs" dxfId="163" priority="2332" stopIfTrue="1" operator="between">
      <formula>0</formula>
      <formula>0.69</formula>
    </cfRule>
  </conditionalFormatting>
  <conditionalFormatting sqref="R59:R63">
    <cfRule type="iconSet" priority="2337">
      <iconSet iconSet="3TrafficLights2">
        <cfvo type="percent" val="0"/>
        <cfvo type="num" val="0.7"/>
        <cfvo type="num" val="0.9"/>
      </iconSet>
    </cfRule>
    <cfRule type="cellIs" dxfId="162" priority="2338" stopIfTrue="1" operator="greaterThanOrEqual">
      <formula>0.9</formula>
    </cfRule>
    <cfRule type="cellIs" dxfId="161" priority="2339" stopIfTrue="1" operator="between">
      <formula>0.7</formula>
      <formula>0.89</formula>
    </cfRule>
    <cfRule type="cellIs" dxfId="160" priority="2340" stopIfTrue="1" operator="between">
      <formula>0</formula>
      <formula>0.69</formula>
    </cfRule>
  </conditionalFormatting>
  <conditionalFormatting sqref="AB59:AB63">
    <cfRule type="iconSet" priority="2345">
      <iconSet iconSet="3TrafficLights2">
        <cfvo type="percent" val="0"/>
        <cfvo type="num" val="0.7"/>
        <cfvo type="num" val="0.9"/>
      </iconSet>
    </cfRule>
    <cfRule type="cellIs" dxfId="159" priority="2346" stopIfTrue="1" operator="greaterThanOrEqual">
      <formula>0.9</formula>
    </cfRule>
    <cfRule type="cellIs" dxfId="158" priority="2347" stopIfTrue="1" operator="between">
      <formula>0.7</formula>
      <formula>0.89</formula>
    </cfRule>
    <cfRule type="cellIs" dxfId="157" priority="2348" stopIfTrue="1" operator="between">
      <formula>0</formula>
      <formula>0.69</formula>
    </cfRule>
  </conditionalFormatting>
  <conditionalFormatting sqref="AL59:AL63">
    <cfRule type="iconSet" priority="2353">
      <iconSet iconSet="3TrafficLights2">
        <cfvo type="percent" val="0"/>
        <cfvo type="num" val="0.7"/>
        <cfvo type="num" val="0.9"/>
      </iconSet>
    </cfRule>
    <cfRule type="cellIs" dxfId="156" priority="2354" stopIfTrue="1" operator="greaterThanOrEqual">
      <formula>0.9</formula>
    </cfRule>
    <cfRule type="cellIs" dxfId="155" priority="2355" stopIfTrue="1" operator="between">
      <formula>0.7</formula>
      <formula>0.89</formula>
    </cfRule>
    <cfRule type="cellIs" dxfId="154" priority="2356" stopIfTrue="1" operator="between">
      <formula>0</formula>
      <formula>0.69</formula>
    </cfRule>
  </conditionalFormatting>
  <conditionalFormatting sqref="AV59:AV63">
    <cfRule type="iconSet" priority="2361">
      <iconSet iconSet="3TrafficLights2">
        <cfvo type="percent" val="0"/>
        <cfvo type="num" val="0.7"/>
        <cfvo type="num" val="0.9"/>
      </iconSet>
    </cfRule>
    <cfRule type="cellIs" dxfId="153" priority="2362" stopIfTrue="1" operator="greaterThanOrEqual">
      <formula>0.9</formula>
    </cfRule>
    <cfRule type="cellIs" dxfId="152" priority="2363" stopIfTrue="1" operator="between">
      <formula>0.7</formula>
      <formula>0.89</formula>
    </cfRule>
    <cfRule type="cellIs" dxfId="151" priority="2364" stopIfTrue="1" operator="between">
      <formula>0</formula>
      <formula>0.69</formula>
    </cfRule>
  </conditionalFormatting>
  <conditionalFormatting sqref="BE59:BE63">
    <cfRule type="iconSet" priority="2369">
      <iconSet iconSet="3TrafficLights2">
        <cfvo type="percent" val="0"/>
        <cfvo type="num" val="0.7"/>
        <cfvo type="num" val="0.9"/>
      </iconSet>
    </cfRule>
    <cfRule type="cellIs" dxfId="150" priority="2370" stopIfTrue="1" operator="greaterThanOrEqual">
      <formula>0.9</formula>
    </cfRule>
    <cfRule type="cellIs" dxfId="149" priority="2371" stopIfTrue="1" operator="between">
      <formula>0.7</formula>
      <formula>0.89</formula>
    </cfRule>
    <cfRule type="cellIs" dxfId="148" priority="2372" stopIfTrue="1" operator="between">
      <formula>0</formula>
      <formula>0.69</formula>
    </cfRule>
  </conditionalFormatting>
  <conditionalFormatting sqref="AE59:AE63">
    <cfRule type="iconSet" priority="2377">
      <iconSet iconSet="3TrafficLights2">
        <cfvo type="percent" val="0"/>
        <cfvo type="num" val="0.7"/>
        <cfvo type="num" val="0.9"/>
      </iconSet>
    </cfRule>
    <cfRule type="cellIs" dxfId="147" priority="2378" stopIfTrue="1" operator="greaterThanOrEqual">
      <formula>0.9</formula>
    </cfRule>
    <cfRule type="cellIs" dxfId="146" priority="2379" stopIfTrue="1" operator="between">
      <formula>0.7</formula>
      <formula>0.89</formula>
    </cfRule>
    <cfRule type="cellIs" dxfId="145" priority="2380" stopIfTrue="1" operator="between">
      <formula>0</formula>
      <formula>0.69</formula>
    </cfRule>
  </conditionalFormatting>
  <conditionalFormatting sqref="AO59:AO63">
    <cfRule type="iconSet" priority="2385">
      <iconSet iconSet="3TrafficLights2">
        <cfvo type="percent" val="0"/>
        <cfvo type="num" val="0.7"/>
        <cfvo type="num" val="0.9"/>
      </iconSet>
    </cfRule>
    <cfRule type="cellIs" dxfId="144" priority="2386" stopIfTrue="1" operator="greaterThanOrEqual">
      <formula>0.9</formula>
    </cfRule>
    <cfRule type="cellIs" dxfId="143" priority="2387" stopIfTrue="1" operator="between">
      <formula>0.7</formula>
      <formula>0.89</formula>
    </cfRule>
    <cfRule type="cellIs" dxfId="142" priority="2388" stopIfTrue="1" operator="between">
      <formula>0</formula>
      <formula>0.69</formula>
    </cfRule>
  </conditionalFormatting>
  <conditionalFormatting sqref="AY59:AY63">
    <cfRule type="iconSet" priority="2393">
      <iconSet iconSet="3TrafficLights2">
        <cfvo type="percent" val="0"/>
        <cfvo type="num" val="0.7"/>
        <cfvo type="num" val="0.9"/>
      </iconSet>
    </cfRule>
    <cfRule type="cellIs" dxfId="141" priority="2394" stopIfTrue="1" operator="greaterThanOrEqual">
      <formula>0.9</formula>
    </cfRule>
    <cfRule type="cellIs" dxfId="140" priority="2395" stopIfTrue="1" operator="between">
      <formula>0.7</formula>
      <formula>0.89</formula>
    </cfRule>
    <cfRule type="cellIs" dxfId="139" priority="2396" stopIfTrue="1" operator="between">
      <formula>0</formula>
      <formula>0.69</formula>
    </cfRule>
  </conditionalFormatting>
  <conditionalFormatting sqref="BC33">
    <cfRule type="iconSet" priority="2477">
      <iconSet iconSet="3TrafficLights2">
        <cfvo type="percent" val="0"/>
        <cfvo type="num" val="0.7"/>
        <cfvo type="num" val="0.9"/>
      </iconSet>
    </cfRule>
    <cfRule type="cellIs" dxfId="138" priority="2478" stopIfTrue="1" operator="greaterThan">
      <formula>0.9</formula>
    </cfRule>
    <cfRule type="cellIs" dxfId="137" priority="2479" stopIfTrue="1" operator="between">
      <formula>0.7</formula>
      <formula>0.89</formula>
    </cfRule>
    <cfRule type="cellIs" dxfId="136" priority="2480" stopIfTrue="1" operator="between">
      <formula>0</formula>
      <formula>0.69</formula>
    </cfRule>
  </conditionalFormatting>
  <conditionalFormatting sqref="R33">
    <cfRule type="iconSet" priority="2481">
      <iconSet iconSet="3TrafficLights2">
        <cfvo type="percent" val="0"/>
        <cfvo type="num" val="0.7"/>
        <cfvo type="num" val="0.9"/>
      </iconSet>
    </cfRule>
    <cfRule type="cellIs" dxfId="135" priority="2482" stopIfTrue="1" operator="greaterThanOrEqual">
      <formula>0.9</formula>
    </cfRule>
    <cfRule type="cellIs" dxfId="134" priority="2483" stopIfTrue="1" operator="between">
      <formula>0.7</formula>
      <formula>0.89</formula>
    </cfRule>
    <cfRule type="cellIs" dxfId="133" priority="2484" stopIfTrue="1" operator="between">
      <formula>0</formula>
      <formula>0.69</formula>
    </cfRule>
  </conditionalFormatting>
  <conditionalFormatting sqref="AB33">
    <cfRule type="iconSet" priority="2485">
      <iconSet iconSet="3TrafficLights2">
        <cfvo type="percent" val="0"/>
        <cfvo type="num" val="0.7"/>
        <cfvo type="num" val="0.9"/>
      </iconSet>
    </cfRule>
    <cfRule type="cellIs" dxfId="132" priority="2486" stopIfTrue="1" operator="greaterThanOrEqual">
      <formula>0.9</formula>
    </cfRule>
    <cfRule type="cellIs" dxfId="131" priority="2487" stopIfTrue="1" operator="between">
      <formula>0.7</formula>
      <formula>0.89</formula>
    </cfRule>
    <cfRule type="cellIs" dxfId="130" priority="2488" stopIfTrue="1" operator="between">
      <formula>0</formula>
      <formula>0.69</formula>
    </cfRule>
  </conditionalFormatting>
  <conditionalFormatting sqref="AL33">
    <cfRule type="iconSet" priority="2489">
      <iconSet iconSet="3TrafficLights2">
        <cfvo type="percent" val="0"/>
        <cfvo type="num" val="0.7"/>
        <cfvo type="num" val="0.9"/>
      </iconSet>
    </cfRule>
    <cfRule type="cellIs" dxfId="129" priority="2490" stopIfTrue="1" operator="greaterThanOrEqual">
      <formula>0.9</formula>
    </cfRule>
    <cfRule type="cellIs" dxfId="128" priority="2491" stopIfTrue="1" operator="between">
      <formula>0.7</formula>
      <formula>0.89</formula>
    </cfRule>
    <cfRule type="cellIs" dxfId="127" priority="2492" stopIfTrue="1" operator="between">
      <formula>0</formula>
      <formula>0.69</formula>
    </cfRule>
  </conditionalFormatting>
  <conditionalFormatting sqref="AV33">
    <cfRule type="iconSet" priority="2493">
      <iconSet iconSet="3TrafficLights2">
        <cfvo type="percent" val="0"/>
        <cfvo type="num" val="0.7"/>
        <cfvo type="num" val="0.9"/>
      </iconSet>
    </cfRule>
    <cfRule type="cellIs" dxfId="126" priority="2494" stopIfTrue="1" operator="greaterThanOrEqual">
      <formula>0.9</formula>
    </cfRule>
    <cfRule type="cellIs" dxfId="125" priority="2495" stopIfTrue="1" operator="between">
      <formula>0.7</formula>
      <formula>0.89</formula>
    </cfRule>
    <cfRule type="cellIs" dxfId="124" priority="2496" stopIfTrue="1" operator="between">
      <formula>0</formula>
      <formula>0.69</formula>
    </cfRule>
  </conditionalFormatting>
  <conditionalFormatting sqref="BE33">
    <cfRule type="iconSet" priority="2497">
      <iconSet iconSet="3TrafficLights2">
        <cfvo type="percent" val="0"/>
        <cfvo type="num" val="0.7"/>
        <cfvo type="num" val="0.9"/>
      </iconSet>
    </cfRule>
    <cfRule type="cellIs" dxfId="123" priority="2498" stopIfTrue="1" operator="greaterThanOrEqual">
      <formula>0.9</formula>
    </cfRule>
    <cfRule type="cellIs" dxfId="122" priority="2499" stopIfTrue="1" operator="between">
      <formula>0.7</formula>
      <formula>0.89</formula>
    </cfRule>
    <cfRule type="cellIs" dxfId="121" priority="2500" stopIfTrue="1" operator="between">
      <formula>0</formula>
      <formula>0.69</formula>
    </cfRule>
  </conditionalFormatting>
  <conditionalFormatting sqref="U33">
    <cfRule type="iconSet" priority="2501">
      <iconSet iconSet="3TrafficLights2">
        <cfvo type="percent" val="0"/>
        <cfvo type="num" val="0.7"/>
        <cfvo type="num" val="0.9"/>
      </iconSet>
    </cfRule>
    <cfRule type="cellIs" dxfId="120" priority="2502" stopIfTrue="1" operator="greaterThanOrEqual">
      <formula>0.9</formula>
    </cfRule>
    <cfRule type="cellIs" dxfId="119" priority="2503" stopIfTrue="1" operator="between">
      <formula>0.7</formula>
      <formula>0.89</formula>
    </cfRule>
    <cfRule type="cellIs" dxfId="118" priority="2504" stopIfTrue="1" operator="between">
      <formula>0</formula>
      <formula>0.69</formula>
    </cfRule>
  </conditionalFormatting>
  <conditionalFormatting sqref="AE33">
    <cfRule type="iconSet" priority="2505">
      <iconSet iconSet="3TrafficLights2">
        <cfvo type="percent" val="0"/>
        <cfvo type="num" val="0.7"/>
        <cfvo type="num" val="0.9"/>
      </iconSet>
    </cfRule>
    <cfRule type="cellIs" dxfId="117" priority="2506" stopIfTrue="1" operator="greaterThanOrEqual">
      <formula>0.9</formula>
    </cfRule>
    <cfRule type="cellIs" dxfId="116" priority="2507" stopIfTrue="1" operator="between">
      <formula>0.7</formula>
      <formula>0.89</formula>
    </cfRule>
    <cfRule type="cellIs" dxfId="115" priority="2508" stopIfTrue="1" operator="between">
      <formula>0</formula>
      <formula>0.69</formula>
    </cfRule>
  </conditionalFormatting>
  <conditionalFormatting sqref="AO33">
    <cfRule type="iconSet" priority="2509">
      <iconSet iconSet="3TrafficLights2">
        <cfvo type="percent" val="0"/>
        <cfvo type="num" val="0.7"/>
        <cfvo type="num" val="0.9"/>
      </iconSet>
    </cfRule>
    <cfRule type="cellIs" dxfId="114" priority="2510" stopIfTrue="1" operator="greaterThanOrEqual">
      <formula>0.9</formula>
    </cfRule>
    <cfRule type="cellIs" dxfId="113" priority="2511" stopIfTrue="1" operator="between">
      <formula>0.7</formula>
      <formula>0.89</formula>
    </cfRule>
    <cfRule type="cellIs" dxfId="112" priority="2512" stopIfTrue="1" operator="between">
      <formula>0</formula>
      <formula>0.69</formula>
    </cfRule>
  </conditionalFormatting>
  <conditionalFormatting sqref="AY33">
    <cfRule type="iconSet" priority="2513">
      <iconSet iconSet="3TrafficLights2">
        <cfvo type="percent" val="0"/>
        <cfvo type="num" val="0.7"/>
        <cfvo type="num" val="0.9"/>
      </iconSet>
    </cfRule>
    <cfRule type="cellIs" dxfId="111" priority="2514" stopIfTrue="1" operator="greaterThanOrEqual">
      <formula>0.9</formula>
    </cfRule>
    <cfRule type="cellIs" dxfId="110" priority="2515" stopIfTrue="1" operator="between">
      <formula>0.7</formula>
      <formula>0.89</formula>
    </cfRule>
    <cfRule type="cellIs" dxfId="109" priority="2516" stopIfTrue="1" operator="between">
      <formula>0</formula>
      <formula>0.69</formula>
    </cfRule>
  </conditionalFormatting>
  <conditionalFormatting sqref="BC30:BC31">
    <cfRule type="iconSet" priority="2517">
      <iconSet iconSet="3TrafficLights2">
        <cfvo type="percent" val="0"/>
        <cfvo type="num" val="0.7"/>
        <cfvo type="num" val="0.9"/>
      </iconSet>
    </cfRule>
    <cfRule type="cellIs" dxfId="108" priority="2518" stopIfTrue="1" operator="greaterThan">
      <formula>0.9</formula>
    </cfRule>
    <cfRule type="cellIs" dxfId="107" priority="2519" stopIfTrue="1" operator="between">
      <formula>0.7</formula>
      <formula>0.89</formula>
    </cfRule>
    <cfRule type="cellIs" dxfId="106" priority="2520" stopIfTrue="1" operator="between">
      <formula>0</formula>
      <formula>0.69</formula>
    </cfRule>
  </conditionalFormatting>
  <dataValidations count="2">
    <dataValidation type="list" allowBlank="1" showInputMessage="1" showErrorMessage="1" sqref="E10 E26 E45 E55">
      <formula1>objetivos</formula1>
    </dataValidation>
    <dataValidation type="list" allowBlank="1" showInputMessage="1" showErrorMessage="1" sqref="E11:L11 E56:L56 E46:L46 E27:L27">
      <formula1>INDIRECT(S10)</formula1>
    </dataValidation>
  </dataValidations>
  <pageMargins left="0.39370078740157483" right="0.39370078740157483" top="0.39370078740157483" bottom="0.39370078740157483" header="0.31496062992125984" footer="0.19685039370078741"/>
  <pageSetup paperSize="122" scale="16" fitToHeight="0" orientation="landscape" horizontalDpi="300" verticalDpi="300" r:id="rId1"/>
  <headerFooter>
    <oddFooter>&amp;CFormato versión 03&amp;R&amp;N</oddFooter>
  </headerFooter>
  <drawing r:id="rId2"/>
  <legacyDrawing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Listas!$B$13:$B$29</xm:f>
          </x14:formula1>
          <xm:sqref>I21:I22 H49:H53 H14:H24 H59:H63 H30:H43</xm:sqref>
        </x14:dataValidation>
      </x14:dataValidations>
    </ext>
  </extLst>
</worksheet>
</file>

<file path=xl/worksheets/sheet4.xml><?xml version="1.0" encoding="utf-8"?>
<worksheet xmlns="http://schemas.openxmlformats.org/spreadsheetml/2006/main" xmlns:r="http://schemas.openxmlformats.org/officeDocument/2006/relationships">
  <dimension ref="B1:BY41"/>
  <sheetViews>
    <sheetView showGridLines="0" topLeftCell="E5" zoomScale="91" zoomScaleNormal="91" zoomScaleSheetLayoutView="87" zoomScalePageLayoutView="55" workbookViewId="0">
      <pane ySplit="8" topLeftCell="A13" activePane="bottomLeft" state="frozen"/>
      <selection activeCell="J5" sqref="J5"/>
      <selection pane="bottomLeft" activeCell="L14" sqref="L14"/>
    </sheetView>
  </sheetViews>
  <sheetFormatPr baseColWidth="10" defaultColWidth="11.42578125" defaultRowHeight="16.5" outlineLevelCol="1"/>
  <cols>
    <col min="1" max="1" width="4.5703125" style="83" customWidth="1"/>
    <col min="2" max="2" width="6.42578125" style="79" customWidth="1"/>
    <col min="3" max="3" width="13.140625" style="79" customWidth="1"/>
    <col min="4" max="4" width="47.85546875" style="79" customWidth="1"/>
    <col min="5" max="5" width="16.85546875" style="79" customWidth="1"/>
    <col min="6" max="6" width="17.5703125" style="79" customWidth="1"/>
    <col min="7" max="7" width="20.5703125" style="79" customWidth="1"/>
    <col min="8" max="8" width="22.85546875" style="79" customWidth="1"/>
    <col min="9" max="9" width="18.28515625" style="79" customWidth="1"/>
    <col min="10" max="10" width="19.42578125" style="79" customWidth="1"/>
    <col min="11" max="11" width="13.7109375" style="79" customWidth="1"/>
    <col min="12" max="12" width="13.7109375" style="80" customWidth="1"/>
    <col min="13" max="13" width="9" style="80" customWidth="1"/>
    <col min="14" max="14" width="8.140625" style="80" customWidth="1"/>
    <col min="15" max="15" width="9.85546875" style="80" customWidth="1"/>
    <col min="16" max="16" width="49.85546875" style="80" customWidth="1"/>
    <col min="17" max="17" width="9.5703125" style="80" customWidth="1" outlineLevel="1"/>
    <col min="18" max="18" width="8.42578125" style="80" bestFit="1" customWidth="1" outlineLevel="1"/>
    <col min="19" max="19" width="43.28515625" style="80" customWidth="1" outlineLevel="1"/>
    <col min="20" max="20" width="9.140625" style="80" customWidth="1"/>
    <col min="21" max="21" width="9.140625" style="81" customWidth="1"/>
    <col min="22" max="22" width="10.140625" style="80" bestFit="1" customWidth="1"/>
    <col min="23" max="23" width="64.140625" style="81" customWidth="1"/>
    <col min="24" max="24" width="9.5703125" style="80" customWidth="1" outlineLevel="1"/>
    <col min="25" max="25" width="7.140625" style="80" customWidth="1" outlineLevel="1"/>
    <col min="26" max="26" width="43.28515625" style="80" customWidth="1" outlineLevel="1"/>
    <col min="27" max="28" width="9.5703125" style="81" customWidth="1"/>
    <col min="29" max="29" width="8.85546875" style="80" bestFit="1" customWidth="1"/>
    <col min="30" max="30" width="70.5703125" style="81" customWidth="1"/>
    <col min="31" max="31" width="9.5703125" style="80" customWidth="1" outlineLevel="1"/>
    <col min="32" max="32" width="7.140625" style="80" customWidth="1" outlineLevel="1"/>
    <col min="33" max="33" width="43.28515625" style="80" customWidth="1" outlineLevel="1"/>
    <col min="34" max="35" width="11" style="81" customWidth="1"/>
    <col min="36" max="36" width="8.85546875" style="80" bestFit="1" customWidth="1"/>
    <col min="37" max="37" width="59.5703125" style="81" customWidth="1"/>
    <col min="38" max="38" width="9.5703125" style="80" customWidth="1" outlineLevel="1"/>
    <col min="39" max="39" width="7.140625" style="80" customWidth="1" outlineLevel="1"/>
    <col min="40" max="40" width="43.28515625" style="80" customWidth="1" outlineLevel="1"/>
    <col min="41" max="41" width="10.5703125" style="81" customWidth="1"/>
    <col min="42" max="42" width="10" style="81" customWidth="1"/>
    <col min="43" max="43" width="17.7109375" style="81" customWidth="1"/>
    <col min="44" max="44" width="9" style="81" customWidth="1"/>
    <col min="45" max="45" width="10.7109375" style="81" customWidth="1"/>
    <col min="46" max="46" width="37.42578125" style="81" customWidth="1"/>
    <col min="47" max="47" width="4.85546875" style="168" customWidth="1"/>
    <col min="48" max="16384" width="11.42578125" style="83"/>
  </cols>
  <sheetData>
    <row r="1" spans="2:77" s="203" customFormat="1" ht="30" customHeight="1">
      <c r="B1" s="682"/>
      <c r="C1" s="683"/>
      <c r="D1" s="673" t="str">
        <f>+'Marco General'!D1</f>
        <v>INSTITUTO DISTRITAL DE PATRIMONIO CULTURAL</v>
      </c>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5"/>
      <c r="AU1" s="168"/>
    </row>
    <row r="2" spans="2:77" s="203" customFormat="1" ht="30" customHeight="1">
      <c r="B2" s="684"/>
      <c r="C2" s="685"/>
      <c r="D2" s="676" t="str">
        <f>+'Marco General'!D2</f>
        <v>PROCESO DE DIRECCIONAMIENTO ESTRATEGICO</v>
      </c>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8"/>
      <c r="AU2" s="168"/>
    </row>
    <row r="3" spans="2:77" s="203" customFormat="1" ht="30" customHeight="1" thickBot="1">
      <c r="B3" s="686"/>
      <c r="C3" s="687"/>
      <c r="D3" s="679" t="str">
        <f>+'Marco General'!D3</f>
        <v>PLAN OPERATIVO ANUAL POR DEPENDENCIAS / PROCESOS</v>
      </c>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1"/>
      <c r="AU3" s="168"/>
    </row>
    <row r="4" spans="2:77" s="207" customFormat="1" ht="18.75" customHeight="1">
      <c r="B4" s="204"/>
      <c r="C4" s="204"/>
      <c r="D4" s="205"/>
      <c r="E4" s="205"/>
      <c r="F4" s="205"/>
      <c r="G4" s="205"/>
      <c r="H4" s="205"/>
      <c r="I4" s="205"/>
      <c r="J4" s="205"/>
      <c r="K4" s="205"/>
      <c r="L4" s="205"/>
      <c r="M4" s="204"/>
      <c r="N4" s="204"/>
      <c r="O4" s="204"/>
      <c r="P4" s="206"/>
      <c r="Q4" s="206"/>
      <c r="R4" s="206"/>
      <c r="S4" s="206"/>
      <c r="T4" s="206"/>
      <c r="U4" s="206"/>
      <c r="V4" s="204"/>
      <c r="W4" s="206"/>
      <c r="X4" s="206"/>
      <c r="Y4" s="206"/>
      <c r="Z4" s="206"/>
      <c r="AA4" s="204"/>
      <c r="AB4" s="204"/>
      <c r="AC4" s="204"/>
      <c r="AD4" s="206"/>
      <c r="AE4" s="206"/>
      <c r="AF4" s="206"/>
      <c r="AG4" s="206"/>
      <c r="AH4" s="206"/>
      <c r="AI4" s="206"/>
      <c r="AJ4" s="204"/>
      <c r="AK4" s="206"/>
      <c r="AL4" s="206"/>
      <c r="AM4" s="206"/>
      <c r="AN4" s="206"/>
      <c r="AO4" s="206"/>
      <c r="AP4" s="206"/>
      <c r="AQ4" s="204"/>
      <c r="AR4" s="204"/>
      <c r="AS4" s="204"/>
      <c r="AT4" s="204"/>
      <c r="AU4" s="164"/>
    </row>
    <row r="5" spans="2:77" s="122" customFormat="1" ht="14.25" customHeight="1">
      <c r="B5" s="689" t="s">
        <v>1</v>
      </c>
      <c r="C5" s="689"/>
      <c r="D5" s="691" t="str">
        <f>+'Marco General'!D8:D8</f>
        <v>Subdirección de Gestión Corporativa</v>
      </c>
      <c r="AO5" s="693" t="s">
        <v>242</v>
      </c>
      <c r="AP5" s="693"/>
      <c r="AQ5" s="693"/>
      <c r="AR5" s="695">
        <f>SUM(AU12:AU23)</f>
        <v>0</v>
      </c>
      <c r="AS5" s="696"/>
      <c r="AT5" s="697"/>
      <c r="AU5" s="156"/>
      <c r="BS5" s="693" t="s">
        <v>222</v>
      </c>
      <c r="BT5" s="693"/>
      <c r="BU5" s="693"/>
      <c r="BV5" s="695">
        <f>SUM(BY:BY)</f>
        <v>0</v>
      </c>
      <c r="BW5" s="696"/>
      <c r="BX5" s="697"/>
      <c r="BY5" s="208"/>
    </row>
    <row r="6" spans="2:77" s="122" customFormat="1" ht="15" customHeight="1">
      <c r="B6" s="690"/>
      <c r="C6" s="690"/>
      <c r="D6" s="692"/>
      <c r="AO6" s="694"/>
      <c r="AP6" s="694"/>
      <c r="AQ6" s="694"/>
      <c r="AR6" s="698"/>
      <c r="AS6" s="699"/>
      <c r="AT6" s="700"/>
      <c r="AU6" s="156"/>
      <c r="BS6" s="694"/>
      <c r="BT6" s="694"/>
      <c r="BU6" s="694"/>
      <c r="BV6" s="698"/>
      <c r="BW6" s="699"/>
      <c r="BX6" s="700"/>
      <c r="BY6" s="208"/>
    </row>
    <row r="7" spans="2:77" s="128" customFormat="1" ht="12" customHeight="1">
      <c r="B7" s="689" t="s">
        <v>0</v>
      </c>
      <c r="C7" s="689"/>
      <c r="D7" s="701">
        <f>+'Marco General'!E6</f>
        <v>2020</v>
      </c>
      <c r="E7" s="123"/>
      <c r="F7" s="124"/>
      <c r="G7" s="123"/>
      <c r="H7" s="123"/>
      <c r="I7" s="123"/>
      <c r="J7" s="123"/>
      <c r="K7" s="123"/>
      <c r="L7" s="123"/>
      <c r="M7" s="123"/>
      <c r="N7" s="123"/>
      <c r="O7" s="123"/>
      <c r="P7" s="123"/>
      <c r="Q7" s="123"/>
      <c r="R7" s="123"/>
      <c r="S7" s="123"/>
      <c r="T7" s="123"/>
      <c r="U7" s="123"/>
      <c r="V7" s="123"/>
      <c r="W7" s="123"/>
      <c r="X7" s="123"/>
      <c r="Y7" s="123"/>
      <c r="Z7" s="123"/>
      <c r="AA7" s="125"/>
      <c r="AB7" s="125"/>
      <c r="AC7" s="123"/>
      <c r="AD7" s="125"/>
      <c r="AE7" s="123"/>
      <c r="AF7" s="123"/>
      <c r="AG7" s="123"/>
      <c r="AH7" s="125"/>
      <c r="AI7" s="123"/>
      <c r="AJ7" s="123"/>
      <c r="AK7" s="126"/>
      <c r="AL7" s="123"/>
      <c r="AM7" s="123"/>
      <c r="AN7" s="123"/>
      <c r="AO7" s="693" t="s">
        <v>243</v>
      </c>
      <c r="AP7" s="693"/>
      <c r="AQ7" s="693"/>
      <c r="AR7" s="695">
        <f>SUM(AU28:AU40)</f>
        <v>0</v>
      </c>
      <c r="AS7" s="696"/>
      <c r="AT7" s="697"/>
      <c r="AU7" s="159"/>
      <c r="AV7" s="125"/>
      <c r="AW7" s="125"/>
      <c r="AX7" s="125"/>
      <c r="AY7" s="123"/>
      <c r="AZ7" s="126"/>
      <c r="BA7" s="126"/>
      <c r="BB7" s="126"/>
      <c r="BC7" s="123"/>
      <c r="BD7" s="123"/>
      <c r="BE7" s="123"/>
      <c r="BF7" s="125"/>
      <c r="BG7" s="125"/>
      <c r="BH7" s="125"/>
      <c r="BI7" s="123"/>
      <c r="BJ7" s="126"/>
      <c r="BK7" s="126"/>
      <c r="BL7" s="126"/>
      <c r="BM7" s="123"/>
      <c r="BN7" s="123"/>
      <c r="BO7" s="123"/>
      <c r="BP7" s="125"/>
      <c r="BQ7" s="125"/>
      <c r="BR7" s="125"/>
      <c r="BS7" s="123"/>
      <c r="BT7" s="123"/>
      <c r="BU7" s="123"/>
      <c r="BV7" s="123"/>
      <c r="BW7" s="123"/>
      <c r="BX7" s="127"/>
      <c r="BY7" s="209"/>
    </row>
    <row r="8" spans="2:77" s="128" customFormat="1" ht="12" customHeight="1">
      <c r="B8" s="690"/>
      <c r="C8" s="690"/>
      <c r="D8" s="702"/>
      <c r="E8" s="123"/>
      <c r="F8" s="124"/>
      <c r="G8" s="123"/>
      <c r="H8" s="123"/>
      <c r="I8" s="123"/>
      <c r="J8" s="123"/>
      <c r="K8" s="123"/>
      <c r="L8" s="123"/>
      <c r="M8" s="123"/>
      <c r="N8" s="123"/>
      <c r="O8" s="123"/>
      <c r="P8" s="123"/>
      <c r="Q8" s="123"/>
      <c r="R8" s="123"/>
      <c r="S8" s="123"/>
      <c r="T8" s="123"/>
      <c r="U8" s="123"/>
      <c r="V8" s="123"/>
      <c r="W8" s="123"/>
      <c r="X8" s="123"/>
      <c r="Y8" s="123"/>
      <c r="Z8" s="123"/>
      <c r="AA8" s="125"/>
      <c r="AB8" s="125"/>
      <c r="AC8" s="123"/>
      <c r="AD8" s="125"/>
      <c r="AE8" s="123"/>
      <c r="AF8" s="123"/>
      <c r="AG8" s="123"/>
      <c r="AH8" s="125"/>
      <c r="AI8" s="123"/>
      <c r="AJ8" s="123"/>
      <c r="AK8" s="126"/>
      <c r="AL8" s="123"/>
      <c r="AM8" s="123"/>
      <c r="AN8" s="123"/>
      <c r="AO8" s="694"/>
      <c r="AP8" s="694"/>
      <c r="AQ8" s="694"/>
      <c r="AR8" s="698"/>
      <c r="AS8" s="699"/>
      <c r="AT8" s="700"/>
      <c r="AU8" s="159"/>
      <c r="AV8" s="125"/>
      <c r="AW8" s="125"/>
      <c r="AX8" s="125"/>
      <c r="AY8" s="123"/>
      <c r="AZ8" s="126"/>
      <c r="BA8" s="126"/>
      <c r="BB8" s="126"/>
      <c r="BC8" s="123"/>
      <c r="BD8" s="123"/>
      <c r="BE8" s="123"/>
      <c r="BF8" s="125"/>
      <c r="BG8" s="125"/>
      <c r="BH8" s="125"/>
      <c r="BI8" s="123"/>
      <c r="BJ8" s="126"/>
      <c r="BK8" s="126"/>
      <c r="BL8" s="126"/>
      <c r="BM8" s="123"/>
      <c r="BN8" s="123"/>
      <c r="BO8" s="123"/>
      <c r="BP8" s="125"/>
      <c r="BQ8" s="125"/>
      <c r="BR8" s="125"/>
      <c r="BS8" s="123"/>
      <c r="BT8" s="123"/>
      <c r="BU8" s="123"/>
      <c r="BV8" s="123"/>
      <c r="BW8" s="123"/>
      <c r="BX8" s="127"/>
      <c r="BY8" s="209"/>
    </row>
    <row r="9" spans="2:77" s="214" customFormat="1" ht="6" customHeight="1" thickBot="1">
      <c r="B9" s="688" t="s">
        <v>10</v>
      </c>
      <c r="C9" s="688"/>
      <c r="D9" s="688"/>
      <c r="E9" s="210" t="s">
        <v>202</v>
      </c>
      <c r="F9" s="210" t="s">
        <v>239</v>
      </c>
      <c r="G9" s="210" t="s">
        <v>224</v>
      </c>
      <c r="H9" s="210" t="s">
        <v>199</v>
      </c>
      <c r="I9" s="210" t="s">
        <v>16</v>
      </c>
      <c r="J9" s="210" t="s">
        <v>11</v>
      </c>
      <c r="K9" s="211" t="s">
        <v>140</v>
      </c>
      <c r="L9" s="210" t="s">
        <v>141</v>
      </c>
      <c r="M9" s="212" t="s">
        <v>142</v>
      </c>
      <c r="N9" s="212" t="s">
        <v>143</v>
      </c>
      <c r="O9" s="212"/>
      <c r="P9" s="212" t="s">
        <v>15</v>
      </c>
      <c r="Q9" s="212"/>
      <c r="R9" s="212"/>
      <c r="S9" s="212"/>
      <c r="T9" s="212" t="s">
        <v>144</v>
      </c>
      <c r="U9" s="212" t="s">
        <v>145</v>
      </c>
      <c r="V9" s="212"/>
      <c r="W9" s="212" t="s">
        <v>15</v>
      </c>
      <c r="X9" s="212"/>
      <c r="Y9" s="212"/>
      <c r="Z9" s="212"/>
      <c r="AA9" s="212" t="s">
        <v>146</v>
      </c>
      <c r="AB9" s="212" t="s">
        <v>147</v>
      </c>
      <c r="AC9" s="212"/>
      <c r="AD9" s="212" t="s">
        <v>15</v>
      </c>
      <c r="AE9" s="212"/>
      <c r="AF9" s="212"/>
      <c r="AG9" s="212"/>
      <c r="AH9" s="212" t="s">
        <v>148</v>
      </c>
      <c r="AI9" s="212" t="s">
        <v>149</v>
      </c>
      <c r="AJ9" s="212"/>
      <c r="AK9" s="212" t="s">
        <v>15</v>
      </c>
      <c r="AL9" s="212"/>
      <c r="AM9" s="212"/>
      <c r="AN9" s="212"/>
      <c r="AO9" s="212" t="s">
        <v>150</v>
      </c>
      <c r="AP9" s="213" t="s">
        <v>151</v>
      </c>
      <c r="AQ9" s="213" t="s">
        <v>123</v>
      </c>
      <c r="AR9" s="213"/>
      <c r="AS9" s="213"/>
      <c r="AT9" s="213" t="s">
        <v>152</v>
      </c>
      <c r="AU9" s="198"/>
    </row>
    <row r="10" spans="2:77" s="219" customFormat="1" ht="16.5" customHeight="1" thickBot="1">
      <c r="B10" s="703" t="s">
        <v>2</v>
      </c>
      <c r="C10" s="704"/>
      <c r="D10" s="704"/>
      <c r="E10" s="705" t="s">
        <v>237</v>
      </c>
      <c r="F10" s="705"/>
      <c r="G10" s="705"/>
      <c r="H10" s="705"/>
      <c r="I10" s="705"/>
      <c r="J10" s="705"/>
      <c r="K10" s="705"/>
      <c r="L10" s="706"/>
      <c r="M10" s="217">
        <f>SUM(E13:E23)</f>
        <v>0.79999999999999993</v>
      </c>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170"/>
    </row>
    <row r="11" spans="2:77" s="82" customFormat="1" ht="26.25" customHeight="1">
      <c r="B11" s="711" t="s">
        <v>238</v>
      </c>
      <c r="C11" s="707" t="s">
        <v>10</v>
      </c>
      <c r="D11" s="708"/>
      <c r="E11" s="713" t="s">
        <v>202</v>
      </c>
      <c r="F11" s="713" t="s">
        <v>200</v>
      </c>
      <c r="G11" s="713" t="s">
        <v>224</v>
      </c>
      <c r="H11" s="713" t="s">
        <v>199</v>
      </c>
      <c r="I11" s="713" t="s">
        <v>16</v>
      </c>
      <c r="J11" s="713" t="s">
        <v>11</v>
      </c>
      <c r="K11" s="665" t="s">
        <v>12</v>
      </c>
      <c r="L11" s="666"/>
      <c r="M11" s="667" t="s">
        <v>3</v>
      </c>
      <c r="N11" s="668"/>
      <c r="O11" s="668"/>
      <c r="P11" s="668"/>
      <c r="Q11" s="668"/>
      <c r="R11" s="668"/>
      <c r="S11" s="669"/>
      <c r="T11" s="667" t="s">
        <v>4</v>
      </c>
      <c r="U11" s="668"/>
      <c r="V11" s="668"/>
      <c r="W11" s="668"/>
      <c r="X11" s="668"/>
      <c r="Y11" s="668"/>
      <c r="Z11" s="669"/>
      <c r="AA11" s="662" t="s">
        <v>5</v>
      </c>
      <c r="AB11" s="663"/>
      <c r="AC11" s="663"/>
      <c r="AD11" s="664"/>
      <c r="AE11" s="173"/>
      <c r="AF11" s="201"/>
      <c r="AG11" s="174"/>
      <c r="AH11" s="667" t="s">
        <v>6</v>
      </c>
      <c r="AI11" s="668"/>
      <c r="AJ11" s="668"/>
      <c r="AK11" s="668"/>
      <c r="AL11" s="668"/>
      <c r="AM11" s="668"/>
      <c r="AN11" s="669"/>
      <c r="AO11" s="670" t="s">
        <v>240</v>
      </c>
      <c r="AP11" s="671"/>
      <c r="AQ11" s="671"/>
      <c r="AR11" s="671"/>
      <c r="AS11" s="672"/>
      <c r="AT11" s="175" t="s">
        <v>134</v>
      </c>
      <c r="AU11" s="168"/>
    </row>
    <row r="12" spans="2:77" s="82" customFormat="1" ht="25.5">
      <c r="B12" s="712"/>
      <c r="C12" s="709"/>
      <c r="D12" s="710"/>
      <c r="E12" s="714"/>
      <c r="F12" s="714"/>
      <c r="G12" s="714"/>
      <c r="H12" s="714"/>
      <c r="I12" s="714"/>
      <c r="J12" s="714"/>
      <c r="K12" s="92" t="s">
        <v>13</v>
      </c>
      <c r="L12" s="93" t="s">
        <v>14</v>
      </c>
      <c r="M12" s="94" t="s">
        <v>8</v>
      </c>
      <c r="N12" s="84" t="s">
        <v>7</v>
      </c>
      <c r="O12" s="84" t="s">
        <v>211</v>
      </c>
      <c r="P12" s="84" t="s">
        <v>15</v>
      </c>
      <c r="Q12" s="84" t="s">
        <v>203</v>
      </c>
      <c r="R12" s="84" t="s">
        <v>204</v>
      </c>
      <c r="S12" s="95" t="s">
        <v>205</v>
      </c>
      <c r="T12" s="94" t="s">
        <v>8</v>
      </c>
      <c r="U12" s="84" t="s">
        <v>7</v>
      </c>
      <c r="V12" s="84" t="s">
        <v>211</v>
      </c>
      <c r="W12" s="84" t="s">
        <v>15</v>
      </c>
      <c r="X12" s="84" t="s">
        <v>203</v>
      </c>
      <c r="Y12" s="84" t="s">
        <v>204</v>
      </c>
      <c r="Z12" s="95" t="s">
        <v>205</v>
      </c>
      <c r="AA12" s="176" t="s">
        <v>8</v>
      </c>
      <c r="AB12" s="121" t="s">
        <v>7</v>
      </c>
      <c r="AC12" s="121" t="s">
        <v>211</v>
      </c>
      <c r="AD12" s="177" t="s">
        <v>15</v>
      </c>
      <c r="AE12" s="96" t="s">
        <v>203</v>
      </c>
      <c r="AF12" s="84" t="s">
        <v>204</v>
      </c>
      <c r="AG12" s="93" t="s">
        <v>205</v>
      </c>
      <c r="AH12" s="94" t="s">
        <v>8</v>
      </c>
      <c r="AI12" s="84" t="s">
        <v>7</v>
      </c>
      <c r="AJ12" s="84" t="s">
        <v>211</v>
      </c>
      <c r="AK12" s="84" t="s">
        <v>15</v>
      </c>
      <c r="AL12" s="84" t="s">
        <v>203</v>
      </c>
      <c r="AM12" s="84" t="s">
        <v>204</v>
      </c>
      <c r="AN12" s="95" t="s">
        <v>205</v>
      </c>
      <c r="AO12" s="94" t="s">
        <v>124</v>
      </c>
      <c r="AP12" s="97" t="s">
        <v>125</v>
      </c>
      <c r="AQ12" s="97" t="s">
        <v>123</v>
      </c>
      <c r="AR12" s="85" t="s">
        <v>203</v>
      </c>
      <c r="AS12" s="86" t="s">
        <v>221</v>
      </c>
      <c r="AT12" s="178" t="s">
        <v>9</v>
      </c>
      <c r="AU12" s="168"/>
    </row>
    <row r="13" spans="2:77" s="111" customFormat="1" ht="40.5" customHeight="1">
      <c r="B13" s="109">
        <v>1</v>
      </c>
      <c r="C13" s="648" t="s">
        <v>352</v>
      </c>
      <c r="D13" s="649"/>
      <c r="E13" s="474">
        <v>0.1</v>
      </c>
      <c r="F13" s="87" t="s">
        <v>349</v>
      </c>
      <c r="G13" s="199" t="s">
        <v>353</v>
      </c>
      <c r="H13" s="99" t="s">
        <v>20</v>
      </c>
      <c r="I13" s="98" t="s">
        <v>20</v>
      </c>
      <c r="J13" s="144" t="s">
        <v>350</v>
      </c>
      <c r="K13" s="145">
        <v>43864</v>
      </c>
      <c r="L13" s="477">
        <v>44012</v>
      </c>
      <c r="M13" s="88">
        <v>1</v>
      </c>
      <c r="N13" s="89"/>
      <c r="O13" s="153">
        <f t="shared" ref="O13:O23" si="0">IFERROR(N13/M13,"")</f>
        <v>0</v>
      </c>
      <c r="P13" s="200"/>
      <c r="Q13" s="120"/>
      <c r="R13" s="153">
        <f t="shared" ref="R13:R23" si="1">IFERROR(Q13/M13,"")</f>
        <v>0</v>
      </c>
      <c r="S13" s="106"/>
      <c r="T13" s="88"/>
      <c r="U13" s="89"/>
      <c r="V13" s="153" t="str">
        <f t="shared" ref="V13:V23" si="2">IFERROR(U13/T13,"")</f>
        <v/>
      </c>
      <c r="W13" s="200"/>
      <c r="X13" s="108"/>
      <c r="Y13" s="153" t="str">
        <f t="shared" ref="Y13:Y23" si="3">IFERROR(X13/T13,"")</f>
        <v/>
      </c>
      <c r="Z13" s="106"/>
      <c r="AA13" s="88"/>
      <c r="AB13" s="89"/>
      <c r="AC13" s="153" t="str">
        <f t="shared" ref="AC13:AC23" si="4">IFERROR(AB13/AA13,"")</f>
        <v/>
      </c>
      <c r="AD13" s="200"/>
      <c r="AE13" s="108"/>
      <c r="AF13" s="153" t="str">
        <f t="shared" ref="AF13:AF23" si="5">IFERROR(AE13/AA13,"")</f>
        <v/>
      </c>
      <c r="AG13" s="107"/>
      <c r="AH13" s="88"/>
      <c r="AI13" s="89"/>
      <c r="AJ13" s="153" t="str">
        <f t="shared" ref="AJ13:AJ23" si="6">IFERROR(AI13/AH13,"")</f>
        <v/>
      </c>
      <c r="AK13" s="200"/>
      <c r="AL13" s="108"/>
      <c r="AM13" s="153" t="str">
        <f t="shared" ref="AM13:AM23" si="7">IFERROR(AL13/AH13,"")</f>
        <v/>
      </c>
      <c r="AN13" s="106"/>
      <c r="AO13" s="88">
        <f t="shared" ref="AO13:AP13" si="8">+SUM(M13,T13,AA13,AH13)</f>
        <v>1</v>
      </c>
      <c r="AP13" s="89">
        <f t="shared" si="8"/>
        <v>0</v>
      </c>
      <c r="AQ13" s="90">
        <f>IFERROR(AP13/AO13,"")</f>
        <v>0</v>
      </c>
      <c r="AR13" s="154">
        <f>SUM(Q13,X13,AE13,AL13)</f>
        <v>0</v>
      </c>
      <c r="AS13" s="155">
        <f t="shared" ref="AS13:AS23" si="9">IFERROR(AR13/AO13,"")</f>
        <v>0</v>
      </c>
      <c r="AT13" s="91"/>
      <c r="AU13" s="171"/>
    </row>
    <row r="14" spans="2:77" s="111" customFormat="1" ht="71.25">
      <c r="B14" s="109">
        <v>2</v>
      </c>
      <c r="C14" s="650" t="s">
        <v>275</v>
      </c>
      <c r="D14" s="651"/>
      <c r="E14" s="474">
        <v>0.1</v>
      </c>
      <c r="F14" s="105" t="s">
        <v>313</v>
      </c>
      <c r="G14" s="199" t="s">
        <v>312</v>
      </c>
      <c r="H14" s="110" t="s">
        <v>314</v>
      </c>
      <c r="I14" s="110" t="s">
        <v>315</v>
      </c>
      <c r="J14" s="144" t="s">
        <v>316</v>
      </c>
      <c r="K14" s="145">
        <v>43831</v>
      </c>
      <c r="L14" s="146">
        <v>43951</v>
      </c>
      <c r="M14" s="88"/>
      <c r="N14" s="89"/>
      <c r="O14" s="153" t="str">
        <f t="shared" ref="O14:O19" si="10">IFERROR(N14/M14,"")</f>
        <v/>
      </c>
      <c r="P14" s="200"/>
      <c r="Q14" s="120"/>
      <c r="R14" s="153" t="str">
        <f t="shared" ref="R14:R19" si="11">IFERROR(Q14/M14,"")</f>
        <v/>
      </c>
      <c r="S14" s="106"/>
      <c r="T14" s="88">
        <v>1</v>
      </c>
      <c r="U14" s="89"/>
      <c r="V14" s="153">
        <f t="shared" si="2"/>
        <v>0</v>
      </c>
      <c r="W14" s="200"/>
      <c r="X14" s="108"/>
      <c r="Y14" s="153">
        <f t="shared" ref="Y14:Y19" si="12">IFERROR(X14/T14,"")</f>
        <v>0</v>
      </c>
      <c r="Z14" s="106"/>
      <c r="AA14" s="88"/>
      <c r="AB14" s="89"/>
      <c r="AC14" s="153" t="str">
        <f t="shared" si="4"/>
        <v/>
      </c>
      <c r="AD14" s="200"/>
      <c r="AE14" s="108"/>
      <c r="AF14" s="153" t="str">
        <f t="shared" ref="AF14:AF19" si="13">IFERROR(AE14/AA14,"")</f>
        <v/>
      </c>
      <c r="AG14" s="107"/>
      <c r="AH14" s="88"/>
      <c r="AI14" s="89"/>
      <c r="AJ14" s="153" t="str">
        <f t="shared" si="6"/>
        <v/>
      </c>
      <c r="AK14" s="200"/>
      <c r="AL14" s="108"/>
      <c r="AM14" s="153" t="str">
        <f t="shared" ref="AM14:AM19" si="14">IFERROR(AL14/AH14,"")</f>
        <v/>
      </c>
      <c r="AN14" s="106"/>
      <c r="AO14" s="88">
        <f t="shared" ref="AO14:AO19" si="15">+SUM(M14,T14,AA14,AH14)</f>
        <v>1</v>
      </c>
      <c r="AP14" s="89">
        <f t="shared" ref="AP14:AP19" si="16">+SUM(N14,U14,AB14,AI14)</f>
        <v>0</v>
      </c>
      <c r="AQ14" s="90">
        <f t="shared" ref="AQ14:AQ19" si="17">IFERROR(AP14/AO14,"")</f>
        <v>0</v>
      </c>
      <c r="AR14" s="154">
        <f t="shared" ref="AR14:AR19" si="18">SUM(Q14,X14,AE14,AL14)</f>
        <v>0</v>
      </c>
      <c r="AS14" s="155">
        <f t="shared" si="9"/>
        <v>0</v>
      </c>
      <c r="AT14" s="91"/>
      <c r="AU14" s="171"/>
    </row>
    <row r="15" spans="2:77" s="111" customFormat="1" ht="52.5" customHeight="1">
      <c r="B15" s="109">
        <v>3</v>
      </c>
      <c r="C15" s="650" t="s">
        <v>276</v>
      </c>
      <c r="D15" s="651"/>
      <c r="E15" s="474">
        <v>0.1</v>
      </c>
      <c r="F15" s="105" t="s">
        <v>319</v>
      </c>
      <c r="G15" s="199" t="s">
        <v>322</v>
      </c>
      <c r="H15" s="110" t="s">
        <v>317</v>
      </c>
      <c r="I15" s="110" t="s">
        <v>317</v>
      </c>
      <c r="J15" s="144" t="s">
        <v>318</v>
      </c>
      <c r="K15" s="145">
        <v>43831</v>
      </c>
      <c r="L15" s="146">
        <v>44196</v>
      </c>
      <c r="M15" s="88">
        <v>1</v>
      </c>
      <c r="N15" s="89"/>
      <c r="O15" s="153">
        <f t="shared" ref="O15" si="19">IFERROR(N15/M15,"")</f>
        <v>0</v>
      </c>
      <c r="P15" s="200"/>
      <c r="Q15" s="120"/>
      <c r="R15" s="153">
        <f t="shared" ref="R15" si="20">IFERROR(Q15/M15,"")</f>
        <v>0</v>
      </c>
      <c r="S15" s="106"/>
      <c r="T15" s="88">
        <v>1</v>
      </c>
      <c r="U15" s="89"/>
      <c r="V15" s="153">
        <f t="shared" si="2"/>
        <v>0</v>
      </c>
      <c r="W15" s="200"/>
      <c r="X15" s="108"/>
      <c r="Y15" s="153">
        <f t="shared" ref="Y15" si="21">IFERROR(X15/T15,"")</f>
        <v>0</v>
      </c>
      <c r="Z15" s="106"/>
      <c r="AA15" s="88">
        <v>1</v>
      </c>
      <c r="AB15" s="89"/>
      <c r="AC15" s="153">
        <f t="shared" si="4"/>
        <v>0</v>
      </c>
      <c r="AD15" s="200"/>
      <c r="AE15" s="108"/>
      <c r="AF15" s="153">
        <f t="shared" ref="AF15" si="22">IFERROR(AE15/AA15,"")</f>
        <v>0</v>
      </c>
      <c r="AG15" s="107"/>
      <c r="AH15" s="88">
        <v>1</v>
      </c>
      <c r="AI15" s="89"/>
      <c r="AJ15" s="153">
        <f t="shared" si="6"/>
        <v>0</v>
      </c>
      <c r="AK15" s="200"/>
      <c r="AL15" s="108"/>
      <c r="AM15" s="153">
        <f t="shared" ref="AM15" si="23">IFERROR(AL15/AH15,"")</f>
        <v>0</v>
      </c>
      <c r="AN15" s="106"/>
      <c r="AO15" s="88">
        <f t="shared" ref="AO15" si="24">+SUM(M15,T15,AA15,AH15)</f>
        <v>4</v>
      </c>
      <c r="AP15" s="89">
        <f t="shared" ref="AP15" si="25">+SUM(N15,U15,AB15,AI15)</f>
        <v>0</v>
      </c>
      <c r="AQ15" s="90">
        <f t="shared" ref="AQ15" si="26">IFERROR(AP15/AO15,"")</f>
        <v>0</v>
      </c>
      <c r="AR15" s="154">
        <f t="shared" ref="AR15" si="27">SUM(Q15,X15,AE15,AL15)</f>
        <v>0</v>
      </c>
      <c r="AS15" s="155">
        <f t="shared" si="9"/>
        <v>0</v>
      </c>
      <c r="AT15" s="91"/>
      <c r="AU15" s="171"/>
    </row>
    <row r="16" spans="2:77" s="111" customFormat="1" ht="46.5" customHeight="1">
      <c r="B16" s="109">
        <v>4</v>
      </c>
      <c r="C16" s="650" t="s">
        <v>320</v>
      </c>
      <c r="D16" s="651"/>
      <c r="E16" s="474">
        <v>0.1</v>
      </c>
      <c r="F16" s="105" t="s">
        <v>319</v>
      </c>
      <c r="G16" s="199" t="s">
        <v>321</v>
      </c>
      <c r="H16" s="110" t="s">
        <v>317</v>
      </c>
      <c r="I16" s="110" t="s">
        <v>317</v>
      </c>
      <c r="J16" s="144" t="s">
        <v>318</v>
      </c>
      <c r="K16" s="145">
        <v>43922</v>
      </c>
      <c r="L16" s="146">
        <v>44196</v>
      </c>
      <c r="M16" s="88"/>
      <c r="N16" s="89"/>
      <c r="O16" s="153" t="str">
        <f t="shared" ref="O16:O18" si="28">IFERROR(N16/M16,"")</f>
        <v/>
      </c>
      <c r="P16" s="200"/>
      <c r="Q16" s="120"/>
      <c r="R16" s="153" t="str">
        <f t="shared" ref="R16:R18" si="29">IFERROR(Q16/M16,"")</f>
        <v/>
      </c>
      <c r="S16" s="106"/>
      <c r="T16" s="88">
        <v>1</v>
      </c>
      <c r="U16" s="89"/>
      <c r="V16" s="153">
        <f t="shared" si="2"/>
        <v>0</v>
      </c>
      <c r="W16" s="200"/>
      <c r="X16" s="108"/>
      <c r="Y16" s="153">
        <f t="shared" ref="Y16:Y18" si="30">IFERROR(X16/T16,"")</f>
        <v>0</v>
      </c>
      <c r="Z16" s="106"/>
      <c r="AA16" s="88">
        <v>1</v>
      </c>
      <c r="AB16" s="89"/>
      <c r="AC16" s="153">
        <f t="shared" si="4"/>
        <v>0</v>
      </c>
      <c r="AD16" s="200"/>
      <c r="AE16" s="108"/>
      <c r="AF16" s="153">
        <f t="shared" ref="AF16:AF18" si="31">IFERROR(AE16/AA16,"")</f>
        <v>0</v>
      </c>
      <c r="AG16" s="107"/>
      <c r="AH16" s="88">
        <v>1</v>
      </c>
      <c r="AI16" s="89"/>
      <c r="AJ16" s="153">
        <f t="shared" si="6"/>
        <v>0</v>
      </c>
      <c r="AK16" s="200"/>
      <c r="AL16" s="108"/>
      <c r="AM16" s="153">
        <f t="shared" ref="AM16:AM18" si="32">IFERROR(AL16/AH16,"")</f>
        <v>0</v>
      </c>
      <c r="AN16" s="106"/>
      <c r="AO16" s="88">
        <f t="shared" ref="AO16:AO18" si="33">+SUM(M16,T16,AA16,AH16)</f>
        <v>3</v>
      </c>
      <c r="AP16" s="89">
        <f t="shared" ref="AP16:AP18" si="34">+SUM(N16,U16,AB16,AI16)</f>
        <v>0</v>
      </c>
      <c r="AQ16" s="90">
        <f t="shared" ref="AQ16:AQ18" si="35">IFERROR(AP16/AO16,"")</f>
        <v>0</v>
      </c>
      <c r="AR16" s="154">
        <f t="shared" ref="AR16:AR18" si="36">SUM(Q16,X16,AE16,AL16)</f>
        <v>0</v>
      </c>
      <c r="AS16" s="155">
        <f t="shared" si="9"/>
        <v>0</v>
      </c>
      <c r="AT16" s="91"/>
      <c r="AU16" s="171"/>
    </row>
    <row r="17" spans="2:47" s="111" customFormat="1" ht="56.25" customHeight="1">
      <c r="B17" s="109">
        <v>5</v>
      </c>
      <c r="C17" s="650" t="s">
        <v>277</v>
      </c>
      <c r="D17" s="651"/>
      <c r="E17" s="474">
        <v>0.1</v>
      </c>
      <c r="F17" s="105" t="s">
        <v>323</v>
      </c>
      <c r="G17" s="199" t="s">
        <v>324</v>
      </c>
      <c r="H17" s="110" t="s">
        <v>317</v>
      </c>
      <c r="I17" s="110" t="s">
        <v>317</v>
      </c>
      <c r="J17" s="144" t="s">
        <v>325</v>
      </c>
      <c r="K17" s="145">
        <v>43831</v>
      </c>
      <c r="L17" s="146">
        <v>44196</v>
      </c>
      <c r="M17" s="88">
        <v>4</v>
      </c>
      <c r="N17" s="89"/>
      <c r="O17" s="153">
        <f t="shared" si="28"/>
        <v>0</v>
      </c>
      <c r="P17" s="200"/>
      <c r="Q17" s="120"/>
      <c r="R17" s="153">
        <f t="shared" si="29"/>
        <v>0</v>
      </c>
      <c r="S17" s="106"/>
      <c r="T17" s="88">
        <v>4</v>
      </c>
      <c r="U17" s="89"/>
      <c r="V17" s="153">
        <f t="shared" si="2"/>
        <v>0</v>
      </c>
      <c r="W17" s="200"/>
      <c r="X17" s="108"/>
      <c r="Y17" s="153">
        <f t="shared" si="30"/>
        <v>0</v>
      </c>
      <c r="Z17" s="106"/>
      <c r="AA17" s="88">
        <v>4</v>
      </c>
      <c r="AB17" s="89"/>
      <c r="AC17" s="153">
        <f t="shared" si="4"/>
        <v>0</v>
      </c>
      <c r="AD17" s="200"/>
      <c r="AE17" s="108"/>
      <c r="AF17" s="153">
        <f t="shared" si="31"/>
        <v>0</v>
      </c>
      <c r="AG17" s="107"/>
      <c r="AH17" s="88">
        <v>4</v>
      </c>
      <c r="AI17" s="89"/>
      <c r="AJ17" s="153">
        <f t="shared" si="6"/>
        <v>0</v>
      </c>
      <c r="AK17" s="200"/>
      <c r="AL17" s="108"/>
      <c r="AM17" s="153">
        <f t="shared" si="32"/>
        <v>0</v>
      </c>
      <c r="AN17" s="106"/>
      <c r="AO17" s="88">
        <f t="shared" si="33"/>
        <v>16</v>
      </c>
      <c r="AP17" s="89">
        <f t="shared" si="34"/>
        <v>0</v>
      </c>
      <c r="AQ17" s="90">
        <f t="shared" si="35"/>
        <v>0</v>
      </c>
      <c r="AR17" s="154">
        <f t="shared" si="36"/>
        <v>0</v>
      </c>
      <c r="AS17" s="155">
        <f t="shared" si="9"/>
        <v>0</v>
      </c>
      <c r="AT17" s="91"/>
      <c r="AU17" s="171"/>
    </row>
    <row r="18" spans="2:47" s="111" customFormat="1" ht="48.75" customHeight="1">
      <c r="B18" s="109">
        <v>6</v>
      </c>
      <c r="C18" s="660" t="s">
        <v>280</v>
      </c>
      <c r="D18" s="661"/>
      <c r="E18" s="474">
        <v>0.1</v>
      </c>
      <c r="F18" s="105" t="s">
        <v>326</v>
      </c>
      <c r="G18" s="199" t="s">
        <v>327</v>
      </c>
      <c r="H18" s="110" t="s">
        <v>307</v>
      </c>
      <c r="I18" s="110" t="s">
        <v>307</v>
      </c>
      <c r="J18" s="144" t="s">
        <v>311</v>
      </c>
      <c r="K18" s="145">
        <v>43831</v>
      </c>
      <c r="L18" s="146">
        <v>44074</v>
      </c>
      <c r="M18" s="88">
        <v>1</v>
      </c>
      <c r="N18" s="89"/>
      <c r="O18" s="153">
        <f t="shared" si="28"/>
        <v>0</v>
      </c>
      <c r="P18" s="200"/>
      <c r="Q18" s="108"/>
      <c r="R18" s="153">
        <f t="shared" si="29"/>
        <v>0</v>
      </c>
      <c r="S18" s="106"/>
      <c r="T18" s="88"/>
      <c r="U18" s="89"/>
      <c r="V18" s="153" t="str">
        <f t="shared" si="2"/>
        <v/>
      </c>
      <c r="W18" s="200"/>
      <c r="X18" s="108"/>
      <c r="Y18" s="153" t="str">
        <f t="shared" si="30"/>
        <v/>
      </c>
      <c r="Z18" s="106"/>
      <c r="AA18" s="88">
        <v>1</v>
      </c>
      <c r="AB18" s="89"/>
      <c r="AC18" s="153">
        <f t="shared" si="4"/>
        <v>0</v>
      </c>
      <c r="AD18" s="200"/>
      <c r="AE18" s="108"/>
      <c r="AF18" s="153">
        <f t="shared" si="31"/>
        <v>0</v>
      </c>
      <c r="AG18" s="107"/>
      <c r="AH18" s="88"/>
      <c r="AI18" s="89"/>
      <c r="AJ18" s="153" t="str">
        <f t="shared" si="6"/>
        <v/>
      </c>
      <c r="AK18" s="200"/>
      <c r="AL18" s="108"/>
      <c r="AM18" s="153" t="str">
        <f t="shared" si="32"/>
        <v/>
      </c>
      <c r="AN18" s="106"/>
      <c r="AO18" s="88">
        <f t="shared" si="33"/>
        <v>2</v>
      </c>
      <c r="AP18" s="89">
        <f t="shared" si="34"/>
        <v>0</v>
      </c>
      <c r="AQ18" s="90">
        <f t="shared" si="35"/>
        <v>0</v>
      </c>
      <c r="AR18" s="154">
        <f t="shared" si="36"/>
        <v>0</v>
      </c>
      <c r="AS18" s="155">
        <f t="shared" si="9"/>
        <v>0</v>
      </c>
      <c r="AT18" s="91"/>
      <c r="AU18" s="171"/>
    </row>
    <row r="19" spans="2:47" s="111" customFormat="1" ht="39" customHeight="1">
      <c r="B19" s="109">
        <v>7</v>
      </c>
      <c r="C19" s="656" t="s">
        <v>354</v>
      </c>
      <c r="D19" s="657"/>
      <c r="E19" s="474">
        <v>0.1</v>
      </c>
      <c r="F19" s="105" t="s">
        <v>292</v>
      </c>
      <c r="G19" s="199" t="s">
        <v>355</v>
      </c>
      <c r="H19" s="110" t="s">
        <v>293</v>
      </c>
      <c r="I19" s="110" t="s">
        <v>293</v>
      </c>
      <c r="J19" s="144" t="s">
        <v>291</v>
      </c>
      <c r="K19" s="145">
        <v>43850</v>
      </c>
      <c r="L19" s="146">
        <v>44196</v>
      </c>
      <c r="M19" s="88">
        <v>4</v>
      </c>
      <c r="N19" s="89"/>
      <c r="O19" s="153">
        <f t="shared" si="10"/>
        <v>0</v>
      </c>
      <c r="P19" s="200"/>
      <c r="Q19" s="108"/>
      <c r="R19" s="153">
        <f t="shared" si="11"/>
        <v>0</v>
      </c>
      <c r="S19" s="106"/>
      <c r="T19" s="88">
        <v>5</v>
      </c>
      <c r="U19" s="89"/>
      <c r="V19" s="153">
        <f t="shared" si="2"/>
        <v>0</v>
      </c>
      <c r="W19" s="200"/>
      <c r="X19" s="108"/>
      <c r="Y19" s="153">
        <f t="shared" si="12"/>
        <v>0</v>
      </c>
      <c r="Z19" s="106"/>
      <c r="AA19" s="88">
        <v>4</v>
      </c>
      <c r="AB19" s="89"/>
      <c r="AC19" s="153">
        <f t="shared" si="4"/>
        <v>0</v>
      </c>
      <c r="AD19" s="200"/>
      <c r="AE19" s="108"/>
      <c r="AF19" s="153">
        <f t="shared" si="13"/>
        <v>0</v>
      </c>
      <c r="AG19" s="107"/>
      <c r="AH19" s="88"/>
      <c r="AI19" s="89"/>
      <c r="AJ19" s="153" t="str">
        <f t="shared" si="6"/>
        <v/>
      </c>
      <c r="AK19" s="200"/>
      <c r="AL19" s="108"/>
      <c r="AM19" s="153" t="str">
        <f t="shared" si="14"/>
        <v/>
      </c>
      <c r="AN19" s="106"/>
      <c r="AO19" s="88">
        <f t="shared" si="15"/>
        <v>13</v>
      </c>
      <c r="AP19" s="89">
        <f t="shared" si="16"/>
        <v>0</v>
      </c>
      <c r="AQ19" s="90">
        <f t="shared" si="17"/>
        <v>0</v>
      </c>
      <c r="AR19" s="154">
        <f t="shared" si="18"/>
        <v>0</v>
      </c>
      <c r="AS19" s="155">
        <f t="shared" si="9"/>
        <v>0</v>
      </c>
      <c r="AT19" s="91"/>
      <c r="AU19" s="171"/>
    </row>
    <row r="20" spans="2:47" s="117" customFormat="1" ht="108" customHeight="1">
      <c r="B20" s="393">
        <v>8</v>
      </c>
      <c r="C20" s="718" t="s">
        <v>360</v>
      </c>
      <c r="D20" s="719"/>
      <c r="E20" s="475">
        <v>0.1</v>
      </c>
      <c r="F20" s="395" t="s">
        <v>346</v>
      </c>
      <c r="G20" s="469" t="s">
        <v>348</v>
      </c>
      <c r="H20" s="397" t="s">
        <v>20</v>
      </c>
      <c r="I20" s="374" t="s">
        <v>344</v>
      </c>
      <c r="J20" s="98" t="s">
        <v>345</v>
      </c>
      <c r="K20" s="462">
        <v>43922</v>
      </c>
      <c r="L20" s="463">
        <v>44196</v>
      </c>
      <c r="M20" s="102"/>
      <c r="N20" s="89"/>
      <c r="O20" s="153" t="str">
        <f t="shared" ref="O20:O21" si="37">IFERROR(N20/M20,"")</f>
        <v/>
      </c>
      <c r="P20" s="100"/>
      <c r="Q20" s="148"/>
      <c r="R20" s="153" t="str">
        <f t="shared" ref="R20:R21" si="38">IFERROR(Q20/M20,"")</f>
        <v/>
      </c>
      <c r="S20" s="101"/>
      <c r="T20" s="470">
        <v>0.3</v>
      </c>
      <c r="U20" s="89"/>
      <c r="V20" s="153">
        <f t="shared" ref="V20:V21" si="39">IFERROR(U20/T20,"")</f>
        <v>0</v>
      </c>
      <c r="W20" s="100"/>
      <c r="X20" s="148"/>
      <c r="Y20" s="153">
        <f t="shared" ref="Y20:Y21" si="40">IFERROR(X20/T20,"")</f>
        <v>0</v>
      </c>
      <c r="Z20" s="101"/>
      <c r="AA20" s="470">
        <v>0.4</v>
      </c>
      <c r="AB20" s="89"/>
      <c r="AC20" s="153">
        <f t="shared" ref="AC20:AC21" si="41">IFERROR(AB20/AA20,"")</f>
        <v>0</v>
      </c>
      <c r="AD20" s="100"/>
      <c r="AE20" s="148"/>
      <c r="AF20" s="153">
        <f t="shared" ref="AF20:AF21" si="42">IFERROR(AE20/AA20,"")</f>
        <v>0</v>
      </c>
      <c r="AG20" s="104"/>
      <c r="AH20" s="470">
        <v>0.3</v>
      </c>
      <c r="AI20" s="89"/>
      <c r="AJ20" s="153">
        <f t="shared" ref="AJ20:AJ21" si="43">IFERROR(AI20/AH20,"")</f>
        <v>0</v>
      </c>
      <c r="AK20" s="100"/>
      <c r="AL20" s="148"/>
      <c r="AM20" s="153">
        <f t="shared" ref="AM20:AM21" si="44">IFERROR(AL20/AH20,"")</f>
        <v>0</v>
      </c>
      <c r="AN20" s="101"/>
      <c r="AO20" s="102">
        <f t="shared" ref="AO20:AO21" si="45">+SUM(M20,T20,AA20,AH20)</f>
        <v>1</v>
      </c>
      <c r="AP20" s="143">
        <f t="shared" ref="AP20:AP21" si="46">+SUM(N20,U20,AB20,AI20)</f>
        <v>0</v>
      </c>
      <c r="AQ20" s="114">
        <f t="shared" ref="AQ20:AQ21" si="47">IFERROR(AP20/AO20,"")</f>
        <v>0</v>
      </c>
      <c r="AR20" s="154">
        <f t="shared" ref="AR20:AR21" si="48">SUM(Q20,X20,AE20,AL20)</f>
        <v>0</v>
      </c>
      <c r="AS20" s="115">
        <f t="shared" ref="AS20:AS21" si="49">IFERROR(AR20/AO20,"")</f>
        <v>0</v>
      </c>
      <c r="AT20" s="116"/>
      <c r="AU20" s="171"/>
    </row>
    <row r="21" spans="2:47" s="117" customFormat="1" ht="14.25">
      <c r="B21" s="109"/>
      <c r="C21" s="650"/>
      <c r="D21" s="651"/>
      <c r="E21" s="118"/>
      <c r="F21" s="105"/>
      <c r="G21" s="215"/>
      <c r="H21" s="110"/>
      <c r="I21" s="99"/>
      <c r="J21" s="144"/>
      <c r="K21" s="145"/>
      <c r="L21" s="146"/>
      <c r="M21" s="102"/>
      <c r="N21" s="89"/>
      <c r="O21" s="153" t="str">
        <f t="shared" si="37"/>
        <v/>
      </c>
      <c r="P21" s="100"/>
      <c r="Q21" s="148"/>
      <c r="R21" s="153" t="str">
        <f t="shared" si="38"/>
        <v/>
      </c>
      <c r="S21" s="101"/>
      <c r="T21" s="102"/>
      <c r="U21" s="89"/>
      <c r="V21" s="153" t="str">
        <f t="shared" si="39"/>
        <v/>
      </c>
      <c r="W21" s="100"/>
      <c r="X21" s="148"/>
      <c r="Y21" s="153" t="str">
        <f t="shared" si="40"/>
        <v/>
      </c>
      <c r="Z21" s="101"/>
      <c r="AA21" s="102"/>
      <c r="AB21" s="89"/>
      <c r="AC21" s="153" t="str">
        <f t="shared" si="41"/>
        <v/>
      </c>
      <c r="AD21" s="100"/>
      <c r="AE21" s="148"/>
      <c r="AF21" s="153" t="str">
        <f t="shared" si="42"/>
        <v/>
      </c>
      <c r="AG21" s="104"/>
      <c r="AH21" s="102"/>
      <c r="AI21" s="89"/>
      <c r="AJ21" s="153" t="str">
        <f t="shared" si="43"/>
        <v/>
      </c>
      <c r="AK21" s="100"/>
      <c r="AL21" s="148"/>
      <c r="AM21" s="153" t="str">
        <f t="shared" si="44"/>
        <v/>
      </c>
      <c r="AN21" s="101"/>
      <c r="AO21" s="102">
        <f t="shared" si="45"/>
        <v>0</v>
      </c>
      <c r="AP21" s="143">
        <f t="shared" si="46"/>
        <v>0</v>
      </c>
      <c r="AQ21" s="114" t="str">
        <f t="shared" si="47"/>
        <v/>
      </c>
      <c r="AR21" s="154">
        <f t="shared" si="48"/>
        <v>0</v>
      </c>
      <c r="AS21" s="115" t="str">
        <f t="shared" si="49"/>
        <v/>
      </c>
      <c r="AT21" s="116"/>
      <c r="AU21" s="171"/>
    </row>
    <row r="22" spans="2:47" s="117" customFormat="1" ht="14.25">
      <c r="B22" s="109"/>
      <c r="C22" s="650"/>
      <c r="D22" s="651"/>
      <c r="E22" s="118"/>
      <c r="F22" s="105"/>
      <c r="G22" s="199"/>
      <c r="H22" s="110"/>
      <c r="I22" s="99"/>
      <c r="J22" s="144"/>
      <c r="K22" s="145"/>
      <c r="L22" s="146"/>
      <c r="M22" s="102"/>
      <c r="N22" s="89"/>
      <c r="O22" s="153" t="str">
        <f t="shared" si="0"/>
        <v/>
      </c>
      <c r="P22" s="100"/>
      <c r="Q22" s="148"/>
      <c r="R22" s="153" t="str">
        <f t="shared" si="1"/>
        <v/>
      </c>
      <c r="S22" s="101"/>
      <c r="T22" s="102"/>
      <c r="U22" s="89"/>
      <c r="V22" s="153" t="str">
        <f t="shared" si="2"/>
        <v/>
      </c>
      <c r="W22" s="100"/>
      <c r="X22" s="148"/>
      <c r="Y22" s="153" t="str">
        <f t="shared" si="3"/>
        <v/>
      </c>
      <c r="Z22" s="101"/>
      <c r="AA22" s="102"/>
      <c r="AB22" s="89"/>
      <c r="AC22" s="153" t="str">
        <f t="shared" si="4"/>
        <v/>
      </c>
      <c r="AD22" s="100"/>
      <c r="AE22" s="148"/>
      <c r="AF22" s="153" t="str">
        <f t="shared" si="5"/>
        <v/>
      </c>
      <c r="AG22" s="104"/>
      <c r="AH22" s="102"/>
      <c r="AI22" s="89"/>
      <c r="AJ22" s="153" t="str">
        <f t="shared" si="6"/>
        <v/>
      </c>
      <c r="AK22" s="100"/>
      <c r="AL22" s="148"/>
      <c r="AM22" s="153" t="str">
        <f t="shared" si="7"/>
        <v/>
      </c>
      <c r="AN22" s="101"/>
      <c r="AO22" s="102">
        <f t="shared" ref="AO22:AP23" si="50">+SUM(M22,T22,AA22,AH22)</f>
        <v>0</v>
      </c>
      <c r="AP22" s="143">
        <f t="shared" si="50"/>
        <v>0</v>
      </c>
      <c r="AQ22" s="114" t="str">
        <f t="shared" ref="AQ22:AQ23" si="51">IFERROR(AP22/AO22,"")</f>
        <v/>
      </c>
      <c r="AR22" s="154">
        <f>SUM(Q22,X22,AE22,AL22)</f>
        <v>0</v>
      </c>
      <c r="AS22" s="115" t="str">
        <f t="shared" si="9"/>
        <v/>
      </c>
      <c r="AT22" s="116"/>
      <c r="AU22" s="171"/>
    </row>
    <row r="23" spans="2:47" s="196" customFormat="1" ht="15" customHeight="1" thickBot="1">
      <c r="B23" s="184"/>
      <c r="C23" s="654" t="s">
        <v>241</v>
      </c>
      <c r="D23" s="655"/>
      <c r="E23" s="135"/>
      <c r="F23" s="185"/>
      <c r="G23" s="136"/>
      <c r="H23" s="186"/>
      <c r="I23" s="137"/>
      <c r="J23" s="187"/>
      <c r="K23" s="188"/>
      <c r="L23" s="189"/>
      <c r="M23" s="142"/>
      <c r="N23" s="140"/>
      <c r="O23" s="68" t="str">
        <f t="shared" si="0"/>
        <v/>
      </c>
      <c r="P23" s="141"/>
      <c r="Q23" s="190"/>
      <c r="R23" s="68" t="str">
        <f t="shared" si="1"/>
        <v/>
      </c>
      <c r="S23" s="191"/>
      <c r="T23" s="142"/>
      <c r="U23" s="140"/>
      <c r="V23" s="68" t="str">
        <f t="shared" si="2"/>
        <v/>
      </c>
      <c r="W23" s="141"/>
      <c r="X23" s="190"/>
      <c r="Y23" s="68" t="str">
        <f t="shared" si="3"/>
        <v/>
      </c>
      <c r="Z23" s="191"/>
      <c r="AA23" s="142"/>
      <c r="AB23" s="140"/>
      <c r="AC23" s="68" t="str">
        <f t="shared" si="4"/>
        <v/>
      </c>
      <c r="AD23" s="141"/>
      <c r="AE23" s="190"/>
      <c r="AF23" s="68" t="str">
        <f t="shared" si="5"/>
        <v/>
      </c>
      <c r="AG23" s="192"/>
      <c r="AH23" s="142"/>
      <c r="AI23" s="140"/>
      <c r="AJ23" s="68" t="str">
        <f t="shared" si="6"/>
        <v/>
      </c>
      <c r="AK23" s="141"/>
      <c r="AL23" s="190"/>
      <c r="AM23" s="68" t="str">
        <f t="shared" si="7"/>
        <v/>
      </c>
      <c r="AN23" s="191"/>
      <c r="AO23" s="138">
        <f t="shared" si="50"/>
        <v>0</v>
      </c>
      <c r="AP23" s="139">
        <f t="shared" si="50"/>
        <v>0</v>
      </c>
      <c r="AQ23" s="193" t="str">
        <f t="shared" si="51"/>
        <v/>
      </c>
      <c r="AR23" s="69">
        <f>SUM(Q23,X23,AE23,AL23)</f>
        <v>0</v>
      </c>
      <c r="AS23" s="194" t="str">
        <f t="shared" si="9"/>
        <v/>
      </c>
      <c r="AT23" s="195"/>
      <c r="AU23" s="171">
        <f>+SUMPRODUCT(AQ13:AQ23,E13:E23)</f>
        <v>0</v>
      </c>
    </row>
    <row r="24" spans="2:47" s="165" customFormat="1">
      <c r="B24" s="157"/>
      <c r="C24" s="158"/>
      <c r="D24" s="159"/>
      <c r="E24" s="159"/>
      <c r="F24" s="159"/>
      <c r="G24" s="159"/>
      <c r="H24" s="159"/>
      <c r="I24" s="159"/>
      <c r="J24" s="159"/>
      <c r="K24" s="160"/>
      <c r="L24" s="160" t="s">
        <v>265</v>
      </c>
      <c r="M24" s="161">
        <f>SUM(M12:M23)</f>
        <v>11</v>
      </c>
      <c r="N24" s="161">
        <f>SUM(N12:N23)</f>
        <v>0</v>
      </c>
      <c r="O24" s="159"/>
      <c r="P24" s="159"/>
      <c r="Q24" s="161">
        <f>SUM(Q12:Q23)</f>
        <v>0</v>
      </c>
      <c r="R24" s="159"/>
      <c r="S24" s="159"/>
      <c r="T24" s="161">
        <f>SUM(T12:T23)</f>
        <v>12.3</v>
      </c>
      <c r="U24" s="161">
        <f>SUM(U12:U23)</f>
        <v>0</v>
      </c>
      <c r="V24" s="159"/>
      <c r="W24" s="159"/>
      <c r="X24" s="161">
        <f>SUM(X12:X23)</f>
        <v>0</v>
      </c>
      <c r="Y24" s="159"/>
      <c r="Z24" s="159"/>
      <c r="AA24" s="161">
        <f>SUM(AA12:AA23)</f>
        <v>11.4</v>
      </c>
      <c r="AB24" s="161">
        <f>SUM(AB12:AB23)</f>
        <v>0</v>
      </c>
      <c r="AC24" s="159"/>
      <c r="AD24" s="159"/>
      <c r="AE24" s="161">
        <f>SUM(AE12:AE23)</f>
        <v>0</v>
      </c>
      <c r="AF24" s="159"/>
      <c r="AG24" s="159"/>
      <c r="AH24" s="161">
        <f>SUM(AH12:AH23)</f>
        <v>6.3</v>
      </c>
      <c r="AI24" s="161">
        <f>SUM(AI12:AI23)</f>
        <v>0</v>
      </c>
      <c r="AJ24" s="159"/>
      <c r="AK24" s="159"/>
      <c r="AL24" s="161">
        <f>SUM(AL12:AL23)</f>
        <v>0</v>
      </c>
      <c r="AM24" s="159"/>
      <c r="AN24" s="159"/>
      <c r="AO24" s="161">
        <f>SUM(AO12:AO23)</f>
        <v>41</v>
      </c>
      <c r="AP24" s="161">
        <f>SUM(AP12:AP23)</f>
        <v>0</v>
      </c>
      <c r="AQ24" s="162"/>
      <c r="AR24" s="161">
        <f>SUM(AR12:AR23)</f>
        <v>0</v>
      </c>
      <c r="AS24" s="162"/>
      <c r="AT24" s="163"/>
      <c r="AU24" s="164"/>
    </row>
    <row r="25" spans="2:47" s="172" customFormat="1" ht="17.25" thickBot="1">
      <c r="B25" s="179"/>
      <c r="C25" s="180"/>
      <c r="D25" s="152"/>
      <c r="E25" s="152"/>
      <c r="F25" s="152"/>
      <c r="G25" s="152"/>
      <c r="H25" s="152"/>
      <c r="I25" s="152"/>
      <c r="J25" s="152"/>
      <c r="K25" s="181"/>
      <c r="L25" s="181"/>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82"/>
      <c r="AR25" s="182"/>
      <c r="AS25" s="182"/>
      <c r="AT25" s="183"/>
      <c r="AU25" s="164"/>
    </row>
    <row r="26" spans="2:47" ht="16.5" customHeight="1" thickBot="1">
      <c r="B26" s="658" t="s">
        <v>2</v>
      </c>
      <c r="C26" s="659"/>
      <c r="D26" s="659"/>
      <c r="E26" s="652" t="s">
        <v>89</v>
      </c>
      <c r="F26" s="652"/>
      <c r="G26" s="652"/>
      <c r="H26" s="652"/>
      <c r="I26" s="652"/>
      <c r="J26" s="652"/>
      <c r="K26" s="652"/>
      <c r="L26" s="653"/>
      <c r="M26" s="202">
        <f>SUM(E29:E40)</f>
        <v>0.2</v>
      </c>
      <c r="U26" s="80"/>
      <c r="W26" s="80"/>
      <c r="AA26" s="80"/>
      <c r="AB26" s="80"/>
      <c r="AD26" s="80"/>
      <c r="AH26" s="80"/>
      <c r="AI26" s="80"/>
      <c r="AK26" s="80"/>
      <c r="AO26" s="80"/>
      <c r="AP26" s="80"/>
      <c r="AQ26" s="80"/>
      <c r="AR26" s="80"/>
      <c r="AS26" s="80"/>
      <c r="AT26" s="80"/>
      <c r="AU26" s="170"/>
    </row>
    <row r="27" spans="2:47" s="82" customFormat="1" ht="26.25" customHeight="1">
      <c r="B27" s="711" t="s">
        <v>238</v>
      </c>
      <c r="C27" s="707" t="s">
        <v>10</v>
      </c>
      <c r="D27" s="708"/>
      <c r="E27" s="713" t="s">
        <v>202</v>
      </c>
      <c r="F27" s="713" t="s">
        <v>200</v>
      </c>
      <c r="G27" s="713" t="s">
        <v>224</v>
      </c>
      <c r="H27" s="713" t="s">
        <v>199</v>
      </c>
      <c r="I27" s="713" t="s">
        <v>16</v>
      </c>
      <c r="J27" s="713" t="s">
        <v>11</v>
      </c>
      <c r="K27" s="665" t="s">
        <v>12</v>
      </c>
      <c r="L27" s="666"/>
      <c r="M27" s="667" t="s">
        <v>3</v>
      </c>
      <c r="N27" s="668"/>
      <c r="O27" s="668"/>
      <c r="P27" s="668"/>
      <c r="Q27" s="668"/>
      <c r="R27" s="668"/>
      <c r="S27" s="669"/>
      <c r="T27" s="667" t="s">
        <v>4</v>
      </c>
      <c r="U27" s="668"/>
      <c r="V27" s="668"/>
      <c r="W27" s="668"/>
      <c r="X27" s="668"/>
      <c r="Y27" s="668"/>
      <c r="Z27" s="669"/>
      <c r="AA27" s="715" t="s">
        <v>5</v>
      </c>
      <c r="AB27" s="716"/>
      <c r="AC27" s="716"/>
      <c r="AD27" s="717"/>
      <c r="AE27" s="173"/>
      <c r="AF27" s="201"/>
      <c r="AG27" s="174"/>
      <c r="AH27" s="667" t="s">
        <v>6</v>
      </c>
      <c r="AI27" s="668"/>
      <c r="AJ27" s="668"/>
      <c r="AK27" s="668"/>
      <c r="AL27" s="668"/>
      <c r="AM27" s="668"/>
      <c r="AN27" s="669"/>
      <c r="AO27" s="670" t="s">
        <v>240</v>
      </c>
      <c r="AP27" s="671"/>
      <c r="AQ27" s="671"/>
      <c r="AR27" s="671"/>
      <c r="AS27" s="672"/>
      <c r="AT27" s="175" t="s">
        <v>134</v>
      </c>
      <c r="AU27" s="168"/>
    </row>
    <row r="28" spans="2:47" s="82" customFormat="1" ht="25.5">
      <c r="B28" s="712"/>
      <c r="C28" s="709"/>
      <c r="D28" s="710"/>
      <c r="E28" s="714"/>
      <c r="F28" s="714"/>
      <c r="G28" s="714"/>
      <c r="H28" s="714"/>
      <c r="I28" s="714"/>
      <c r="J28" s="714"/>
      <c r="K28" s="92" t="s">
        <v>13</v>
      </c>
      <c r="L28" s="93" t="s">
        <v>14</v>
      </c>
      <c r="M28" s="94" t="s">
        <v>8</v>
      </c>
      <c r="N28" s="84" t="s">
        <v>7</v>
      </c>
      <c r="O28" s="84" t="s">
        <v>211</v>
      </c>
      <c r="P28" s="84" t="s">
        <v>15</v>
      </c>
      <c r="Q28" s="84" t="s">
        <v>203</v>
      </c>
      <c r="R28" s="84" t="s">
        <v>204</v>
      </c>
      <c r="S28" s="95" t="s">
        <v>205</v>
      </c>
      <c r="T28" s="94" t="s">
        <v>8</v>
      </c>
      <c r="U28" s="84" t="s">
        <v>7</v>
      </c>
      <c r="V28" s="84" t="s">
        <v>211</v>
      </c>
      <c r="W28" s="84" t="s">
        <v>15</v>
      </c>
      <c r="X28" s="84" t="s">
        <v>203</v>
      </c>
      <c r="Y28" s="84" t="s">
        <v>204</v>
      </c>
      <c r="Z28" s="95" t="s">
        <v>205</v>
      </c>
      <c r="AA28" s="94" t="s">
        <v>8</v>
      </c>
      <c r="AB28" s="84" t="s">
        <v>7</v>
      </c>
      <c r="AC28" s="84" t="s">
        <v>211</v>
      </c>
      <c r="AD28" s="95" t="s">
        <v>15</v>
      </c>
      <c r="AE28" s="96" t="s">
        <v>203</v>
      </c>
      <c r="AF28" s="84" t="s">
        <v>204</v>
      </c>
      <c r="AG28" s="93" t="s">
        <v>205</v>
      </c>
      <c r="AH28" s="94" t="s">
        <v>8</v>
      </c>
      <c r="AI28" s="84" t="s">
        <v>7</v>
      </c>
      <c r="AJ28" s="84" t="s">
        <v>211</v>
      </c>
      <c r="AK28" s="84" t="s">
        <v>15</v>
      </c>
      <c r="AL28" s="84" t="s">
        <v>203</v>
      </c>
      <c r="AM28" s="84" t="s">
        <v>204</v>
      </c>
      <c r="AN28" s="95" t="s">
        <v>205</v>
      </c>
      <c r="AO28" s="94" t="s">
        <v>124</v>
      </c>
      <c r="AP28" s="97" t="s">
        <v>125</v>
      </c>
      <c r="AQ28" s="97" t="s">
        <v>123</v>
      </c>
      <c r="AR28" s="85" t="s">
        <v>203</v>
      </c>
      <c r="AS28" s="86" t="s">
        <v>221</v>
      </c>
      <c r="AT28" s="178" t="s">
        <v>9</v>
      </c>
      <c r="AU28" s="168"/>
    </row>
    <row r="29" spans="2:47" s="111" customFormat="1" ht="41.25" customHeight="1">
      <c r="B29" s="109">
        <v>1</v>
      </c>
      <c r="C29" s="660" t="s">
        <v>359</v>
      </c>
      <c r="D29" s="661"/>
      <c r="E29" s="456">
        <v>0.1</v>
      </c>
      <c r="F29" s="105" t="s">
        <v>330</v>
      </c>
      <c r="G29" s="458" t="s">
        <v>358</v>
      </c>
      <c r="H29" s="110" t="s">
        <v>331</v>
      </c>
      <c r="I29" s="110" t="s">
        <v>331</v>
      </c>
      <c r="J29" s="110" t="s">
        <v>332</v>
      </c>
      <c r="K29" s="145">
        <v>43862</v>
      </c>
      <c r="L29" s="146">
        <v>44196</v>
      </c>
      <c r="M29" s="88">
        <v>1</v>
      </c>
      <c r="N29" s="89"/>
      <c r="O29" s="153">
        <f t="shared" ref="O29:O40" si="52">IFERROR(N29/M29,"")</f>
        <v>0</v>
      </c>
      <c r="P29" s="200"/>
      <c r="Q29" s="108"/>
      <c r="R29" s="153">
        <f t="shared" ref="R29:R40" si="53">IFERROR(Q29/M29,"")</f>
        <v>0</v>
      </c>
      <c r="S29" s="106"/>
      <c r="T29" s="88">
        <v>1</v>
      </c>
      <c r="U29" s="89"/>
      <c r="V29" s="153">
        <f t="shared" ref="V29:V40" si="54">IFERROR(U29/T29,"")</f>
        <v>0</v>
      </c>
      <c r="W29" s="200"/>
      <c r="X29" s="108"/>
      <c r="Y29" s="153">
        <f t="shared" ref="Y29:Y40" si="55">IFERROR(X29/T29,"")</f>
        <v>0</v>
      </c>
      <c r="Z29" s="106"/>
      <c r="AA29" s="88">
        <v>1</v>
      </c>
      <c r="AB29" s="89"/>
      <c r="AC29" s="153">
        <f t="shared" ref="AC29:AC40" si="56">IFERROR(AB29/AA29,"")</f>
        <v>0</v>
      </c>
      <c r="AD29" s="200"/>
      <c r="AE29" s="108"/>
      <c r="AF29" s="153">
        <f t="shared" ref="AF29:AF40" si="57">IFERROR(AE29/AA29,"")</f>
        <v>0</v>
      </c>
      <c r="AG29" s="107"/>
      <c r="AH29" s="88">
        <v>1</v>
      </c>
      <c r="AI29" s="89"/>
      <c r="AJ29" s="153">
        <f t="shared" ref="AJ29:AJ40" si="58">IFERROR(AI29/AH29,"")</f>
        <v>0</v>
      </c>
      <c r="AK29" s="200"/>
      <c r="AL29" s="108"/>
      <c r="AM29" s="153">
        <f t="shared" ref="AM29:AM40" si="59">IFERROR(AL29/AH29,"")</f>
        <v>0</v>
      </c>
      <c r="AN29" s="106"/>
      <c r="AO29" s="88">
        <f t="shared" ref="AO29:AO40" si="60">+SUM(M29,T29,AA29,AH29)</f>
        <v>4</v>
      </c>
      <c r="AP29" s="89">
        <f t="shared" ref="AP29:AP40" si="61">+SUM(N29,U29,AB29,AI29)</f>
        <v>0</v>
      </c>
      <c r="AQ29" s="90">
        <f>IFERROR(AP29/AO29,"")</f>
        <v>0</v>
      </c>
      <c r="AR29" s="154">
        <f>SUM(Q29,X29,AE29,AL29)</f>
        <v>0</v>
      </c>
      <c r="AS29" s="155">
        <f t="shared" ref="AS29:AS40" si="62">IFERROR(AR29/AO29,"")</f>
        <v>0</v>
      </c>
      <c r="AT29" s="91"/>
      <c r="AU29" s="171"/>
    </row>
    <row r="30" spans="2:47" s="111" customFormat="1" ht="61.5" customHeight="1">
      <c r="B30" s="109">
        <v>2</v>
      </c>
      <c r="C30" s="660" t="s">
        <v>356</v>
      </c>
      <c r="D30" s="661"/>
      <c r="E30" s="456">
        <v>0.1</v>
      </c>
      <c r="F30" s="105" t="s">
        <v>328</v>
      </c>
      <c r="G30" s="199" t="s">
        <v>357</v>
      </c>
      <c r="H30" s="110" t="s">
        <v>329</v>
      </c>
      <c r="I30" s="110" t="s">
        <v>329</v>
      </c>
      <c r="J30" s="99" t="s">
        <v>285</v>
      </c>
      <c r="K30" s="145">
        <v>43831</v>
      </c>
      <c r="L30" s="146">
        <v>44196</v>
      </c>
      <c r="M30" s="88">
        <v>1</v>
      </c>
      <c r="N30" s="89"/>
      <c r="O30" s="153">
        <f t="shared" si="52"/>
        <v>0</v>
      </c>
      <c r="P30" s="200"/>
      <c r="Q30" s="108"/>
      <c r="R30" s="153">
        <f t="shared" si="53"/>
        <v>0</v>
      </c>
      <c r="S30" s="106"/>
      <c r="T30" s="88">
        <v>1</v>
      </c>
      <c r="U30" s="89"/>
      <c r="V30" s="153">
        <f t="shared" si="54"/>
        <v>0</v>
      </c>
      <c r="W30" s="200"/>
      <c r="X30" s="108"/>
      <c r="Y30" s="153">
        <f t="shared" si="55"/>
        <v>0</v>
      </c>
      <c r="Z30" s="106"/>
      <c r="AA30" s="88">
        <v>1</v>
      </c>
      <c r="AB30" s="89"/>
      <c r="AC30" s="153">
        <f t="shared" si="56"/>
        <v>0</v>
      </c>
      <c r="AD30" s="200"/>
      <c r="AE30" s="108"/>
      <c r="AF30" s="153">
        <f t="shared" si="57"/>
        <v>0</v>
      </c>
      <c r="AG30" s="107"/>
      <c r="AH30" s="88">
        <v>1</v>
      </c>
      <c r="AI30" s="89"/>
      <c r="AJ30" s="153">
        <f t="shared" si="58"/>
        <v>0</v>
      </c>
      <c r="AK30" s="200"/>
      <c r="AL30" s="108"/>
      <c r="AM30" s="153">
        <f t="shared" si="59"/>
        <v>0</v>
      </c>
      <c r="AN30" s="106"/>
      <c r="AO30" s="88">
        <f t="shared" si="60"/>
        <v>4</v>
      </c>
      <c r="AP30" s="89">
        <f t="shared" si="61"/>
        <v>0</v>
      </c>
      <c r="AQ30" s="90">
        <f t="shared" ref="AQ30:AQ40" si="63">IFERROR(AP30/AO30,"")</f>
        <v>0</v>
      </c>
      <c r="AR30" s="154">
        <f t="shared" ref="AR30:AR37" si="64">SUM(Q30,X30,AE30,AL30)</f>
        <v>0</v>
      </c>
      <c r="AS30" s="155">
        <f t="shared" si="62"/>
        <v>0</v>
      </c>
      <c r="AT30" s="91"/>
      <c r="AU30" s="171"/>
    </row>
    <row r="31" spans="2:47" s="111" customFormat="1" ht="14.25">
      <c r="B31" s="109"/>
      <c r="C31" s="650"/>
      <c r="D31" s="651"/>
      <c r="E31" s="118"/>
      <c r="F31" s="105"/>
      <c r="G31" s="199"/>
      <c r="H31" s="110"/>
      <c r="I31" s="99"/>
      <c r="J31" s="144"/>
      <c r="K31" s="145"/>
      <c r="L31" s="146"/>
      <c r="M31" s="88"/>
      <c r="N31" s="89"/>
      <c r="O31" s="153" t="str">
        <f t="shared" si="52"/>
        <v/>
      </c>
      <c r="P31" s="200"/>
      <c r="Q31" s="108"/>
      <c r="R31" s="153" t="str">
        <f t="shared" si="53"/>
        <v/>
      </c>
      <c r="S31" s="106"/>
      <c r="T31" s="88"/>
      <c r="U31" s="89"/>
      <c r="V31" s="153" t="str">
        <f t="shared" si="54"/>
        <v/>
      </c>
      <c r="W31" s="200"/>
      <c r="X31" s="108"/>
      <c r="Y31" s="153" t="str">
        <f t="shared" si="55"/>
        <v/>
      </c>
      <c r="Z31" s="106"/>
      <c r="AA31" s="88"/>
      <c r="AB31" s="89"/>
      <c r="AC31" s="153" t="str">
        <f t="shared" si="56"/>
        <v/>
      </c>
      <c r="AD31" s="200"/>
      <c r="AE31" s="108"/>
      <c r="AF31" s="153" t="str">
        <f t="shared" si="57"/>
        <v/>
      </c>
      <c r="AG31" s="107"/>
      <c r="AH31" s="88"/>
      <c r="AI31" s="89"/>
      <c r="AJ31" s="153" t="str">
        <f t="shared" si="58"/>
        <v/>
      </c>
      <c r="AK31" s="200"/>
      <c r="AL31" s="108"/>
      <c r="AM31" s="153" t="str">
        <f t="shared" si="59"/>
        <v/>
      </c>
      <c r="AN31" s="106"/>
      <c r="AO31" s="88">
        <f t="shared" si="60"/>
        <v>0</v>
      </c>
      <c r="AP31" s="89">
        <f t="shared" si="61"/>
        <v>0</v>
      </c>
      <c r="AQ31" s="90" t="str">
        <f t="shared" si="63"/>
        <v/>
      </c>
      <c r="AR31" s="154">
        <f t="shared" si="64"/>
        <v>0</v>
      </c>
      <c r="AS31" s="155" t="str">
        <f t="shared" si="62"/>
        <v/>
      </c>
      <c r="AT31" s="91"/>
      <c r="AU31" s="171"/>
    </row>
    <row r="32" spans="2:47" s="111" customFormat="1" ht="14.25">
      <c r="B32" s="109"/>
      <c r="C32" s="650"/>
      <c r="D32" s="651"/>
      <c r="E32" s="118"/>
      <c r="F32" s="105"/>
      <c r="G32" s="199"/>
      <c r="H32" s="110"/>
      <c r="I32" s="99"/>
      <c r="J32" s="144"/>
      <c r="K32" s="145"/>
      <c r="L32" s="146"/>
      <c r="M32" s="88"/>
      <c r="N32" s="89"/>
      <c r="O32" s="153" t="str">
        <f t="shared" si="52"/>
        <v/>
      </c>
      <c r="P32" s="200"/>
      <c r="Q32" s="108"/>
      <c r="R32" s="153" t="str">
        <f t="shared" si="53"/>
        <v/>
      </c>
      <c r="S32" s="106"/>
      <c r="T32" s="88"/>
      <c r="U32" s="89"/>
      <c r="V32" s="153" t="str">
        <f t="shared" si="54"/>
        <v/>
      </c>
      <c r="W32" s="200"/>
      <c r="X32" s="108"/>
      <c r="Y32" s="153" t="str">
        <f t="shared" si="55"/>
        <v/>
      </c>
      <c r="Z32" s="106"/>
      <c r="AA32" s="88"/>
      <c r="AB32" s="89"/>
      <c r="AC32" s="153" t="str">
        <f t="shared" si="56"/>
        <v/>
      </c>
      <c r="AD32" s="200"/>
      <c r="AE32" s="108"/>
      <c r="AF32" s="153" t="str">
        <f t="shared" si="57"/>
        <v/>
      </c>
      <c r="AG32" s="107"/>
      <c r="AH32" s="88"/>
      <c r="AI32" s="89"/>
      <c r="AJ32" s="153" t="str">
        <f t="shared" si="58"/>
        <v/>
      </c>
      <c r="AK32" s="200"/>
      <c r="AL32" s="108"/>
      <c r="AM32" s="153" t="str">
        <f t="shared" si="59"/>
        <v/>
      </c>
      <c r="AN32" s="106"/>
      <c r="AO32" s="88">
        <f t="shared" si="60"/>
        <v>0</v>
      </c>
      <c r="AP32" s="89">
        <f t="shared" si="61"/>
        <v>0</v>
      </c>
      <c r="AQ32" s="90" t="str">
        <f t="shared" si="63"/>
        <v/>
      </c>
      <c r="AR32" s="154">
        <f t="shared" si="64"/>
        <v>0</v>
      </c>
      <c r="AS32" s="155" t="str">
        <f t="shared" si="62"/>
        <v/>
      </c>
      <c r="AT32" s="91"/>
      <c r="AU32" s="171"/>
    </row>
    <row r="33" spans="2:47" s="111" customFormat="1" ht="14.25">
      <c r="B33" s="109"/>
      <c r="C33" s="650"/>
      <c r="D33" s="651"/>
      <c r="E33" s="118"/>
      <c r="F33" s="105"/>
      <c r="G33" s="199"/>
      <c r="H33" s="110"/>
      <c r="I33" s="99"/>
      <c r="J33" s="144"/>
      <c r="K33" s="145"/>
      <c r="L33" s="146"/>
      <c r="M33" s="88"/>
      <c r="N33" s="89"/>
      <c r="O33" s="153" t="str">
        <f t="shared" si="52"/>
        <v/>
      </c>
      <c r="P33" s="200"/>
      <c r="Q33" s="108"/>
      <c r="R33" s="153" t="str">
        <f t="shared" si="53"/>
        <v/>
      </c>
      <c r="S33" s="106"/>
      <c r="T33" s="88"/>
      <c r="U33" s="89"/>
      <c r="V33" s="153" t="str">
        <f t="shared" si="54"/>
        <v/>
      </c>
      <c r="W33" s="200"/>
      <c r="X33" s="108"/>
      <c r="Y33" s="153" t="str">
        <f t="shared" si="55"/>
        <v/>
      </c>
      <c r="Z33" s="106"/>
      <c r="AA33" s="88"/>
      <c r="AB33" s="89"/>
      <c r="AC33" s="153" t="str">
        <f t="shared" si="56"/>
        <v/>
      </c>
      <c r="AD33" s="200"/>
      <c r="AE33" s="108"/>
      <c r="AF33" s="153" t="str">
        <f t="shared" si="57"/>
        <v/>
      </c>
      <c r="AG33" s="107"/>
      <c r="AH33" s="88"/>
      <c r="AI33" s="89"/>
      <c r="AJ33" s="153" t="str">
        <f t="shared" si="58"/>
        <v/>
      </c>
      <c r="AK33" s="200"/>
      <c r="AL33" s="108"/>
      <c r="AM33" s="153" t="str">
        <f t="shared" si="59"/>
        <v/>
      </c>
      <c r="AN33" s="106"/>
      <c r="AO33" s="88">
        <f t="shared" si="60"/>
        <v>0</v>
      </c>
      <c r="AP33" s="89">
        <f t="shared" si="61"/>
        <v>0</v>
      </c>
      <c r="AQ33" s="90" t="str">
        <f t="shared" si="63"/>
        <v/>
      </c>
      <c r="AR33" s="154">
        <f t="shared" si="64"/>
        <v>0</v>
      </c>
      <c r="AS33" s="155" t="str">
        <f t="shared" si="62"/>
        <v/>
      </c>
      <c r="AT33" s="91"/>
      <c r="AU33" s="171"/>
    </row>
    <row r="34" spans="2:47" s="111" customFormat="1" ht="14.25">
      <c r="B34" s="109"/>
      <c r="C34" s="650"/>
      <c r="D34" s="651"/>
      <c r="E34" s="118"/>
      <c r="F34" s="105"/>
      <c r="G34" s="199"/>
      <c r="H34" s="110"/>
      <c r="I34" s="99"/>
      <c r="J34" s="144"/>
      <c r="K34" s="145"/>
      <c r="L34" s="146"/>
      <c r="M34" s="88"/>
      <c r="N34" s="89"/>
      <c r="O34" s="153" t="str">
        <f t="shared" si="52"/>
        <v/>
      </c>
      <c r="P34" s="200"/>
      <c r="Q34" s="108"/>
      <c r="R34" s="153" t="str">
        <f t="shared" si="53"/>
        <v/>
      </c>
      <c r="S34" s="106"/>
      <c r="T34" s="88"/>
      <c r="U34" s="89"/>
      <c r="V34" s="153" t="str">
        <f t="shared" si="54"/>
        <v/>
      </c>
      <c r="W34" s="200"/>
      <c r="X34" s="108"/>
      <c r="Y34" s="153" t="str">
        <f t="shared" si="55"/>
        <v/>
      </c>
      <c r="Z34" s="106"/>
      <c r="AA34" s="88"/>
      <c r="AB34" s="89"/>
      <c r="AC34" s="153" t="str">
        <f t="shared" si="56"/>
        <v/>
      </c>
      <c r="AD34" s="200"/>
      <c r="AE34" s="108"/>
      <c r="AF34" s="153" t="str">
        <f t="shared" si="57"/>
        <v/>
      </c>
      <c r="AG34" s="107"/>
      <c r="AH34" s="88"/>
      <c r="AI34" s="89"/>
      <c r="AJ34" s="153" t="str">
        <f t="shared" si="58"/>
        <v/>
      </c>
      <c r="AK34" s="200"/>
      <c r="AL34" s="108"/>
      <c r="AM34" s="153" t="str">
        <f t="shared" si="59"/>
        <v/>
      </c>
      <c r="AN34" s="106"/>
      <c r="AO34" s="88">
        <f t="shared" si="60"/>
        <v>0</v>
      </c>
      <c r="AP34" s="89">
        <f t="shared" si="61"/>
        <v>0</v>
      </c>
      <c r="AQ34" s="90" t="str">
        <f t="shared" si="63"/>
        <v/>
      </c>
      <c r="AR34" s="154">
        <f t="shared" si="64"/>
        <v>0</v>
      </c>
      <c r="AS34" s="155" t="str">
        <f t="shared" si="62"/>
        <v/>
      </c>
      <c r="AT34" s="91"/>
      <c r="AU34" s="171"/>
    </row>
    <row r="35" spans="2:47" s="111" customFormat="1" ht="14.25">
      <c r="B35" s="109"/>
      <c r="C35" s="650"/>
      <c r="D35" s="651"/>
      <c r="E35" s="118"/>
      <c r="F35" s="105"/>
      <c r="G35" s="199"/>
      <c r="H35" s="110"/>
      <c r="I35" s="99"/>
      <c r="J35" s="144"/>
      <c r="K35" s="145"/>
      <c r="L35" s="146"/>
      <c r="M35" s="88"/>
      <c r="N35" s="89"/>
      <c r="O35" s="153" t="str">
        <f t="shared" si="52"/>
        <v/>
      </c>
      <c r="P35" s="200"/>
      <c r="Q35" s="108"/>
      <c r="R35" s="153" t="str">
        <f t="shared" si="53"/>
        <v/>
      </c>
      <c r="S35" s="106"/>
      <c r="T35" s="88"/>
      <c r="U35" s="89"/>
      <c r="V35" s="153" t="str">
        <f t="shared" si="54"/>
        <v/>
      </c>
      <c r="W35" s="200"/>
      <c r="X35" s="108"/>
      <c r="Y35" s="153" t="str">
        <f t="shared" si="55"/>
        <v/>
      </c>
      <c r="Z35" s="106"/>
      <c r="AA35" s="88"/>
      <c r="AB35" s="89"/>
      <c r="AC35" s="153" t="str">
        <f t="shared" si="56"/>
        <v/>
      </c>
      <c r="AD35" s="200"/>
      <c r="AE35" s="108"/>
      <c r="AF35" s="153" t="str">
        <f t="shared" si="57"/>
        <v/>
      </c>
      <c r="AG35" s="107"/>
      <c r="AH35" s="88"/>
      <c r="AI35" s="89"/>
      <c r="AJ35" s="153" t="str">
        <f t="shared" si="58"/>
        <v/>
      </c>
      <c r="AK35" s="200"/>
      <c r="AL35" s="108"/>
      <c r="AM35" s="153" t="str">
        <f t="shared" si="59"/>
        <v/>
      </c>
      <c r="AN35" s="106"/>
      <c r="AO35" s="88">
        <f t="shared" si="60"/>
        <v>0</v>
      </c>
      <c r="AP35" s="89">
        <f t="shared" si="61"/>
        <v>0</v>
      </c>
      <c r="AQ35" s="90" t="str">
        <f t="shared" si="63"/>
        <v/>
      </c>
      <c r="AR35" s="154">
        <f t="shared" si="64"/>
        <v>0</v>
      </c>
      <c r="AS35" s="155" t="str">
        <f t="shared" si="62"/>
        <v/>
      </c>
      <c r="AT35" s="91"/>
      <c r="AU35" s="171"/>
    </row>
    <row r="36" spans="2:47" s="111" customFormat="1" ht="14.25">
      <c r="B36" s="109"/>
      <c r="C36" s="650"/>
      <c r="D36" s="651"/>
      <c r="E36" s="118"/>
      <c r="F36" s="105"/>
      <c r="G36" s="199"/>
      <c r="H36" s="110"/>
      <c r="I36" s="99"/>
      <c r="J36" s="144"/>
      <c r="K36" s="145"/>
      <c r="L36" s="146"/>
      <c r="M36" s="88"/>
      <c r="N36" s="89"/>
      <c r="O36" s="153" t="str">
        <f t="shared" si="52"/>
        <v/>
      </c>
      <c r="P36" s="200"/>
      <c r="Q36" s="108"/>
      <c r="R36" s="153" t="str">
        <f t="shared" si="53"/>
        <v/>
      </c>
      <c r="S36" s="106"/>
      <c r="T36" s="88"/>
      <c r="U36" s="89"/>
      <c r="V36" s="153" t="str">
        <f t="shared" si="54"/>
        <v/>
      </c>
      <c r="W36" s="200"/>
      <c r="X36" s="108"/>
      <c r="Y36" s="153" t="str">
        <f t="shared" si="55"/>
        <v/>
      </c>
      <c r="Z36" s="106"/>
      <c r="AA36" s="88"/>
      <c r="AB36" s="89"/>
      <c r="AC36" s="153" t="str">
        <f t="shared" si="56"/>
        <v/>
      </c>
      <c r="AD36" s="200"/>
      <c r="AE36" s="108"/>
      <c r="AF36" s="153" t="str">
        <f t="shared" si="57"/>
        <v/>
      </c>
      <c r="AG36" s="107"/>
      <c r="AH36" s="88"/>
      <c r="AI36" s="89"/>
      <c r="AJ36" s="153" t="str">
        <f t="shared" si="58"/>
        <v/>
      </c>
      <c r="AK36" s="200"/>
      <c r="AL36" s="108"/>
      <c r="AM36" s="153" t="str">
        <f t="shared" si="59"/>
        <v/>
      </c>
      <c r="AN36" s="106"/>
      <c r="AO36" s="88">
        <f t="shared" si="60"/>
        <v>0</v>
      </c>
      <c r="AP36" s="89">
        <f t="shared" si="61"/>
        <v>0</v>
      </c>
      <c r="AQ36" s="90" t="str">
        <f t="shared" si="63"/>
        <v/>
      </c>
      <c r="AR36" s="154">
        <f t="shared" si="64"/>
        <v>0</v>
      </c>
      <c r="AS36" s="155" t="str">
        <f t="shared" si="62"/>
        <v/>
      </c>
      <c r="AT36" s="91"/>
      <c r="AU36" s="171"/>
    </row>
    <row r="37" spans="2:47" s="111" customFormat="1" ht="14.25">
      <c r="B37" s="109"/>
      <c r="C37" s="650"/>
      <c r="D37" s="651"/>
      <c r="E37" s="118"/>
      <c r="F37" s="105"/>
      <c r="G37" s="199"/>
      <c r="H37" s="110"/>
      <c r="I37" s="99"/>
      <c r="J37" s="144"/>
      <c r="K37" s="145"/>
      <c r="L37" s="146"/>
      <c r="M37" s="88"/>
      <c r="N37" s="89"/>
      <c r="O37" s="153" t="str">
        <f t="shared" si="52"/>
        <v/>
      </c>
      <c r="P37" s="200"/>
      <c r="Q37" s="108"/>
      <c r="R37" s="153" t="str">
        <f t="shared" si="53"/>
        <v/>
      </c>
      <c r="S37" s="106"/>
      <c r="T37" s="88"/>
      <c r="U37" s="89"/>
      <c r="V37" s="153" t="str">
        <f t="shared" si="54"/>
        <v/>
      </c>
      <c r="W37" s="200"/>
      <c r="X37" s="108"/>
      <c r="Y37" s="153" t="str">
        <f t="shared" si="55"/>
        <v/>
      </c>
      <c r="Z37" s="106"/>
      <c r="AA37" s="88"/>
      <c r="AB37" s="89"/>
      <c r="AC37" s="153" t="str">
        <f t="shared" si="56"/>
        <v/>
      </c>
      <c r="AD37" s="200"/>
      <c r="AE37" s="108"/>
      <c r="AF37" s="153" t="str">
        <f t="shared" si="57"/>
        <v/>
      </c>
      <c r="AG37" s="107"/>
      <c r="AH37" s="88"/>
      <c r="AI37" s="89"/>
      <c r="AJ37" s="153" t="str">
        <f t="shared" si="58"/>
        <v/>
      </c>
      <c r="AK37" s="200"/>
      <c r="AL37" s="108"/>
      <c r="AM37" s="153" t="str">
        <f t="shared" si="59"/>
        <v/>
      </c>
      <c r="AN37" s="106"/>
      <c r="AO37" s="88">
        <f t="shared" si="60"/>
        <v>0</v>
      </c>
      <c r="AP37" s="89">
        <f t="shared" si="61"/>
        <v>0</v>
      </c>
      <c r="AQ37" s="90" t="str">
        <f t="shared" si="63"/>
        <v/>
      </c>
      <c r="AR37" s="154">
        <f t="shared" si="64"/>
        <v>0</v>
      </c>
      <c r="AS37" s="155" t="str">
        <f t="shared" si="62"/>
        <v/>
      </c>
      <c r="AT37" s="91"/>
      <c r="AU37" s="171"/>
    </row>
    <row r="38" spans="2:47" s="111" customFormat="1" ht="14.25">
      <c r="B38" s="109"/>
      <c r="C38" s="650"/>
      <c r="D38" s="651"/>
      <c r="E38" s="118"/>
      <c r="F38" s="105"/>
      <c r="G38" s="199"/>
      <c r="H38" s="110"/>
      <c r="I38" s="99"/>
      <c r="J38" s="144"/>
      <c r="K38" s="145"/>
      <c r="L38" s="146"/>
      <c r="M38" s="88"/>
      <c r="N38" s="89"/>
      <c r="O38" s="153" t="str">
        <f t="shared" si="52"/>
        <v/>
      </c>
      <c r="P38" s="200"/>
      <c r="Q38" s="108"/>
      <c r="R38" s="153" t="str">
        <f t="shared" si="53"/>
        <v/>
      </c>
      <c r="S38" s="106"/>
      <c r="T38" s="88"/>
      <c r="U38" s="89"/>
      <c r="V38" s="153" t="str">
        <f t="shared" si="54"/>
        <v/>
      </c>
      <c r="W38" s="200"/>
      <c r="X38" s="108"/>
      <c r="Y38" s="153" t="str">
        <f t="shared" si="55"/>
        <v/>
      </c>
      <c r="Z38" s="106"/>
      <c r="AA38" s="88"/>
      <c r="AB38" s="89"/>
      <c r="AC38" s="153" t="str">
        <f t="shared" si="56"/>
        <v/>
      </c>
      <c r="AD38" s="200"/>
      <c r="AE38" s="108"/>
      <c r="AF38" s="153" t="str">
        <f t="shared" si="57"/>
        <v/>
      </c>
      <c r="AG38" s="107"/>
      <c r="AH38" s="88"/>
      <c r="AI38" s="89"/>
      <c r="AJ38" s="153" t="str">
        <f t="shared" si="58"/>
        <v/>
      </c>
      <c r="AK38" s="200"/>
      <c r="AL38" s="108"/>
      <c r="AM38" s="153" t="str">
        <f t="shared" si="59"/>
        <v/>
      </c>
      <c r="AN38" s="106"/>
      <c r="AO38" s="102">
        <f t="shared" si="60"/>
        <v>0</v>
      </c>
      <c r="AP38" s="103">
        <f t="shared" si="61"/>
        <v>0</v>
      </c>
      <c r="AQ38" s="112" t="str">
        <f t="shared" si="63"/>
        <v/>
      </c>
      <c r="AR38" s="154">
        <f>SUM(Q38,X38,AE38,AL38)</f>
        <v>0</v>
      </c>
      <c r="AS38" s="90" t="str">
        <f t="shared" si="62"/>
        <v/>
      </c>
      <c r="AT38" s="113"/>
      <c r="AU38" s="171"/>
    </row>
    <row r="39" spans="2:47" s="117" customFormat="1" ht="14.25">
      <c r="B39" s="109"/>
      <c r="C39" s="650"/>
      <c r="D39" s="651"/>
      <c r="E39" s="118"/>
      <c r="F39" s="105"/>
      <c r="G39" s="199"/>
      <c r="H39" s="110"/>
      <c r="I39" s="99"/>
      <c r="J39" s="144"/>
      <c r="K39" s="145"/>
      <c r="L39" s="146"/>
      <c r="M39" s="102"/>
      <c r="N39" s="89"/>
      <c r="O39" s="153" t="str">
        <f t="shared" si="52"/>
        <v/>
      </c>
      <c r="P39" s="100"/>
      <c r="Q39" s="148"/>
      <c r="R39" s="153" t="str">
        <f t="shared" si="53"/>
        <v/>
      </c>
      <c r="S39" s="101"/>
      <c r="T39" s="102"/>
      <c r="U39" s="89"/>
      <c r="V39" s="153" t="str">
        <f t="shared" si="54"/>
        <v/>
      </c>
      <c r="W39" s="100"/>
      <c r="X39" s="148"/>
      <c r="Y39" s="153" t="str">
        <f t="shared" si="55"/>
        <v/>
      </c>
      <c r="Z39" s="101"/>
      <c r="AA39" s="102"/>
      <c r="AB39" s="89"/>
      <c r="AC39" s="153" t="str">
        <f t="shared" si="56"/>
        <v/>
      </c>
      <c r="AD39" s="100"/>
      <c r="AE39" s="148"/>
      <c r="AF39" s="153" t="str">
        <f t="shared" si="57"/>
        <v/>
      </c>
      <c r="AG39" s="104"/>
      <c r="AH39" s="102"/>
      <c r="AI39" s="89"/>
      <c r="AJ39" s="153" t="str">
        <f t="shared" si="58"/>
        <v/>
      </c>
      <c r="AK39" s="100"/>
      <c r="AL39" s="148"/>
      <c r="AM39" s="153" t="str">
        <f t="shared" si="59"/>
        <v/>
      </c>
      <c r="AN39" s="101"/>
      <c r="AO39" s="102">
        <f t="shared" si="60"/>
        <v>0</v>
      </c>
      <c r="AP39" s="143">
        <f t="shared" si="61"/>
        <v>0</v>
      </c>
      <c r="AQ39" s="114" t="str">
        <f t="shared" si="63"/>
        <v/>
      </c>
      <c r="AR39" s="154">
        <f>SUM(Q39,X39,AE39,AL39)</f>
        <v>0</v>
      </c>
      <c r="AS39" s="115" t="str">
        <f t="shared" si="62"/>
        <v/>
      </c>
      <c r="AT39" s="116"/>
      <c r="AU39" s="171"/>
    </row>
    <row r="40" spans="2:47" s="196" customFormat="1" ht="15" thickBot="1">
      <c r="B40" s="184"/>
      <c r="C40" s="654" t="s">
        <v>241</v>
      </c>
      <c r="D40" s="655"/>
      <c r="E40" s="135"/>
      <c r="F40" s="185"/>
      <c r="G40" s="136"/>
      <c r="H40" s="186"/>
      <c r="I40" s="137"/>
      <c r="J40" s="187"/>
      <c r="K40" s="188"/>
      <c r="L40" s="189"/>
      <c r="M40" s="142"/>
      <c r="N40" s="140"/>
      <c r="O40" s="68" t="str">
        <f t="shared" si="52"/>
        <v/>
      </c>
      <c r="P40" s="141"/>
      <c r="Q40" s="190"/>
      <c r="R40" s="68" t="str">
        <f t="shared" si="53"/>
        <v/>
      </c>
      <c r="S40" s="191"/>
      <c r="T40" s="142"/>
      <c r="U40" s="140"/>
      <c r="V40" s="68" t="str">
        <f t="shared" si="54"/>
        <v/>
      </c>
      <c r="W40" s="141"/>
      <c r="X40" s="190"/>
      <c r="Y40" s="68" t="str">
        <f t="shared" si="55"/>
        <v/>
      </c>
      <c r="Z40" s="191"/>
      <c r="AA40" s="142"/>
      <c r="AB40" s="140"/>
      <c r="AC40" s="68" t="str">
        <f t="shared" si="56"/>
        <v/>
      </c>
      <c r="AD40" s="141"/>
      <c r="AE40" s="190"/>
      <c r="AF40" s="68" t="str">
        <f t="shared" si="57"/>
        <v/>
      </c>
      <c r="AG40" s="192"/>
      <c r="AH40" s="142"/>
      <c r="AI40" s="140"/>
      <c r="AJ40" s="68" t="str">
        <f t="shared" si="58"/>
        <v/>
      </c>
      <c r="AK40" s="141"/>
      <c r="AL40" s="190"/>
      <c r="AM40" s="68" t="str">
        <f t="shared" si="59"/>
        <v/>
      </c>
      <c r="AN40" s="191"/>
      <c r="AO40" s="138">
        <f t="shared" si="60"/>
        <v>0</v>
      </c>
      <c r="AP40" s="139">
        <f t="shared" si="61"/>
        <v>0</v>
      </c>
      <c r="AQ40" s="193" t="str">
        <f t="shared" si="63"/>
        <v/>
      </c>
      <c r="AR40" s="69">
        <f>SUM(Q40,X40,AE40,AL40)</f>
        <v>0</v>
      </c>
      <c r="AS40" s="194" t="str">
        <f t="shared" si="62"/>
        <v/>
      </c>
      <c r="AT40" s="195"/>
      <c r="AU40" s="171">
        <f>+SUMPRODUCT(AQ29:AQ40,E29:E40)</f>
        <v>0</v>
      </c>
    </row>
    <row r="41" spans="2:47" s="169" customFormat="1">
      <c r="B41" s="166"/>
      <c r="C41" s="166"/>
      <c r="D41" s="166"/>
      <c r="E41" s="166"/>
      <c r="F41" s="166"/>
      <c r="G41" s="166"/>
      <c r="H41" s="166"/>
      <c r="I41" s="166"/>
      <c r="J41" s="166"/>
      <c r="K41" s="166"/>
      <c r="L41" s="160" t="s">
        <v>265</v>
      </c>
      <c r="M41" s="161">
        <f>SUM(M28:M40)</f>
        <v>2</v>
      </c>
      <c r="N41" s="161">
        <f>SUM(N28:N40)</f>
        <v>0</v>
      </c>
      <c r="O41" s="159"/>
      <c r="P41" s="159"/>
      <c r="Q41" s="161">
        <f>SUM(Q28:Q40)</f>
        <v>0</v>
      </c>
      <c r="R41" s="159"/>
      <c r="S41" s="159"/>
      <c r="T41" s="161">
        <f>SUM(T28:T40)</f>
        <v>2</v>
      </c>
      <c r="U41" s="161">
        <f>SUM(U28:U40)</f>
        <v>0</v>
      </c>
      <c r="V41" s="159"/>
      <c r="W41" s="159"/>
      <c r="X41" s="161">
        <f>SUM(X28:X40)</f>
        <v>0</v>
      </c>
      <c r="Y41" s="159"/>
      <c r="Z41" s="159"/>
      <c r="AA41" s="161">
        <f>SUM(AA28:AA40)</f>
        <v>2</v>
      </c>
      <c r="AB41" s="161">
        <f>SUM(AB28:AB40)</f>
        <v>0</v>
      </c>
      <c r="AC41" s="159"/>
      <c r="AD41" s="159"/>
      <c r="AE41" s="161">
        <f>SUM(AE28:AE40)</f>
        <v>0</v>
      </c>
      <c r="AF41" s="159"/>
      <c r="AG41" s="159"/>
      <c r="AH41" s="161">
        <f>SUM(AH28:AH40)</f>
        <v>2</v>
      </c>
      <c r="AI41" s="161">
        <f>SUM(AI28:AI40)</f>
        <v>0</v>
      </c>
      <c r="AJ41" s="159"/>
      <c r="AK41" s="159"/>
      <c r="AL41" s="161">
        <f>SUM(AL28:AL40)</f>
        <v>0</v>
      </c>
      <c r="AM41" s="159"/>
      <c r="AN41" s="159"/>
      <c r="AO41" s="161">
        <f>SUM(AO28:AO40)</f>
        <v>8</v>
      </c>
      <c r="AP41" s="161">
        <f>SUM(AP28:AP40)</f>
        <v>0</v>
      </c>
      <c r="AQ41" s="162"/>
      <c r="AR41" s="161">
        <f>SUM(AR28:AR40)</f>
        <v>0</v>
      </c>
      <c r="AS41" s="167"/>
      <c r="AT41" s="167"/>
      <c r="AU41" s="168"/>
    </row>
  </sheetData>
  <autoFilter ref="B9:AT24">
    <filterColumn colId="0" showButton="0"/>
    <filterColumn colId="1" showButton="0"/>
  </autoFilter>
  <mergeCells count="70">
    <mergeCell ref="C39:D39"/>
    <mergeCell ref="C33:D33"/>
    <mergeCell ref="C35:D35"/>
    <mergeCell ref="C37:D37"/>
    <mergeCell ref="C40:D40"/>
    <mergeCell ref="C38:D38"/>
    <mergeCell ref="C34:D34"/>
    <mergeCell ref="C36:D36"/>
    <mergeCell ref="C31:D31"/>
    <mergeCell ref="C29:D29"/>
    <mergeCell ref="C20:D20"/>
    <mergeCell ref="C32:D32"/>
    <mergeCell ref="C16:D16"/>
    <mergeCell ref="C17:D17"/>
    <mergeCell ref="C30:D30"/>
    <mergeCell ref="T27:Z27"/>
    <mergeCell ref="AA27:AD27"/>
    <mergeCell ref="AH27:AN27"/>
    <mergeCell ref="AO27:AS27"/>
    <mergeCell ref="H27:H28"/>
    <mergeCell ref="I27:I28"/>
    <mergeCell ref="J27:J28"/>
    <mergeCell ref="K27:L27"/>
    <mergeCell ref="M27:S27"/>
    <mergeCell ref="B27:B28"/>
    <mergeCell ref="C27:D28"/>
    <mergeCell ref="E27:E28"/>
    <mergeCell ref="F27:F28"/>
    <mergeCell ref="G27:G28"/>
    <mergeCell ref="B10:D10"/>
    <mergeCell ref="E10:L10"/>
    <mergeCell ref="C11:D12"/>
    <mergeCell ref="B11:B12"/>
    <mergeCell ref="J11:J12"/>
    <mergeCell ref="E11:E12"/>
    <mergeCell ref="F11:F12"/>
    <mergeCell ref="G11:G12"/>
    <mergeCell ref="H11:H12"/>
    <mergeCell ref="I11:I12"/>
    <mergeCell ref="BS5:BU6"/>
    <mergeCell ref="BV5:BX6"/>
    <mergeCell ref="B7:C8"/>
    <mergeCell ref="D7:D8"/>
    <mergeCell ref="AO5:AQ6"/>
    <mergeCell ref="AR5:AT6"/>
    <mergeCell ref="AO7:AQ8"/>
    <mergeCell ref="AR7:AT8"/>
    <mergeCell ref="D1:AT1"/>
    <mergeCell ref="D2:AT2"/>
    <mergeCell ref="D3:AT3"/>
    <mergeCell ref="B1:C3"/>
    <mergeCell ref="B9:D9"/>
    <mergeCell ref="B5:C6"/>
    <mergeCell ref="D5:D6"/>
    <mergeCell ref="AA11:AD11"/>
    <mergeCell ref="K11:L11"/>
    <mergeCell ref="M11:S11"/>
    <mergeCell ref="T11:Z11"/>
    <mergeCell ref="AO11:AS11"/>
    <mergeCell ref="AH11:AN11"/>
    <mergeCell ref="C13:D13"/>
    <mergeCell ref="C22:D22"/>
    <mergeCell ref="E26:L26"/>
    <mergeCell ref="C23:D23"/>
    <mergeCell ref="C14:D14"/>
    <mergeCell ref="C19:D19"/>
    <mergeCell ref="B26:D26"/>
    <mergeCell ref="C21:D21"/>
    <mergeCell ref="C15:D15"/>
    <mergeCell ref="C18:D18"/>
  </mergeCells>
  <conditionalFormatting sqref="O22:O23 O13:O19">
    <cfRule type="iconSet" priority="270">
      <iconSet iconSet="3TrafficLights2">
        <cfvo type="percent" val="0"/>
        <cfvo type="num" val="0.7"/>
        <cfvo type="num" val="0.9"/>
      </iconSet>
    </cfRule>
    <cfRule type="cellIs" dxfId="105" priority="271" stopIfTrue="1" operator="greaterThanOrEqual">
      <formula>0.9</formula>
    </cfRule>
    <cfRule type="cellIs" dxfId="104" priority="272" stopIfTrue="1" operator="between">
      <formula>0.7</formula>
      <formula>0.89</formula>
    </cfRule>
    <cfRule type="cellIs" dxfId="103" priority="273" stopIfTrue="1" operator="between">
      <formula>0</formula>
      <formula>0.69</formula>
    </cfRule>
  </conditionalFormatting>
  <conditionalFormatting sqref="R22:R23 R13:R19">
    <cfRule type="iconSet" priority="238">
      <iconSet iconSet="3TrafficLights2">
        <cfvo type="percent" val="0"/>
        <cfvo type="num" val="0.7"/>
        <cfvo type="num" val="0.9"/>
      </iconSet>
    </cfRule>
    <cfRule type="cellIs" dxfId="102" priority="239" stopIfTrue="1" operator="greaterThanOrEqual">
      <formula>0.9</formula>
    </cfRule>
    <cfRule type="cellIs" dxfId="101" priority="240" stopIfTrue="1" operator="between">
      <formula>0.7</formula>
      <formula>0.89</formula>
    </cfRule>
    <cfRule type="cellIs" dxfId="100" priority="241" stopIfTrue="1" operator="between">
      <formula>0</formula>
      <formula>0.69</formula>
    </cfRule>
  </conditionalFormatting>
  <conditionalFormatting sqref="Y22:Y23 Y13:Y19">
    <cfRule type="iconSet" priority="234">
      <iconSet iconSet="3TrafficLights2">
        <cfvo type="percent" val="0"/>
        <cfvo type="num" val="0.7"/>
        <cfvo type="num" val="0.9"/>
      </iconSet>
    </cfRule>
    <cfRule type="cellIs" dxfId="99" priority="235" stopIfTrue="1" operator="greaterThanOrEqual">
      <formula>0.9</formula>
    </cfRule>
    <cfRule type="cellIs" dxfId="98" priority="236" stopIfTrue="1" operator="between">
      <formula>0.7</formula>
      <formula>0.89</formula>
    </cfRule>
    <cfRule type="cellIs" dxfId="97" priority="237" stopIfTrue="1" operator="between">
      <formula>0</formula>
      <formula>0.69</formula>
    </cfRule>
  </conditionalFormatting>
  <conditionalFormatting sqref="AF22:AF23 AF13:AF19">
    <cfRule type="iconSet" priority="230">
      <iconSet iconSet="3TrafficLights2">
        <cfvo type="percent" val="0"/>
        <cfvo type="num" val="0.7"/>
        <cfvo type="num" val="0.9"/>
      </iconSet>
    </cfRule>
    <cfRule type="cellIs" dxfId="96" priority="231" stopIfTrue="1" operator="greaterThanOrEqual">
      <formula>0.9</formula>
    </cfRule>
    <cfRule type="cellIs" dxfId="95" priority="232" stopIfTrue="1" operator="between">
      <formula>0.7</formula>
      <formula>0.89</formula>
    </cfRule>
    <cfRule type="cellIs" dxfId="94" priority="233" stopIfTrue="1" operator="between">
      <formula>0</formula>
      <formula>0.69</formula>
    </cfRule>
  </conditionalFormatting>
  <conditionalFormatting sqref="AM22:AM23 AM13:AM19">
    <cfRule type="iconSet" priority="226">
      <iconSet iconSet="3TrafficLights2">
        <cfvo type="percent" val="0"/>
        <cfvo type="num" val="0.7"/>
        <cfvo type="num" val="0.9"/>
      </iconSet>
    </cfRule>
    <cfRule type="cellIs" dxfId="93" priority="227" stopIfTrue="1" operator="greaterThanOrEqual">
      <formula>0.9</formula>
    </cfRule>
    <cfRule type="cellIs" dxfId="92" priority="228" stopIfTrue="1" operator="between">
      <formula>0.7</formula>
      <formula>0.89</formula>
    </cfRule>
    <cfRule type="cellIs" dxfId="91" priority="229" stopIfTrue="1" operator="between">
      <formula>0</formula>
      <formula>0.69</formula>
    </cfRule>
  </conditionalFormatting>
  <conditionalFormatting sqref="AQ13">
    <cfRule type="iconSet" priority="214">
      <iconSet iconSet="3TrafficLights2">
        <cfvo type="percent" val="0"/>
        <cfvo type="num" val="0.7"/>
        <cfvo type="num" val="0.9"/>
      </iconSet>
    </cfRule>
    <cfRule type="cellIs" dxfId="90" priority="215" stopIfTrue="1" operator="greaterThan">
      <formula>0.9</formula>
    </cfRule>
    <cfRule type="cellIs" dxfId="89" priority="216" stopIfTrue="1" operator="between">
      <formula>0.7</formula>
      <formula>0.89</formula>
    </cfRule>
    <cfRule type="cellIs" dxfId="88" priority="217" stopIfTrue="1" operator="between">
      <formula>0</formula>
      <formula>0.69</formula>
    </cfRule>
  </conditionalFormatting>
  <conditionalFormatting sqref="AS22:AS23 AQ22:AQ23">
    <cfRule type="iconSet" priority="717">
      <iconSet iconSet="3TrafficLights2">
        <cfvo type="percent" val="0"/>
        <cfvo type="num" val="0.7"/>
        <cfvo type="num" val="0.9"/>
      </iconSet>
    </cfRule>
    <cfRule type="cellIs" dxfId="87" priority="718" stopIfTrue="1" operator="greaterThan">
      <formula>0.9</formula>
    </cfRule>
    <cfRule type="cellIs" dxfId="86" priority="719" stopIfTrue="1" operator="between">
      <formula>0.7</formula>
      <formula>0.89</formula>
    </cfRule>
    <cfRule type="cellIs" dxfId="85" priority="720" stopIfTrue="1" operator="between">
      <formula>0</formula>
      <formula>0.69</formula>
    </cfRule>
  </conditionalFormatting>
  <conditionalFormatting sqref="M26">
    <cfRule type="iconSet" priority="148">
      <iconSet iconSet="3TrafficLights2">
        <cfvo type="percent" val="0"/>
        <cfvo type="num" val="0.7"/>
        <cfvo type="num" val="0.9"/>
      </iconSet>
    </cfRule>
    <cfRule type="cellIs" dxfId="84" priority="149" stopIfTrue="1" operator="equal">
      <formula>1</formula>
    </cfRule>
    <cfRule type="cellIs" dxfId="83" priority="150" stopIfTrue="1" operator="notEqual">
      <formula>1</formula>
    </cfRule>
  </conditionalFormatting>
  <conditionalFormatting sqref="M10">
    <cfRule type="iconSet" priority="145">
      <iconSet iconSet="3TrafficLights2">
        <cfvo type="percent" val="0"/>
        <cfvo type="num" val="0.7"/>
        <cfvo type="num" val="0.9"/>
      </iconSet>
    </cfRule>
    <cfRule type="cellIs" dxfId="82" priority="146" stopIfTrue="1" operator="equal">
      <formula>1</formula>
    </cfRule>
    <cfRule type="cellIs" dxfId="81" priority="147" stopIfTrue="1" operator="notEqual">
      <formula>1</formula>
    </cfRule>
  </conditionalFormatting>
  <conditionalFormatting sqref="AS38:AS40">
    <cfRule type="iconSet" priority="141">
      <iconSet iconSet="3TrafficLights2">
        <cfvo type="percent" val="0"/>
        <cfvo type="num" val="0.7"/>
        <cfvo type="num" val="0.9"/>
      </iconSet>
    </cfRule>
    <cfRule type="cellIs" dxfId="80" priority="142" stopIfTrue="1" operator="greaterThan">
      <formula>0.9</formula>
    </cfRule>
    <cfRule type="cellIs" dxfId="79" priority="143" stopIfTrue="1" operator="between">
      <formula>0.7</formula>
      <formula>0.89</formula>
    </cfRule>
    <cfRule type="cellIs" dxfId="78" priority="144" stopIfTrue="1" operator="between">
      <formula>0</formula>
      <formula>0.69</formula>
    </cfRule>
  </conditionalFormatting>
  <conditionalFormatting sqref="V22:V23 V13:V19">
    <cfRule type="iconSet" priority="133">
      <iconSet iconSet="3TrafficLights2">
        <cfvo type="percent" val="0"/>
        <cfvo type="num" val="0.7"/>
        <cfvo type="num" val="0.9"/>
      </iconSet>
    </cfRule>
    <cfRule type="cellIs" dxfId="77" priority="134" stopIfTrue="1" operator="greaterThanOrEqual">
      <formula>0.9</formula>
    </cfRule>
    <cfRule type="cellIs" dxfId="76" priority="135" stopIfTrue="1" operator="between">
      <formula>0.7</formula>
      <formula>0.89</formula>
    </cfRule>
    <cfRule type="cellIs" dxfId="75" priority="136" stopIfTrue="1" operator="between">
      <formula>0</formula>
      <formula>0.69</formula>
    </cfRule>
  </conditionalFormatting>
  <conditionalFormatting sqref="AC22:AC23 AC13:AC19">
    <cfRule type="iconSet" priority="129">
      <iconSet iconSet="3TrafficLights2">
        <cfvo type="percent" val="0"/>
        <cfvo type="num" val="0.7"/>
        <cfvo type="num" val="0.9"/>
      </iconSet>
    </cfRule>
    <cfRule type="cellIs" dxfId="74" priority="130" stopIfTrue="1" operator="greaterThanOrEqual">
      <formula>0.9</formula>
    </cfRule>
    <cfRule type="cellIs" dxfId="73" priority="131" stopIfTrue="1" operator="between">
      <formula>0.7</formula>
      <formula>0.89</formula>
    </cfRule>
    <cfRule type="cellIs" dxfId="72" priority="132" stopIfTrue="1" operator="between">
      <formula>0</formula>
      <formula>0.69</formula>
    </cfRule>
  </conditionalFormatting>
  <conditionalFormatting sqref="AJ22:AJ23 AJ13:AJ19">
    <cfRule type="iconSet" priority="125">
      <iconSet iconSet="3TrafficLights2">
        <cfvo type="percent" val="0"/>
        <cfvo type="num" val="0.7"/>
        <cfvo type="num" val="0.9"/>
      </iconSet>
    </cfRule>
    <cfRule type="cellIs" dxfId="71" priority="126" stopIfTrue="1" operator="greaterThanOrEqual">
      <formula>0.9</formula>
    </cfRule>
    <cfRule type="cellIs" dxfId="70" priority="127" stopIfTrue="1" operator="between">
      <formula>0.7</formula>
      <formula>0.89</formula>
    </cfRule>
    <cfRule type="cellIs" dxfId="69" priority="128" stopIfTrue="1" operator="between">
      <formula>0</formula>
      <formula>0.69</formula>
    </cfRule>
  </conditionalFormatting>
  <conditionalFormatting sqref="AQ29">
    <cfRule type="iconSet" priority="93">
      <iconSet iconSet="3TrafficLights2">
        <cfvo type="percent" val="0"/>
        <cfvo type="num" val="0.7"/>
        <cfvo type="num" val="0.9"/>
      </iconSet>
    </cfRule>
    <cfRule type="cellIs" dxfId="68" priority="94" stopIfTrue="1" operator="greaterThan">
      <formula>0.9</formula>
    </cfRule>
    <cfRule type="cellIs" dxfId="67" priority="95" stopIfTrue="1" operator="between">
      <formula>0.7</formula>
      <formula>0.89</formula>
    </cfRule>
    <cfRule type="cellIs" dxfId="66" priority="96" stopIfTrue="1" operator="between">
      <formula>0</formula>
      <formula>0.69</formula>
    </cfRule>
  </conditionalFormatting>
  <conditionalFormatting sqref="AQ38:AQ40">
    <cfRule type="iconSet" priority="121">
      <iconSet iconSet="3TrafficLights2">
        <cfvo type="percent" val="0"/>
        <cfvo type="num" val="0.7"/>
        <cfvo type="num" val="0.9"/>
      </iconSet>
    </cfRule>
    <cfRule type="cellIs" dxfId="65" priority="122" stopIfTrue="1" operator="greaterThan">
      <formula>0.9</formula>
    </cfRule>
    <cfRule type="cellIs" dxfId="64" priority="123" stopIfTrue="1" operator="between">
      <formula>0.7</formula>
      <formula>0.89</formula>
    </cfRule>
    <cfRule type="cellIs" dxfId="63" priority="124" stopIfTrue="1" operator="between">
      <formula>0</formula>
      <formula>0.69</formula>
    </cfRule>
  </conditionalFormatting>
  <conditionalFormatting sqref="O20:O21">
    <cfRule type="iconSet" priority="29">
      <iconSet iconSet="3TrafficLights2">
        <cfvo type="percent" val="0"/>
        <cfvo type="num" val="0.7"/>
        <cfvo type="num" val="0.9"/>
      </iconSet>
    </cfRule>
    <cfRule type="cellIs" dxfId="62" priority="30" stopIfTrue="1" operator="greaterThanOrEqual">
      <formula>0.9</formula>
    </cfRule>
    <cfRule type="cellIs" dxfId="61" priority="31" stopIfTrue="1" operator="between">
      <formula>0.7</formula>
      <formula>0.89</formula>
    </cfRule>
    <cfRule type="cellIs" dxfId="60" priority="32" stopIfTrue="1" operator="between">
      <formula>0</formula>
      <formula>0.69</formula>
    </cfRule>
  </conditionalFormatting>
  <conditionalFormatting sqref="R20:R21">
    <cfRule type="iconSet" priority="25">
      <iconSet iconSet="3TrafficLights2">
        <cfvo type="percent" val="0"/>
        <cfvo type="num" val="0.7"/>
        <cfvo type="num" val="0.9"/>
      </iconSet>
    </cfRule>
    <cfRule type="cellIs" dxfId="59" priority="26" stopIfTrue="1" operator="greaterThanOrEqual">
      <formula>0.9</formula>
    </cfRule>
    <cfRule type="cellIs" dxfId="58" priority="27" stopIfTrue="1" operator="between">
      <formula>0.7</formula>
      <formula>0.89</formula>
    </cfRule>
    <cfRule type="cellIs" dxfId="57" priority="28" stopIfTrue="1" operator="between">
      <formula>0</formula>
      <formula>0.69</formula>
    </cfRule>
  </conditionalFormatting>
  <conditionalFormatting sqref="Y20:Y21">
    <cfRule type="iconSet" priority="21">
      <iconSet iconSet="3TrafficLights2">
        <cfvo type="percent" val="0"/>
        <cfvo type="num" val="0.7"/>
        <cfvo type="num" val="0.9"/>
      </iconSet>
    </cfRule>
    <cfRule type="cellIs" dxfId="56" priority="22" stopIfTrue="1" operator="greaterThanOrEqual">
      <formula>0.9</formula>
    </cfRule>
    <cfRule type="cellIs" dxfId="55" priority="23" stopIfTrue="1" operator="between">
      <formula>0.7</formula>
      <formula>0.89</formula>
    </cfRule>
    <cfRule type="cellIs" dxfId="54" priority="24" stopIfTrue="1" operator="between">
      <formula>0</formula>
      <formula>0.69</formula>
    </cfRule>
  </conditionalFormatting>
  <conditionalFormatting sqref="AF20:AF21">
    <cfRule type="iconSet" priority="17">
      <iconSet iconSet="3TrafficLights2">
        <cfvo type="percent" val="0"/>
        <cfvo type="num" val="0.7"/>
        <cfvo type="num" val="0.9"/>
      </iconSet>
    </cfRule>
    <cfRule type="cellIs" dxfId="53" priority="18" stopIfTrue="1" operator="greaterThanOrEqual">
      <formula>0.9</formula>
    </cfRule>
    <cfRule type="cellIs" dxfId="52" priority="19" stopIfTrue="1" operator="between">
      <formula>0.7</formula>
      <formula>0.89</formula>
    </cfRule>
    <cfRule type="cellIs" dxfId="51" priority="20" stopIfTrue="1" operator="between">
      <formula>0</formula>
      <formula>0.69</formula>
    </cfRule>
  </conditionalFormatting>
  <conditionalFormatting sqref="AM20:AM21">
    <cfRule type="iconSet" priority="13">
      <iconSet iconSet="3TrafficLights2">
        <cfvo type="percent" val="0"/>
        <cfvo type="num" val="0.7"/>
        <cfvo type="num" val="0.9"/>
      </iconSet>
    </cfRule>
    <cfRule type="cellIs" dxfId="50" priority="14" stopIfTrue="1" operator="greaterThanOrEqual">
      <formula>0.9</formula>
    </cfRule>
    <cfRule type="cellIs" dxfId="49" priority="15" stopIfTrue="1" operator="between">
      <formula>0.7</formula>
      <formula>0.89</formula>
    </cfRule>
    <cfRule type="cellIs" dxfId="48" priority="16" stopIfTrue="1" operator="between">
      <formula>0</formula>
      <formula>0.69</formula>
    </cfRule>
  </conditionalFormatting>
  <conditionalFormatting sqref="AS20:AS21 AQ20:AQ21">
    <cfRule type="iconSet" priority="33">
      <iconSet iconSet="3TrafficLights2">
        <cfvo type="percent" val="0"/>
        <cfvo type="num" val="0.7"/>
        <cfvo type="num" val="0.9"/>
      </iconSet>
    </cfRule>
    <cfRule type="cellIs" dxfId="47" priority="34" stopIfTrue="1" operator="greaterThan">
      <formula>0.9</formula>
    </cfRule>
    <cfRule type="cellIs" dxfId="46" priority="35" stopIfTrue="1" operator="between">
      <formula>0.7</formula>
      <formula>0.89</formula>
    </cfRule>
    <cfRule type="cellIs" dxfId="45" priority="36" stopIfTrue="1" operator="between">
      <formula>0</formula>
      <formula>0.69</formula>
    </cfRule>
  </conditionalFormatting>
  <conditionalFormatting sqref="V20:V21">
    <cfRule type="iconSet" priority="9">
      <iconSet iconSet="3TrafficLights2">
        <cfvo type="percent" val="0"/>
        <cfvo type="num" val="0.7"/>
        <cfvo type="num" val="0.9"/>
      </iconSet>
    </cfRule>
    <cfRule type="cellIs" dxfId="44" priority="10" stopIfTrue="1" operator="greaterThanOrEqual">
      <formula>0.9</formula>
    </cfRule>
    <cfRule type="cellIs" dxfId="43" priority="11" stopIfTrue="1" operator="between">
      <formula>0.7</formula>
      <formula>0.89</formula>
    </cfRule>
    <cfRule type="cellIs" dxfId="42" priority="12" stopIfTrue="1" operator="between">
      <formula>0</formula>
      <formula>0.69</formula>
    </cfRule>
  </conditionalFormatting>
  <conditionalFormatting sqref="AC20:AC21">
    <cfRule type="iconSet" priority="5">
      <iconSet iconSet="3TrafficLights2">
        <cfvo type="percent" val="0"/>
        <cfvo type="num" val="0.7"/>
        <cfvo type="num" val="0.9"/>
      </iconSet>
    </cfRule>
    <cfRule type="cellIs" dxfId="41" priority="6" stopIfTrue="1" operator="greaterThanOrEqual">
      <formula>0.9</formula>
    </cfRule>
    <cfRule type="cellIs" dxfId="40" priority="7" stopIfTrue="1" operator="between">
      <formula>0.7</formula>
      <formula>0.89</formula>
    </cfRule>
    <cfRule type="cellIs" dxfId="39" priority="8" stopIfTrue="1" operator="between">
      <formula>0</formula>
      <formula>0.69</formula>
    </cfRule>
  </conditionalFormatting>
  <conditionalFormatting sqref="AJ20:AJ21">
    <cfRule type="iconSet" priority="1">
      <iconSet iconSet="3TrafficLights2">
        <cfvo type="percent" val="0"/>
        <cfvo type="num" val="0.7"/>
        <cfvo type="num" val="0.9"/>
      </iconSet>
    </cfRule>
    <cfRule type="cellIs" dxfId="38" priority="2" stopIfTrue="1" operator="greaterThanOrEqual">
      <formula>0.9</formula>
    </cfRule>
    <cfRule type="cellIs" dxfId="37" priority="3" stopIfTrue="1" operator="between">
      <formula>0.7</formula>
      <formula>0.89</formula>
    </cfRule>
    <cfRule type="cellIs" dxfId="36" priority="4" stopIfTrue="1" operator="between">
      <formula>0</formula>
      <formula>0.69</formula>
    </cfRule>
  </conditionalFormatting>
  <conditionalFormatting sqref="AQ14:AQ19">
    <cfRule type="iconSet" priority="2205">
      <iconSet iconSet="3TrafficLights2">
        <cfvo type="percent" val="0"/>
        <cfvo type="num" val="0.7"/>
        <cfvo type="num" val="0.9"/>
      </iconSet>
    </cfRule>
    <cfRule type="cellIs" dxfId="35" priority="2206" stopIfTrue="1" operator="greaterThan">
      <formula>0.9</formula>
    </cfRule>
    <cfRule type="cellIs" dxfId="34" priority="2207" stopIfTrue="1" operator="between">
      <formula>0.7</formula>
      <formula>0.89</formula>
    </cfRule>
    <cfRule type="cellIs" dxfId="33" priority="2208" stopIfTrue="1" operator="between">
      <formula>0</formula>
      <formula>0.69</formula>
    </cfRule>
  </conditionalFormatting>
  <conditionalFormatting sqref="AS13:AS19">
    <cfRule type="iconSet" priority="2213">
      <iconSet iconSet="3TrafficLights2">
        <cfvo type="percent" val="0"/>
        <cfvo type="num" val="0.7"/>
        <cfvo type="num" val="0.9"/>
      </iconSet>
    </cfRule>
    <cfRule type="cellIs" dxfId="32" priority="2214" stopIfTrue="1" operator="greaterThanOrEqual">
      <formula>0.9</formula>
    </cfRule>
    <cfRule type="cellIs" dxfId="31" priority="2215" stopIfTrue="1" operator="between">
      <formula>0.7</formula>
      <formula>0.89</formula>
    </cfRule>
    <cfRule type="cellIs" dxfId="30" priority="2216" stopIfTrue="1" operator="between">
      <formula>0</formula>
      <formula>0.69</formula>
    </cfRule>
  </conditionalFormatting>
  <conditionalFormatting sqref="AQ30:AQ37">
    <cfRule type="iconSet" priority="2253">
      <iconSet iconSet="3TrafficLights2">
        <cfvo type="percent" val="0"/>
        <cfvo type="num" val="0.7"/>
        <cfvo type="num" val="0.9"/>
      </iconSet>
    </cfRule>
    <cfRule type="cellIs" dxfId="29" priority="2254" stopIfTrue="1" operator="greaterThan">
      <formula>0.9</formula>
    </cfRule>
    <cfRule type="cellIs" dxfId="28" priority="2255" stopIfTrue="1" operator="between">
      <formula>0.7</formula>
      <formula>0.89</formula>
    </cfRule>
    <cfRule type="cellIs" dxfId="27" priority="2256" stopIfTrue="1" operator="between">
      <formula>0</formula>
      <formula>0.69</formula>
    </cfRule>
  </conditionalFormatting>
  <conditionalFormatting sqref="AS29:AS37">
    <cfRule type="iconSet" priority="2257">
      <iconSet iconSet="3TrafficLights2">
        <cfvo type="percent" val="0"/>
        <cfvo type="num" val="0.7"/>
        <cfvo type="num" val="0.9"/>
      </iconSet>
    </cfRule>
    <cfRule type="cellIs" dxfId="26" priority="2258" stopIfTrue="1" operator="greaterThanOrEqual">
      <formula>0.9</formula>
    </cfRule>
    <cfRule type="cellIs" dxfId="25" priority="2259" stopIfTrue="1" operator="between">
      <formula>0.7</formula>
      <formula>0.89</formula>
    </cfRule>
    <cfRule type="cellIs" dxfId="24" priority="2260" stopIfTrue="1" operator="between">
      <formula>0</formula>
      <formula>0.69</formula>
    </cfRule>
  </conditionalFormatting>
  <conditionalFormatting sqref="O29:O40">
    <cfRule type="iconSet" priority="2265">
      <iconSet iconSet="3TrafficLights2">
        <cfvo type="percent" val="0"/>
        <cfvo type="num" val="0.7"/>
        <cfvo type="num" val="0.9"/>
      </iconSet>
    </cfRule>
    <cfRule type="cellIs" dxfId="23" priority="2266" stopIfTrue="1" operator="greaterThanOrEqual">
      <formula>0.9</formula>
    </cfRule>
    <cfRule type="cellIs" dxfId="22" priority="2267" stopIfTrue="1" operator="between">
      <formula>0.7</formula>
      <formula>0.89</formula>
    </cfRule>
    <cfRule type="cellIs" dxfId="21" priority="2268" stopIfTrue="1" operator="between">
      <formula>0</formula>
      <formula>0.69</formula>
    </cfRule>
  </conditionalFormatting>
  <conditionalFormatting sqref="R29:R40">
    <cfRule type="iconSet" priority="2273">
      <iconSet iconSet="3TrafficLights2">
        <cfvo type="percent" val="0"/>
        <cfvo type="num" val="0.7"/>
        <cfvo type="num" val="0.9"/>
      </iconSet>
    </cfRule>
    <cfRule type="cellIs" dxfId="20" priority="2274" stopIfTrue="1" operator="greaterThanOrEqual">
      <formula>0.9</formula>
    </cfRule>
    <cfRule type="cellIs" dxfId="19" priority="2275" stopIfTrue="1" operator="between">
      <formula>0.7</formula>
      <formula>0.89</formula>
    </cfRule>
    <cfRule type="cellIs" dxfId="18" priority="2276" stopIfTrue="1" operator="between">
      <formula>0</formula>
      <formula>0.69</formula>
    </cfRule>
  </conditionalFormatting>
  <conditionalFormatting sqref="Y29:Y40">
    <cfRule type="iconSet" priority="2281">
      <iconSet iconSet="3TrafficLights2">
        <cfvo type="percent" val="0"/>
        <cfvo type="num" val="0.7"/>
        <cfvo type="num" val="0.9"/>
      </iconSet>
    </cfRule>
    <cfRule type="cellIs" dxfId="17" priority="2282" stopIfTrue="1" operator="greaterThanOrEqual">
      <formula>0.9</formula>
    </cfRule>
    <cfRule type="cellIs" dxfId="16" priority="2283" stopIfTrue="1" operator="between">
      <formula>0.7</formula>
      <formula>0.89</formula>
    </cfRule>
    <cfRule type="cellIs" dxfId="15" priority="2284" stopIfTrue="1" operator="between">
      <formula>0</formula>
      <formula>0.69</formula>
    </cfRule>
  </conditionalFormatting>
  <conditionalFormatting sqref="AF29:AF40">
    <cfRule type="iconSet" priority="2289">
      <iconSet iconSet="3TrafficLights2">
        <cfvo type="percent" val="0"/>
        <cfvo type="num" val="0.7"/>
        <cfvo type="num" val="0.9"/>
      </iconSet>
    </cfRule>
    <cfRule type="cellIs" dxfId="14" priority="2290" stopIfTrue="1" operator="greaterThanOrEqual">
      <formula>0.9</formula>
    </cfRule>
    <cfRule type="cellIs" dxfId="13" priority="2291" stopIfTrue="1" operator="between">
      <formula>0.7</formula>
      <formula>0.89</formula>
    </cfRule>
    <cfRule type="cellIs" dxfId="12" priority="2292" stopIfTrue="1" operator="between">
      <formula>0</formula>
      <formula>0.69</formula>
    </cfRule>
  </conditionalFormatting>
  <conditionalFormatting sqref="AM29:AM40">
    <cfRule type="iconSet" priority="2297">
      <iconSet iconSet="3TrafficLights2">
        <cfvo type="percent" val="0"/>
        <cfvo type="num" val="0.7"/>
        <cfvo type="num" val="0.9"/>
      </iconSet>
    </cfRule>
    <cfRule type="cellIs" dxfId="11" priority="2298" stopIfTrue="1" operator="greaterThanOrEqual">
      <formula>0.9</formula>
    </cfRule>
    <cfRule type="cellIs" dxfId="10" priority="2299" stopIfTrue="1" operator="between">
      <formula>0.7</formula>
      <formula>0.89</formula>
    </cfRule>
    <cfRule type="cellIs" dxfId="9" priority="2300" stopIfTrue="1" operator="between">
      <formula>0</formula>
      <formula>0.69</formula>
    </cfRule>
  </conditionalFormatting>
  <conditionalFormatting sqref="V29:V40">
    <cfRule type="iconSet" priority="2305">
      <iconSet iconSet="3TrafficLights2">
        <cfvo type="percent" val="0"/>
        <cfvo type="num" val="0.7"/>
        <cfvo type="num" val="0.9"/>
      </iconSet>
    </cfRule>
    <cfRule type="cellIs" dxfId="8" priority="2306" stopIfTrue="1" operator="greaterThanOrEqual">
      <formula>0.9</formula>
    </cfRule>
    <cfRule type="cellIs" dxfId="7" priority="2307" stopIfTrue="1" operator="between">
      <formula>0.7</formula>
      <formula>0.89</formula>
    </cfRule>
    <cfRule type="cellIs" dxfId="6" priority="2308" stopIfTrue="1" operator="between">
      <formula>0</formula>
      <formula>0.69</formula>
    </cfRule>
  </conditionalFormatting>
  <conditionalFormatting sqref="AC29:AC40">
    <cfRule type="iconSet" priority="2313">
      <iconSet iconSet="3TrafficLights2">
        <cfvo type="percent" val="0"/>
        <cfvo type="num" val="0.7"/>
        <cfvo type="num" val="0.9"/>
      </iconSet>
    </cfRule>
    <cfRule type="cellIs" dxfId="5" priority="2314" stopIfTrue="1" operator="greaterThanOrEqual">
      <formula>0.9</formula>
    </cfRule>
    <cfRule type="cellIs" dxfId="4" priority="2315" stopIfTrue="1" operator="between">
      <formula>0.7</formula>
      <formula>0.89</formula>
    </cfRule>
    <cfRule type="cellIs" dxfId="3" priority="2316" stopIfTrue="1" operator="between">
      <formula>0</formula>
      <formula>0.69</formula>
    </cfRule>
  </conditionalFormatting>
  <conditionalFormatting sqref="AJ29:AJ40">
    <cfRule type="iconSet" priority="2321">
      <iconSet iconSet="3TrafficLights2">
        <cfvo type="percent" val="0"/>
        <cfvo type="num" val="0.7"/>
        <cfvo type="num" val="0.9"/>
      </iconSet>
    </cfRule>
    <cfRule type="cellIs" dxfId="2" priority="2322" stopIfTrue="1" operator="greaterThanOrEqual">
      <formula>0.9</formula>
    </cfRule>
    <cfRule type="cellIs" dxfId="1" priority="2323" stopIfTrue="1" operator="between">
      <formula>0.7</formula>
      <formula>0.89</formula>
    </cfRule>
    <cfRule type="cellIs" dxfId="0" priority="232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Listas!$B$34:$B$37</xm:f>
          </x14:formula1>
          <xm:sqref>E10:L10 E26:L26</xm:sqref>
        </x14:dataValidation>
        <x14:dataValidation type="list" allowBlank="1" showInputMessage="1" showErrorMessage="1">
          <x14:formula1>
            <xm:f>Listas!$B$13:$B$29</xm:f>
          </x14:formula1>
          <xm:sqref>H20</xm:sqref>
        </x14:dataValidation>
      </x14:dataValidations>
    </ext>
  </extLst>
</worksheet>
</file>

<file path=xl/worksheets/sheet5.xml><?xml version="1.0" encoding="utf-8"?>
<worksheet xmlns="http://schemas.openxmlformats.org/spreadsheetml/2006/main" xmlns:r="http://schemas.openxmlformats.org/officeDocument/2006/relationships">
  <dimension ref="C2:I23"/>
  <sheetViews>
    <sheetView zoomScale="85" zoomScaleNormal="85" workbookViewId="0">
      <selection activeCell="H25" sqref="H25"/>
    </sheetView>
  </sheetViews>
  <sheetFormatPr baseColWidth="10" defaultRowHeight="13.5"/>
  <cols>
    <col min="1" max="3" width="11.42578125" style="151"/>
    <col min="4" max="4" width="18" style="147" customWidth="1"/>
    <col min="5" max="8" width="15.42578125" style="151" customWidth="1"/>
    <col min="9" max="9" width="13" style="151" bestFit="1" customWidth="1"/>
    <col min="10" max="16384" width="11.42578125" style="151"/>
  </cols>
  <sheetData>
    <row r="2" spans="3:9">
      <c r="E2" s="134" t="s">
        <v>255</v>
      </c>
      <c r="F2" s="134" t="s">
        <v>256</v>
      </c>
      <c r="G2" s="134" t="s">
        <v>258</v>
      </c>
      <c r="H2" s="134" t="s">
        <v>257</v>
      </c>
      <c r="I2" s="134" t="s">
        <v>240</v>
      </c>
    </row>
    <row r="3" spans="3:9">
      <c r="C3" s="133"/>
      <c r="D3" s="147" t="s">
        <v>246</v>
      </c>
      <c r="E3" s="151">
        <f>+'Act. Estrategias'!M8</f>
        <v>18.686100000000003</v>
      </c>
      <c r="F3" s="151">
        <f>+'Act. Estrategias'!W8</f>
        <v>8.2421000000000006</v>
      </c>
      <c r="G3" s="151">
        <f>+'Act. Estrategias'!AG8</f>
        <v>7.1641000000000004</v>
      </c>
      <c r="H3" s="151">
        <f>+'Act. Estrategias'!AQ8</f>
        <v>7.9076999999999993</v>
      </c>
      <c r="I3" s="151">
        <f>+'Act. Estrategias'!BA8</f>
        <v>42</v>
      </c>
    </row>
    <row r="4" spans="3:9">
      <c r="D4" s="147" t="s">
        <v>247</v>
      </c>
      <c r="E4" s="151">
        <f>+'Act. Gestión y Seguimiento'!M24</f>
        <v>11</v>
      </c>
      <c r="F4" s="151">
        <f>+'Act. Gestión y Seguimiento'!T24</f>
        <v>12.3</v>
      </c>
      <c r="G4" s="151">
        <f>+'Act. Gestión y Seguimiento'!AA24</f>
        <v>11.4</v>
      </c>
      <c r="H4" s="151">
        <f>+'Act. Gestión y Seguimiento'!AH24</f>
        <v>6.3</v>
      </c>
      <c r="I4" s="151">
        <f>+'Act. Gestión y Seguimiento'!AO24</f>
        <v>41</v>
      </c>
    </row>
    <row r="5" spans="3:9">
      <c r="D5" s="147" t="s">
        <v>248</v>
      </c>
      <c r="E5" s="151">
        <f>+'Act. Gestión y Seguimiento'!M41</f>
        <v>2</v>
      </c>
      <c r="F5" s="151">
        <f>+'Act. Gestión y Seguimiento'!T41</f>
        <v>2</v>
      </c>
      <c r="G5" s="151">
        <f>+'Act. Gestión y Seguimiento'!AA41</f>
        <v>2</v>
      </c>
      <c r="H5" s="151">
        <f>+'Act. Gestión y Seguimiento'!AH41</f>
        <v>2</v>
      </c>
      <c r="I5" s="151">
        <f>+'Act. Gestión y Seguimiento'!AO41</f>
        <v>8</v>
      </c>
    </row>
    <row r="7" spans="3:9" ht="15" customHeight="1">
      <c r="C7" s="119"/>
      <c r="D7" s="147" t="s">
        <v>249</v>
      </c>
      <c r="E7" s="151">
        <f>+'Act. Estrategias'!Q8</f>
        <v>0</v>
      </c>
      <c r="F7" s="151">
        <f>+'Act. Estrategias'!AA8</f>
        <v>0</v>
      </c>
      <c r="G7" s="151">
        <f>+'Act. Estrategias'!AK8</f>
        <v>0</v>
      </c>
      <c r="H7" s="151">
        <f>+'Act. Estrategias'!AU8</f>
        <v>0</v>
      </c>
      <c r="I7" s="151">
        <f>+'Act. Estrategias'!BB8</f>
        <v>0</v>
      </c>
    </row>
    <row r="8" spans="3:9">
      <c r="D8" s="147" t="s">
        <v>253</v>
      </c>
      <c r="E8" s="151">
        <f>+'Act. Gestión y Seguimiento'!N24</f>
        <v>0</v>
      </c>
      <c r="F8" s="151">
        <f>+'Act. Gestión y Seguimiento'!U24</f>
        <v>0</v>
      </c>
      <c r="G8" s="151">
        <f>+'Act. Gestión y Seguimiento'!AB24</f>
        <v>0</v>
      </c>
      <c r="H8" s="151">
        <f>+'Act. Gestión y Seguimiento'!AI24</f>
        <v>0</v>
      </c>
      <c r="I8" s="151">
        <f>+'Act. Gestión y Seguimiento'!AP24</f>
        <v>0</v>
      </c>
    </row>
    <row r="9" spans="3:9">
      <c r="D9" s="147" t="s">
        <v>254</v>
      </c>
      <c r="E9" s="151">
        <f>+'Act. Gestión y Seguimiento'!N41</f>
        <v>0</v>
      </c>
      <c r="F9" s="151">
        <f>+'Act. Gestión y Seguimiento'!U41</f>
        <v>0</v>
      </c>
      <c r="G9" s="151">
        <f>+'Act. Gestión y Seguimiento'!AB41</f>
        <v>0</v>
      </c>
      <c r="H9" s="151">
        <f>+'Act. Gestión y Seguimiento'!AI41</f>
        <v>0</v>
      </c>
      <c r="I9" s="151">
        <f>+'Act. Gestión y Seguimiento'!AP41</f>
        <v>0</v>
      </c>
    </row>
    <row r="11" spans="3:9">
      <c r="D11" s="147" t="s">
        <v>250</v>
      </c>
      <c r="E11" s="151">
        <f>+'Act. Estrategias'!T8</f>
        <v>2</v>
      </c>
      <c r="F11" s="151">
        <f>+'Act. Estrategias'!AD8</f>
        <v>0</v>
      </c>
      <c r="G11" s="151">
        <f>+'Act. Estrategias'!AN8</f>
        <v>0</v>
      </c>
      <c r="H11" s="151">
        <f>+'Act. Estrategias'!AX8</f>
        <v>0</v>
      </c>
      <c r="I11" s="151">
        <f>+'Act. Estrategias'!BD8</f>
        <v>2</v>
      </c>
    </row>
    <row r="12" spans="3:9" ht="15" customHeight="1">
      <c r="C12" s="119"/>
      <c r="D12" s="147" t="s">
        <v>251</v>
      </c>
      <c r="E12" s="151">
        <f>+'Act. Gestión y Seguimiento'!Q24</f>
        <v>0</v>
      </c>
      <c r="F12" s="151">
        <f>+'Act. Gestión y Seguimiento'!X24</f>
        <v>0</v>
      </c>
      <c r="G12" s="151">
        <f>+'Act. Gestión y Seguimiento'!AE24</f>
        <v>0</v>
      </c>
      <c r="H12" s="151">
        <f>+'Act. Gestión y Seguimiento'!AL24</f>
        <v>0</v>
      </c>
      <c r="I12" s="151">
        <f>+'Act. Gestión y Seguimiento'!AR24</f>
        <v>0</v>
      </c>
    </row>
    <row r="13" spans="3:9">
      <c r="D13" s="147" t="s">
        <v>252</v>
      </c>
      <c r="E13" s="151">
        <f>+'Act. Gestión y Seguimiento'!Q41</f>
        <v>0</v>
      </c>
      <c r="F13" s="151">
        <f>+'Act. Gestión y Seguimiento'!X41</f>
        <v>0</v>
      </c>
      <c r="G13" s="151">
        <f>+'Act. Gestión y Seguimiento'!AE41</f>
        <v>0</v>
      </c>
      <c r="H13" s="151">
        <f>+'Act. Gestión y Seguimiento'!AL41</f>
        <v>0</v>
      </c>
      <c r="I13" s="151">
        <f>+'Act. Gestión y Seguimiento'!AR41</f>
        <v>0</v>
      </c>
    </row>
    <row r="15" spans="3:9">
      <c r="D15" s="147" t="s">
        <v>259</v>
      </c>
      <c r="E15" s="151">
        <f>SUM(E3:E5)</f>
        <v>31.686100000000003</v>
      </c>
      <c r="F15" s="151">
        <f>SUM(F3:F5)</f>
        <v>22.542100000000001</v>
      </c>
      <c r="G15" s="151">
        <f>SUM(G3:G5)</f>
        <v>20.5641</v>
      </c>
      <c r="H15" s="151">
        <f>SUM(H3:H5)</f>
        <v>16.207699999999999</v>
      </c>
      <c r="I15" s="151">
        <f>SUM(I3:I5)</f>
        <v>91</v>
      </c>
    </row>
    <row r="16" spans="3:9">
      <c r="D16" s="147" t="s">
        <v>260</v>
      </c>
      <c r="E16" s="151">
        <f>SUM(E7:E9)</f>
        <v>0</v>
      </c>
      <c r="F16" s="151">
        <f>SUM(F7:F9)</f>
        <v>0</v>
      </c>
      <c r="G16" s="151">
        <f>SUM(G7:G9)</f>
        <v>0</v>
      </c>
      <c r="H16" s="151">
        <f>SUM(H7:H9)</f>
        <v>0</v>
      </c>
      <c r="I16" s="151">
        <f>SUM(I7:I9)</f>
        <v>0</v>
      </c>
    </row>
    <row r="17" spans="3:9">
      <c r="D17" s="147" t="s">
        <v>261</v>
      </c>
      <c r="E17" s="151">
        <f>SUM(E11:E13)</f>
        <v>2</v>
      </c>
      <c r="F17" s="151">
        <f>SUM(F11:F13)</f>
        <v>0</v>
      </c>
      <c r="G17" s="151">
        <f>SUM(G11:G13)</f>
        <v>0</v>
      </c>
      <c r="H17" s="151">
        <f>SUM(H11:H13)</f>
        <v>0</v>
      </c>
      <c r="I17" s="151">
        <f>SUM(I11:I13)</f>
        <v>2</v>
      </c>
    </row>
    <row r="18" spans="3:9">
      <c r="D18" s="149"/>
    </row>
    <row r="19" spans="3:9" ht="15">
      <c r="D19" s="147" t="s">
        <v>262</v>
      </c>
      <c r="E19" s="197">
        <f>+E15/$I$15</f>
        <v>0.34819890109890111</v>
      </c>
      <c r="F19" s="197">
        <f t="shared" ref="F19:I19" si="0">+F15/$I$15</f>
        <v>0.24771538461538464</v>
      </c>
      <c r="G19" s="197">
        <f t="shared" si="0"/>
        <v>0.22597912087912086</v>
      </c>
      <c r="H19" s="197">
        <f t="shared" si="0"/>
        <v>0.17810659340659341</v>
      </c>
      <c r="I19" s="197">
        <f t="shared" si="0"/>
        <v>1</v>
      </c>
    </row>
    <row r="20" spans="3:9" ht="15">
      <c r="D20" s="147" t="s">
        <v>263</v>
      </c>
      <c r="E20" s="197">
        <f t="shared" ref="E20:I20" si="1">+E16/$I$15</f>
        <v>0</v>
      </c>
      <c r="F20" s="197">
        <f t="shared" si="1"/>
        <v>0</v>
      </c>
      <c r="G20" s="197">
        <f t="shared" si="1"/>
        <v>0</v>
      </c>
      <c r="H20" s="197">
        <f t="shared" si="1"/>
        <v>0</v>
      </c>
      <c r="I20" s="197">
        <f t="shared" si="1"/>
        <v>0</v>
      </c>
    </row>
    <row r="21" spans="3:9" ht="15">
      <c r="C21" s="150"/>
      <c r="D21" s="147" t="s">
        <v>264</v>
      </c>
      <c r="E21" s="197">
        <f t="shared" ref="E21:I21" si="2">+E17/$I$15</f>
        <v>2.197802197802198E-2</v>
      </c>
      <c r="F21" s="197">
        <f t="shared" si="2"/>
        <v>0</v>
      </c>
      <c r="G21" s="197">
        <f t="shared" si="2"/>
        <v>0</v>
      </c>
      <c r="H21" s="197">
        <f t="shared" si="2"/>
        <v>0</v>
      </c>
      <c r="I21" s="197">
        <f t="shared" si="2"/>
        <v>2.197802197802198E-2</v>
      </c>
    </row>
    <row r="22" spans="3:9">
      <c r="C22" s="119"/>
    </row>
    <row r="23" spans="3:9" ht="24.75" customHeight="1">
      <c r="C23" s="119"/>
    </row>
  </sheetData>
  <sheetProtection algorithmName="SHA-512" hashValue="syhtP+WeHWzLrAT/c6YLBZQFbWzXGfvMC0AI1qyf9ikRoa7b8/pJDlm8DNH7SE68JMc3BVzNwqd0PfxJ6OvGpg==" saltValue="GEDHhGFhe4IP9Tu16pCOK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Z96"/>
  <sheetViews>
    <sheetView topLeftCell="B1" zoomScale="70" zoomScaleNormal="70" zoomScalePageLayoutView="70" workbookViewId="0">
      <selection activeCell="R18" sqref="R18"/>
    </sheetView>
  </sheetViews>
  <sheetFormatPr baseColWidth="10" defaultRowHeight="12.75"/>
  <cols>
    <col min="1" max="1" width="1.5703125" style="25" customWidth="1"/>
    <col min="2" max="6" width="11.42578125" style="25"/>
    <col min="7" max="7" width="9.85546875" style="25" customWidth="1"/>
    <col min="8" max="8" width="15" style="25" customWidth="1"/>
    <col min="9" max="23" width="11.42578125" style="25"/>
    <col min="24" max="24" width="49.42578125" style="25" customWidth="1"/>
    <col min="25" max="25" width="5.7109375" style="25" bestFit="1" customWidth="1"/>
    <col min="26" max="26" width="64" style="39" customWidth="1"/>
    <col min="27" max="16384" width="11.42578125" style="25"/>
  </cols>
  <sheetData>
    <row r="1" spans="2:26">
      <c r="Z1" s="25"/>
    </row>
    <row r="2" spans="2:26" ht="12.75" customHeight="1">
      <c r="B2" s="720" t="s">
        <v>163</v>
      </c>
      <c r="C2" s="721"/>
      <c r="D2" s="722"/>
      <c r="H2" s="40" t="s">
        <v>27</v>
      </c>
      <c r="I2" s="720" t="s">
        <v>74</v>
      </c>
      <c r="J2" s="722"/>
      <c r="K2" s="19"/>
      <c r="L2" s="720" t="s">
        <v>75</v>
      </c>
      <c r="M2" s="721"/>
      <c r="N2" s="722"/>
      <c r="Z2" s="25"/>
    </row>
    <row r="3" spans="2:26">
      <c r="B3" s="25" t="s">
        <v>118</v>
      </c>
      <c r="H3" s="25" t="s">
        <v>119</v>
      </c>
      <c r="L3" s="25" t="s">
        <v>121</v>
      </c>
      <c r="Z3" s="25"/>
    </row>
    <row r="4" spans="2:26">
      <c r="B4" s="25" t="s">
        <v>164</v>
      </c>
      <c r="H4" s="25" t="s">
        <v>28</v>
      </c>
      <c r="I4" s="19" t="s">
        <v>71</v>
      </c>
      <c r="J4" s="19"/>
      <c r="L4" s="25" t="s">
        <v>44</v>
      </c>
      <c r="M4" s="19"/>
      <c r="N4" s="19"/>
      <c r="Z4" s="25"/>
    </row>
    <row r="5" spans="2:26">
      <c r="B5" s="25" t="s">
        <v>165</v>
      </c>
      <c r="H5" s="25" t="s">
        <v>29</v>
      </c>
      <c r="I5" s="19" t="s">
        <v>70</v>
      </c>
      <c r="J5" s="19"/>
      <c r="L5" s="25" t="s">
        <v>35</v>
      </c>
      <c r="M5" s="19"/>
      <c r="N5" s="19"/>
      <c r="Z5" s="25"/>
    </row>
    <row r="6" spans="2:26">
      <c r="B6" s="25" t="s">
        <v>166</v>
      </c>
      <c r="H6" s="25" t="s">
        <v>30</v>
      </c>
      <c r="I6" s="19" t="s">
        <v>69</v>
      </c>
      <c r="J6" s="19"/>
      <c r="L6" s="25" t="s">
        <v>60</v>
      </c>
      <c r="M6" s="19"/>
      <c r="N6" s="19"/>
      <c r="Z6" s="25"/>
    </row>
    <row r="7" spans="2:26">
      <c r="B7" s="25" t="s">
        <v>55</v>
      </c>
      <c r="H7" s="25" t="s">
        <v>31</v>
      </c>
      <c r="I7" s="19" t="s">
        <v>73</v>
      </c>
      <c r="J7" s="19"/>
      <c r="L7" s="25" t="s">
        <v>48</v>
      </c>
      <c r="M7" s="19"/>
      <c r="N7" s="19"/>
      <c r="Z7" s="25"/>
    </row>
    <row r="8" spans="2:26" ht="12.75" customHeight="1">
      <c r="B8" s="25" t="s">
        <v>167</v>
      </c>
      <c r="H8" s="25" t="s">
        <v>32</v>
      </c>
      <c r="I8" s="19" t="s">
        <v>72</v>
      </c>
      <c r="J8" s="19"/>
      <c r="L8" s="25" t="s">
        <v>41</v>
      </c>
      <c r="M8" s="19"/>
      <c r="N8" s="19"/>
      <c r="Z8" s="25"/>
    </row>
    <row r="9" spans="2:26">
      <c r="B9" s="25" t="s">
        <v>168</v>
      </c>
      <c r="I9" s="19"/>
      <c r="J9" s="19"/>
      <c r="K9" s="19"/>
      <c r="L9" s="19"/>
      <c r="M9" s="19"/>
      <c r="N9" s="19"/>
      <c r="Z9" s="25"/>
    </row>
    <row r="10" spans="2:26">
      <c r="I10" s="19"/>
      <c r="J10" s="19"/>
      <c r="K10" s="19"/>
      <c r="N10" s="41"/>
      <c r="Z10" s="25"/>
    </row>
    <row r="11" spans="2:26">
      <c r="I11" s="19"/>
      <c r="J11" s="19"/>
      <c r="K11" s="19"/>
      <c r="N11" s="19"/>
      <c r="Z11" s="25"/>
    </row>
    <row r="12" spans="2:26" ht="12.75" customHeight="1">
      <c r="B12" s="720" t="s">
        <v>17</v>
      </c>
      <c r="C12" s="721"/>
      <c r="D12" s="722"/>
      <c r="I12" s="19"/>
      <c r="J12" s="19"/>
      <c r="K12" s="19"/>
      <c r="N12" s="19"/>
      <c r="Z12" s="25"/>
    </row>
    <row r="13" spans="2:26">
      <c r="B13" s="25" t="s">
        <v>120</v>
      </c>
      <c r="C13" s="19"/>
      <c r="D13" s="19"/>
      <c r="I13" s="19"/>
      <c r="J13" s="19"/>
      <c r="K13" s="19"/>
      <c r="N13" s="19"/>
      <c r="Z13" s="25"/>
    </row>
    <row r="14" spans="2:26">
      <c r="B14" s="19" t="s">
        <v>18</v>
      </c>
      <c r="C14" s="19"/>
      <c r="D14" s="19"/>
      <c r="I14" s="19"/>
      <c r="J14" s="19"/>
      <c r="K14" s="19"/>
      <c r="N14" s="19"/>
      <c r="Z14" s="25"/>
    </row>
    <row r="15" spans="2:26">
      <c r="B15" s="19" t="s">
        <v>162</v>
      </c>
      <c r="C15" s="19"/>
      <c r="D15" s="19"/>
      <c r="I15" s="19"/>
      <c r="J15" s="19"/>
      <c r="K15" s="19"/>
      <c r="N15" s="19"/>
      <c r="Z15" s="25"/>
    </row>
    <row r="16" spans="2:26">
      <c r="B16" s="19" t="s">
        <v>154</v>
      </c>
      <c r="C16" s="19"/>
      <c r="D16" s="19"/>
      <c r="I16" s="19"/>
      <c r="J16" s="19"/>
      <c r="K16" s="19"/>
      <c r="N16" s="19"/>
      <c r="Z16" s="25"/>
    </row>
    <row r="17" spans="2:26">
      <c r="B17" s="19" t="s">
        <v>153</v>
      </c>
      <c r="C17" s="19"/>
      <c r="D17" s="19"/>
      <c r="I17" s="19"/>
      <c r="J17" s="19"/>
      <c r="K17" s="19"/>
      <c r="N17" s="19"/>
      <c r="Z17" s="25"/>
    </row>
    <row r="18" spans="2:26">
      <c r="B18" s="19" t="s">
        <v>155</v>
      </c>
      <c r="C18" s="19"/>
      <c r="D18" s="19"/>
      <c r="I18" s="19"/>
      <c r="J18" s="19"/>
      <c r="K18" s="19"/>
      <c r="N18" s="19"/>
      <c r="Z18" s="25"/>
    </row>
    <row r="19" spans="2:26">
      <c r="B19" s="19" t="s">
        <v>156</v>
      </c>
      <c r="C19" s="19"/>
      <c r="D19" s="19"/>
      <c r="I19" s="19"/>
      <c r="J19" s="19"/>
      <c r="K19" s="19"/>
      <c r="N19" s="19"/>
      <c r="Z19" s="25"/>
    </row>
    <row r="20" spans="2:26">
      <c r="B20" s="19" t="s">
        <v>157</v>
      </c>
      <c r="C20" s="19"/>
      <c r="D20" s="19"/>
      <c r="I20" s="19"/>
      <c r="J20" s="19"/>
      <c r="K20" s="19"/>
      <c r="N20" s="19"/>
      <c r="Z20" s="25"/>
    </row>
    <row r="21" spans="2:26">
      <c r="B21" s="19" t="s">
        <v>19</v>
      </c>
      <c r="C21" s="19"/>
      <c r="D21" s="19"/>
      <c r="I21" s="19"/>
      <c r="J21" s="19"/>
      <c r="K21" s="19"/>
      <c r="N21" s="19"/>
      <c r="Z21" s="25"/>
    </row>
    <row r="22" spans="2:26">
      <c r="B22" s="19" t="s">
        <v>20</v>
      </c>
      <c r="C22" s="19"/>
      <c r="D22" s="19"/>
      <c r="I22" s="19"/>
      <c r="J22" s="19"/>
      <c r="K22" s="19"/>
      <c r="N22" s="19"/>
      <c r="Z22" s="25"/>
    </row>
    <row r="23" spans="2:26">
      <c r="B23" s="19" t="s">
        <v>21</v>
      </c>
      <c r="C23" s="19"/>
      <c r="D23" s="19"/>
      <c r="I23" s="19"/>
      <c r="J23" s="19"/>
      <c r="K23" s="19"/>
      <c r="N23" s="19"/>
      <c r="Z23" s="25"/>
    </row>
    <row r="24" spans="2:26">
      <c r="B24" s="19" t="s">
        <v>22</v>
      </c>
      <c r="C24" s="19"/>
      <c r="D24" s="19"/>
      <c r="I24" s="19"/>
      <c r="J24" s="19"/>
      <c r="K24" s="19"/>
      <c r="N24" s="19"/>
      <c r="Z24" s="25"/>
    </row>
    <row r="25" spans="2:26">
      <c r="B25" s="19" t="s">
        <v>23</v>
      </c>
      <c r="C25" s="19"/>
      <c r="D25" s="19"/>
      <c r="I25" s="19"/>
      <c r="J25" s="19"/>
      <c r="K25" s="19"/>
      <c r="N25" s="19"/>
      <c r="Z25" s="25"/>
    </row>
    <row r="26" spans="2:26" ht="12.75" customHeight="1">
      <c r="B26" s="19" t="s">
        <v>24</v>
      </c>
      <c r="C26" s="19"/>
      <c r="D26" s="19"/>
      <c r="I26" s="19"/>
      <c r="J26" s="19"/>
      <c r="K26" s="19"/>
      <c r="N26" s="19"/>
      <c r="Z26" s="25"/>
    </row>
    <row r="27" spans="2:26">
      <c r="B27" s="19" t="s">
        <v>158</v>
      </c>
      <c r="C27" s="19"/>
      <c r="D27" s="19"/>
      <c r="I27" s="19"/>
      <c r="J27" s="19"/>
      <c r="K27" s="19"/>
      <c r="N27" s="19"/>
      <c r="Z27" s="25"/>
    </row>
    <row r="28" spans="2:26">
      <c r="B28" s="19" t="s">
        <v>25</v>
      </c>
      <c r="C28" s="19"/>
      <c r="D28" s="19"/>
      <c r="I28" s="19"/>
      <c r="J28" s="19"/>
      <c r="K28" s="19"/>
      <c r="N28" s="19"/>
      <c r="Z28" s="25"/>
    </row>
    <row r="29" spans="2:26">
      <c r="B29" s="19" t="s">
        <v>26</v>
      </c>
      <c r="C29" s="19"/>
      <c r="D29" s="19"/>
      <c r="I29" s="19"/>
      <c r="J29" s="19"/>
      <c r="K29" s="19"/>
      <c r="L29" s="19"/>
      <c r="M29" s="19"/>
      <c r="N29" s="19"/>
      <c r="Z29" s="25"/>
    </row>
    <row r="30" spans="2:26">
      <c r="B30" s="19"/>
      <c r="I30" s="19"/>
      <c r="J30" s="19"/>
      <c r="K30" s="19"/>
      <c r="L30" s="19"/>
      <c r="M30" s="19"/>
      <c r="N30" s="19"/>
      <c r="Z30" s="25"/>
    </row>
    <row r="31" spans="2:26">
      <c r="B31" s="19"/>
      <c r="I31" s="19"/>
      <c r="J31" s="19"/>
      <c r="K31" s="19"/>
      <c r="L31" s="19"/>
      <c r="M31" s="19"/>
      <c r="N31" s="19"/>
      <c r="Z31" s="25"/>
    </row>
    <row r="32" spans="2:26" ht="15.75" customHeight="1">
      <c r="B32" s="19"/>
      <c r="I32" s="19"/>
      <c r="J32" s="19"/>
      <c r="K32" s="19"/>
      <c r="L32" s="19"/>
      <c r="M32" s="19"/>
      <c r="N32" s="19"/>
      <c r="Z32" s="25"/>
    </row>
    <row r="33" spans="2:26">
      <c r="B33" s="720" t="s">
        <v>136</v>
      </c>
      <c r="C33" s="721"/>
      <c r="D33" s="722"/>
      <c r="I33" s="19"/>
      <c r="J33" s="19"/>
      <c r="K33" s="19"/>
      <c r="L33" s="19"/>
      <c r="M33" s="19"/>
      <c r="N33" s="19"/>
      <c r="Z33" s="25"/>
    </row>
    <row r="34" spans="2:26">
      <c r="B34" s="25" t="s">
        <v>235</v>
      </c>
      <c r="C34" s="19"/>
      <c r="D34" s="19"/>
      <c r="I34" s="19"/>
      <c r="J34" s="19"/>
      <c r="K34" s="19"/>
      <c r="L34" s="19"/>
      <c r="M34" s="19"/>
      <c r="N34" s="19"/>
      <c r="Z34" s="25"/>
    </row>
    <row r="35" spans="2:26">
      <c r="B35" s="19" t="s">
        <v>236</v>
      </c>
      <c r="C35" s="19"/>
      <c r="D35" s="19"/>
      <c r="I35" s="19"/>
      <c r="J35" s="19"/>
      <c r="K35" s="19"/>
      <c r="L35" s="19"/>
      <c r="M35" s="19"/>
      <c r="N35" s="19"/>
      <c r="Z35" s="25"/>
    </row>
    <row r="36" spans="2:26">
      <c r="B36" s="19" t="s">
        <v>237</v>
      </c>
      <c r="C36" s="19"/>
      <c r="D36" s="19"/>
      <c r="I36" s="19"/>
      <c r="J36" s="19"/>
      <c r="K36" s="19"/>
      <c r="L36" s="19"/>
      <c r="M36" s="19"/>
      <c r="N36" s="19"/>
      <c r="Z36" s="25"/>
    </row>
    <row r="37" spans="2:26" ht="15.75" customHeight="1">
      <c r="B37" s="19" t="s">
        <v>89</v>
      </c>
      <c r="C37" s="19"/>
      <c r="D37" s="19"/>
      <c r="I37" s="19"/>
      <c r="J37" s="19"/>
      <c r="K37" s="19"/>
      <c r="L37" s="19"/>
      <c r="M37" s="19"/>
      <c r="N37" s="19"/>
      <c r="Z37" s="25"/>
    </row>
    <row r="38" spans="2:26">
      <c r="H38" s="42"/>
      <c r="I38" s="19"/>
      <c r="J38" s="19"/>
      <c r="K38" s="19"/>
      <c r="L38" s="19"/>
      <c r="M38" s="19"/>
      <c r="N38" s="19"/>
      <c r="Z38" s="25"/>
    </row>
    <row r="39" spans="2:26">
      <c r="H39" s="42"/>
      <c r="I39" s="19"/>
      <c r="J39" s="19"/>
      <c r="K39" s="19"/>
      <c r="L39" s="19"/>
      <c r="M39" s="19"/>
      <c r="N39" s="19"/>
      <c r="Z39" s="25"/>
    </row>
    <row r="40" spans="2:26" ht="15.75" customHeight="1">
      <c r="H40" s="42"/>
      <c r="I40" s="19"/>
      <c r="J40" s="19"/>
      <c r="K40" s="19"/>
      <c r="L40" s="19"/>
      <c r="M40" s="19"/>
      <c r="N40" s="19"/>
      <c r="Z40" s="25"/>
    </row>
    <row r="41" spans="2:26">
      <c r="B41" s="70" t="s">
        <v>225</v>
      </c>
      <c r="C41" s="71" t="s">
        <v>226</v>
      </c>
      <c r="D41" s="70" t="s">
        <v>227</v>
      </c>
      <c r="H41" s="42"/>
      <c r="I41" s="19"/>
      <c r="J41" s="19"/>
      <c r="K41" s="19"/>
      <c r="L41" s="19"/>
      <c r="M41" s="19"/>
      <c r="N41" s="19"/>
      <c r="Z41" s="25"/>
    </row>
    <row r="42" spans="2:26">
      <c r="B42" s="72" t="s">
        <v>44</v>
      </c>
      <c r="C42" s="4" t="s">
        <v>228</v>
      </c>
      <c r="D42" s="73" t="s">
        <v>96</v>
      </c>
      <c r="H42" s="42"/>
      <c r="I42" s="19"/>
      <c r="J42" s="19"/>
      <c r="K42" s="19"/>
      <c r="L42" s="19"/>
      <c r="M42" s="19"/>
      <c r="N42" s="19"/>
      <c r="Z42" s="25"/>
    </row>
    <row r="43" spans="2:26">
      <c r="B43" s="72" t="s">
        <v>44</v>
      </c>
      <c r="C43" s="4" t="s">
        <v>228</v>
      </c>
      <c r="D43" s="73" t="s">
        <v>97</v>
      </c>
      <c r="H43" s="42"/>
      <c r="I43" s="19"/>
      <c r="J43" s="19"/>
      <c r="K43" s="19"/>
      <c r="L43" s="19"/>
      <c r="M43" s="19"/>
      <c r="N43" s="19"/>
      <c r="Z43" s="25"/>
    </row>
    <row r="44" spans="2:26">
      <c r="B44" s="72" t="s">
        <v>44</v>
      </c>
      <c r="C44" s="4" t="s">
        <v>228</v>
      </c>
      <c r="D44" s="73" t="s">
        <v>98</v>
      </c>
      <c r="H44" s="19"/>
      <c r="I44" s="19"/>
      <c r="J44" s="19"/>
      <c r="K44" s="19"/>
      <c r="L44" s="19"/>
      <c r="M44" s="19"/>
      <c r="N44" s="19"/>
      <c r="Z44" s="25"/>
    </row>
    <row r="45" spans="2:26">
      <c r="B45" s="74" t="s">
        <v>35</v>
      </c>
      <c r="C45" s="4" t="s">
        <v>229</v>
      </c>
      <c r="D45" s="75" t="s">
        <v>91</v>
      </c>
      <c r="Z45" s="25"/>
    </row>
    <row r="46" spans="2:26">
      <c r="B46" s="74" t="s">
        <v>35</v>
      </c>
      <c r="C46" s="4" t="s">
        <v>229</v>
      </c>
      <c r="D46" s="75" t="s">
        <v>92</v>
      </c>
      <c r="Z46" s="25"/>
    </row>
    <row r="47" spans="2:26">
      <c r="B47" s="74" t="s">
        <v>35</v>
      </c>
      <c r="C47" s="4" t="s">
        <v>229</v>
      </c>
      <c r="D47" s="75" t="s">
        <v>93</v>
      </c>
      <c r="Z47" s="25"/>
    </row>
    <row r="48" spans="2:26">
      <c r="B48" s="74" t="s">
        <v>35</v>
      </c>
      <c r="C48" s="4" t="s">
        <v>229</v>
      </c>
      <c r="D48" s="75" t="s">
        <v>94</v>
      </c>
      <c r="Z48" s="25"/>
    </row>
    <row r="49" spans="2:26">
      <c r="B49" s="74" t="s">
        <v>35</v>
      </c>
      <c r="C49" s="4" t="s">
        <v>229</v>
      </c>
      <c r="D49" s="75" t="s">
        <v>95</v>
      </c>
      <c r="Z49" s="25"/>
    </row>
    <row r="50" spans="2:26">
      <c r="B50" s="74" t="s">
        <v>60</v>
      </c>
      <c r="C50" s="4" t="s">
        <v>230</v>
      </c>
      <c r="D50" s="75" t="s">
        <v>110</v>
      </c>
      <c r="Z50" s="25"/>
    </row>
    <row r="51" spans="2:26">
      <c r="B51" s="74" t="s">
        <v>60</v>
      </c>
      <c r="C51" s="4" t="s">
        <v>230</v>
      </c>
      <c r="D51" s="75" t="s">
        <v>111</v>
      </c>
      <c r="Z51" s="25"/>
    </row>
    <row r="52" spans="2:26" ht="15" customHeight="1">
      <c r="B52" s="74" t="s">
        <v>60</v>
      </c>
      <c r="C52" s="4" t="s">
        <v>230</v>
      </c>
      <c r="D52" s="75" t="s">
        <v>112</v>
      </c>
      <c r="Z52" s="25"/>
    </row>
    <row r="53" spans="2:26">
      <c r="B53" s="74" t="s">
        <v>60</v>
      </c>
      <c r="C53" s="4" t="s">
        <v>230</v>
      </c>
      <c r="D53" s="75" t="s">
        <v>113</v>
      </c>
      <c r="Z53" s="25"/>
    </row>
    <row r="54" spans="2:26">
      <c r="B54" s="74" t="s">
        <v>60</v>
      </c>
      <c r="C54" s="4" t="s">
        <v>230</v>
      </c>
      <c r="D54" s="75" t="s">
        <v>114</v>
      </c>
      <c r="Z54" s="25"/>
    </row>
    <row r="55" spans="2:26">
      <c r="B55" s="74" t="s">
        <v>60</v>
      </c>
      <c r="C55" s="4" t="s">
        <v>230</v>
      </c>
      <c r="D55" s="75" t="s">
        <v>115</v>
      </c>
      <c r="Z55" s="25"/>
    </row>
    <row r="56" spans="2:26">
      <c r="B56" s="74" t="s">
        <v>60</v>
      </c>
      <c r="C56" s="4" t="s">
        <v>230</v>
      </c>
      <c r="D56" s="75" t="s">
        <v>116</v>
      </c>
      <c r="Z56" s="25"/>
    </row>
    <row r="57" spans="2:26">
      <c r="B57" s="74" t="s">
        <v>48</v>
      </c>
      <c r="C57" s="4" t="s">
        <v>231</v>
      </c>
      <c r="D57" s="75" t="s">
        <v>99</v>
      </c>
      <c r="Z57" s="25"/>
    </row>
    <row r="58" spans="2:26">
      <c r="B58" s="74" t="s">
        <v>48</v>
      </c>
      <c r="C58" s="4" t="s">
        <v>231</v>
      </c>
      <c r="D58" s="75" t="s">
        <v>100</v>
      </c>
      <c r="Z58" s="25"/>
    </row>
    <row r="59" spans="2:26">
      <c r="B59" s="74" t="s">
        <v>48</v>
      </c>
      <c r="C59" s="4" t="s">
        <v>231</v>
      </c>
      <c r="D59" s="75" t="s">
        <v>101</v>
      </c>
    </row>
    <row r="60" spans="2:26">
      <c r="B60" s="74" t="s">
        <v>48</v>
      </c>
      <c r="C60" s="4" t="s">
        <v>231</v>
      </c>
      <c r="D60" s="75" t="s">
        <v>102</v>
      </c>
    </row>
    <row r="61" spans="2:26">
      <c r="B61" s="74" t="s">
        <v>48</v>
      </c>
      <c r="C61" s="4" t="s">
        <v>231</v>
      </c>
      <c r="D61" s="75" t="s">
        <v>104</v>
      </c>
    </row>
    <row r="62" spans="2:26">
      <c r="B62" s="74" t="s">
        <v>48</v>
      </c>
      <c r="C62" s="4" t="s">
        <v>231</v>
      </c>
      <c r="D62" s="75" t="s">
        <v>106</v>
      </c>
    </row>
    <row r="63" spans="2:26">
      <c r="B63" s="74" t="s">
        <v>41</v>
      </c>
      <c r="C63" s="4" t="s">
        <v>232</v>
      </c>
      <c r="D63" s="75" t="s">
        <v>90</v>
      </c>
    </row>
    <row r="64" spans="2:26">
      <c r="B64" s="74" t="s">
        <v>41</v>
      </c>
      <c r="C64" s="4" t="s">
        <v>232</v>
      </c>
      <c r="D64" s="75" t="s">
        <v>107</v>
      </c>
    </row>
    <row r="65" spans="2:4">
      <c r="B65" s="74" t="s">
        <v>41</v>
      </c>
      <c r="C65" s="4" t="s">
        <v>232</v>
      </c>
      <c r="D65" s="75" t="s">
        <v>108</v>
      </c>
    </row>
    <row r="66" spans="2:4">
      <c r="B66" s="74" t="s">
        <v>41</v>
      </c>
      <c r="C66" s="4" t="s">
        <v>232</v>
      </c>
      <c r="D66" s="75" t="s">
        <v>103</v>
      </c>
    </row>
    <row r="67" spans="2:4">
      <c r="B67" s="74" t="s">
        <v>41</v>
      </c>
      <c r="C67" s="4" t="s">
        <v>232</v>
      </c>
      <c r="D67" s="75" t="s">
        <v>105</v>
      </c>
    </row>
    <row r="68" spans="2:4">
      <c r="B68" s="74" t="s">
        <v>41</v>
      </c>
      <c r="C68" s="4" t="s">
        <v>232</v>
      </c>
      <c r="D68" s="75" t="s">
        <v>109</v>
      </c>
    </row>
    <row r="75" spans="2:4" ht="15">
      <c r="B75"/>
    </row>
    <row r="76" spans="2:4" ht="15">
      <c r="B76"/>
    </row>
    <row r="77" spans="2:4" ht="15">
      <c r="B77"/>
    </row>
    <row r="78" spans="2:4" ht="15">
      <c r="B78"/>
    </row>
    <row r="79" spans="2:4" ht="15">
      <c r="B79"/>
    </row>
    <row r="80" spans="2:4" ht="15">
      <c r="B80"/>
    </row>
    <row r="81" spans="2:2" ht="15">
      <c r="B81"/>
    </row>
    <row r="82" spans="2:2" ht="15">
      <c r="B82"/>
    </row>
    <row r="83" spans="2:2" ht="15">
      <c r="B83"/>
    </row>
    <row r="84" spans="2:2" ht="15">
      <c r="B84"/>
    </row>
    <row r="85" spans="2:2" ht="15">
      <c r="B85"/>
    </row>
    <row r="86" spans="2:2" ht="15">
      <c r="B86"/>
    </row>
    <row r="87" spans="2:2" ht="15">
      <c r="B87"/>
    </row>
    <row r="88" spans="2:2" ht="15">
      <c r="B88"/>
    </row>
    <row r="89" spans="2:2" ht="15">
      <c r="B89"/>
    </row>
    <row r="90" spans="2:2" ht="15">
      <c r="B90"/>
    </row>
    <row r="91" spans="2:2" ht="15">
      <c r="B91"/>
    </row>
    <row r="92" spans="2:2" ht="15">
      <c r="B92"/>
    </row>
    <row r="93" spans="2:2" ht="15">
      <c r="B93"/>
    </row>
    <row r="94" spans="2:2" ht="15">
      <c r="B94"/>
    </row>
    <row r="95" spans="2:2" ht="15">
      <c r="B95"/>
    </row>
    <row r="96" spans="2:2" ht="15">
      <c r="B96"/>
    </row>
  </sheetData>
  <mergeCells count="5">
    <mergeCell ref="B33:D33"/>
    <mergeCell ref="B2:D2"/>
    <mergeCell ref="B12:D12"/>
    <mergeCell ref="I2:J2"/>
    <mergeCell ref="L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19</vt:i4>
      </vt:variant>
    </vt:vector>
  </HeadingPairs>
  <TitlesOfParts>
    <vt:vector size="25" baseType="lpstr">
      <vt:lpstr>Validac Área Obj. Estr. Proy.</vt:lpstr>
      <vt:lpstr>Marco General</vt:lpstr>
      <vt:lpstr>Act. Estrategias</vt:lpstr>
      <vt:lpstr>Act. Gestión y Seguimiento</vt:lpstr>
      <vt:lpstr>PRG-EJC POA</vt:lpstr>
      <vt:lpstr>Listas</vt:lpstr>
      <vt:lpstr>_ob1</vt:lpstr>
      <vt:lpstr>_ob2</vt:lpstr>
      <vt:lpstr>_ob3</vt:lpstr>
      <vt:lpstr>_ob4</vt:lpstr>
      <vt:lpstr>_ob5</vt:lpstr>
      <vt:lpstr>'Act. Estrategias'!Área_de_impresión</vt:lpstr>
      <vt:lpstr>'Act. Gestión y Seguimiento'!Área_de_impresión</vt:lpstr>
      <vt:lpstr>'Marco General'!Área_de_impresión</vt:lpstr>
      <vt:lpstr>areas</vt:lpstr>
      <vt:lpstr>OBJ_1</vt:lpstr>
      <vt:lpstr>OBJ_2</vt:lpstr>
      <vt:lpstr>OBJ_3</vt:lpstr>
      <vt:lpstr>OBJ_4</vt:lpstr>
      <vt:lpstr>OBJ_5</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Administrador</cp:lastModifiedBy>
  <cp:lastPrinted>2019-12-12T19:46:44Z</cp:lastPrinted>
  <dcterms:created xsi:type="dcterms:W3CDTF">2013-01-04T03:04:50Z</dcterms:created>
  <dcterms:modified xsi:type="dcterms:W3CDTF">2020-03-25T22:17:01Z</dcterms:modified>
</cp:coreProperties>
</file>