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.quintanilla\Documents\DOCS_IDPC\IDPC 2025\PUBLICACION INFORMACION OAP 2025\SEG_POAI_2025_A SEPTIEMBRE\"/>
    </mc:Choice>
  </mc:AlternateContent>
  <bookViews>
    <workbookView xWindow="0" yWindow="0" windowWidth="28800" windowHeight="12210" tabRatio="773"/>
  </bookViews>
  <sheets>
    <sheet name="7963 (VIG)" sheetId="3" r:id="rId1"/>
    <sheet name="7989 (VIG)" sheetId="9" r:id="rId2"/>
    <sheet name="8136 (VIG)" sheetId="10" r:id="rId3"/>
    <sheet name="8144 (VIG)" sheetId="11" r:id="rId4"/>
    <sheet name="8150 (VIG)" sheetId="12" r:id="rId5"/>
    <sheet name="8151 (VIG)" sheetId="13" r:id="rId6"/>
    <sheet name="8152 (VIG)" sheetId="14" r:id="rId7"/>
    <sheet name="8161 (VIG)" sheetId="15" r:id="rId8"/>
    <sheet name="8171 (VIG)" sheetId="16" r:id="rId9"/>
  </sheets>
  <externalReferences>
    <externalReference r:id="rId10"/>
  </externalReferences>
  <definedNames>
    <definedName name="_xlnm._FilterDatabase" localSheetId="0" hidden="1">'7963 (VIG)'!$B$17:$AK$21</definedName>
    <definedName name="_xlnm._FilterDatabase" localSheetId="1" hidden="1">'7989 (VIG)'!$B$17:$AK$21</definedName>
    <definedName name="_xlnm._FilterDatabase" localSheetId="2" hidden="1">'8136 (VIG)'!$B$17:$AK$21</definedName>
    <definedName name="_xlnm._FilterDatabase" localSheetId="3" hidden="1">'8144 (VIG)'!$B$17:$AK$21</definedName>
    <definedName name="_xlnm._FilterDatabase" localSheetId="4" hidden="1">'8150 (VIG)'!$B$17:$AK$21</definedName>
    <definedName name="_xlnm._FilterDatabase" localSheetId="5" hidden="1">'8151 (VIG)'!$B$17:$AK$21</definedName>
    <definedName name="_xlnm._FilterDatabase" localSheetId="6" hidden="1">'8152 (VIG)'!$B$17:$AK$21</definedName>
    <definedName name="_xlnm._FilterDatabase" localSheetId="7" hidden="1">'8161 (VIG)'!$B$17:$AK$21</definedName>
    <definedName name="_xlnm._FilterDatabase" localSheetId="8" hidden="1">'8171 (VIG)'!$B$17:$AK$21</definedName>
    <definedName name="_xlnm.Print_Area" localSheetId="0">'7963 (VIG)'!$B$2:$AL$24</definedName>
    <definedName name="_xlnm.Print_Area" localSheetId="1">'7989 (VIG)'!$B$2:$AL$24</definedName>
    <definedName name="_xlnm.Print_Area" localSheetId="2">'8136 (VIG)'!$B$2:$AL$24</definedName>
    <definedName name="_xlnm.Print_Area" localSheetId="3">'8144 (VIG)'!$B$2:$AL$24</definedName>
    <definedName name="_xlnm.Print_Area" localSheetId="4">'8150 (VIG)'!$B$2:$AL$24</definedName>
    <definedName name="_xlnm.Print_Area" localSheetId="5">'8151 (VIG)'!$B$2:$AL$24</definedName>
    <definedName name="_xlnm.Print_Area" localSheetId="6">'8152 (VIG)'!$B$2:$AL$24</definedName>
    <definedName name="_xlnm.Print_Area" localSheetId="7">'8161 (VIG)'!$B$2:$AL$24</definedName>
    <definedName name="_xlnm.Print_Area" localSheetId="8">'8171 (VIG)'!$B$2:$AL$24</definedName>
    <definedName name="fuentes">[1]Listas!$I$85:$I$91</definedName>
    <definedName name="modalidad_desc">[1]Listas!$A$60:$A$73</definedName>
    <definedName name="proyecto_inv">[1]Listas!$A$108:$A$114</definedName>
    <definedName name="Responsable">[1]Listas!$A$77:$A$80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9" l="1"/>
  <c r="K25" i="9"/>
  <c r="K22" i="13"/>
  <c r="K25" i="13"/>
  <c r="W18" i="15"/>
  <c r="W22" i="15"/>
  <c r="V22" i="15"/>
  <c r="U22" i="15"/>
  <c r="T22" i="15"/>
  <c r="S22" i="15"/>
  <c r="R22" i="15"/>
  <c r="Q22" i="15"/>
  <c r="P22" i="15"/>
  <c r="O22" i="15"/>
  <c r="N22" i="15"/>
  <c r="M22" i="15"/>
  <c r="W18" i="3"/>
  <c r="W19" i="3"/>
  <c r="J22" i="3"/>
  <c r="W18" i="9"/>
  <c r="W19" i="9"/>
  <c r="J22" i="9"/>
  <c r="L18" i="10"/>
  <c r="W18" i="10"/>
  <c r="L19" i="10"/>
  <c r="W19" i="10"/>
  <c r="J22" i="10"/>
  <c r="W18" i="11"/>
  <c r="W19" i="11"/>
  <c r="J22" i="11"/>
  <c r="W18" i="12"/>
  <c r="W19" i="12"/>
  <c r="W20" i="12"/>
  <c r="J22" i="12"/>
  <c r="V22" i="16"/>
  <c r="U22" i="16"/>
  <c r="T22" i="16"/>
  <c r="S22" i="16"/>
  <c r="R22" i="16"/>
  <c r="Q22" i="16"/>
  <c r="P22" i="16"/>
  <c r="O22" i="16"/>
  <c r="N22" i="16"/>
  <c r="M22" i="16"/>
  <c r="L18" i="16"/>
  <c r="W18" i="16"/>
  <c r="J18" i="15"/>
  <c r="W18" i="14"/>
  <c r="J18" i="14"/>
  <c r="V22" i="9"/>
  <c r="U22" i="9"/>
  <c r="T22" i="9"/>
  <c r="S22" i="9"/>
  <c r="R22" i="9"/>
  <c r="Q22" i="9"/>
  <c r="P22" i="9"/>
  <c r="O22" i="9"/>
  <c r="N22" i="9"/>
  <c r="M22" i="9"/>
  <c r="X22" i="10"/>
  <c r="V22" i="10"/>
  <c r="U22" i="10"/>
  <c r="T22" i="10"/>
  <c r="S22" i="10"/>
  <c r="R22" i="10"/>
  <c r="Q22" i="10"/>
  <c r="P22" i="10"/>
  <c r="O22" i="10"/>
  <c r="N22" i="10"/>
  <c r="M22" i="10"/>
  <c r="V22" i="11"/>
  <c r="U22" i="11"/>
  <c r="T22" i="11"/>
  <c r="S22" i="11"/>
  <c r="R22" i="11"/>
  <c r="Q22" i="11"/>
  <c r="P22" i="11"/>
  <c r="O22" i="11"/>
  <c r="N22" i="11"/>
  <c r="M22" i="11"/>
  <c r="V22" i="12"/>
  <c r="U22" i="12"/>
  <c r="T22" i="12"/>
  <c r="S22" i="12"/>
  <c r="R22" i="12"/>
  <c r="Q22" i="12"/>
  <c r="P22" i="12"/>
  <c r="O22" i="12"/>
  <c r="N22" i="12"/>
  <c r="M22" i="12"/>
  <c r="V22" i="13"/>
  <c r="U22" i="13"/>
  <c r="T22" i="13"/>
  <c r="S22" i="13"/>
  <c r="R22" i="13"/>
  <c r="Q22" i="13"/>
  <c r="P22" i="13"/>
  <c r="O22" i="13"/>
  <c r="N22" i="13"/>
  <c r="M22" i="13"/>
  <c r="W20" i="13"/>
  <c r="J20" i="13"/>
  <c r="W19" i="13"/>
  <c r="J19" i="13"/>
  <c r="W18" i="13"/>
  <c r="J18" i="13"/>
  <c r="L22" i="9"/>
  <c r="W22" i="16"/>
  <c r="J18" i="16"/>
  <c r="W22" i="11"/>
  <c r="W22" i="10"/>
  <c r="W22" i="9"/>
  <c r="W22" i="12"/>
  <c r="W22" i="13"/>
  <c r="W22" i="3"/>
  <c r="L22" i="3"/>
  <c r="V22" i="3"/>
  <c r="U22" i="3"/>
  <c r="T22" i="3"/>
  <c r="S22" i="3"/>
  <c r="R22" i="3"/>
  <c r="Q22" i="3"/>
  <c r="P22" i="3"/>
  <c r="O22" i="3"/>
  <c r="N22" i="3"/>
  <c r="M22" i="3"/>
  <c r="AJ18" i="13"/>
  <c r="AK18" i="13"/>
  <c r="AJ19" i="13"/>
  <c r="AK19" i="13"/>
  <c r="AJ20" i="13"/>
  <c r="AK20" i="13"/>
  <c r="AI22" i="16"/>
  <c r="AI25" i="16"/>
  <c r="AH22" i="16"/>
  <c r="AH25" i="16"/>
  <c r="AG22" i="16"/>
  <c r="AG25" i="16"/>
  <c r="AF22" i="16"/>
  <c r="AF25" i="16"/>
  <c r="AE22" i="16"/>
  <c r="AE25" i="16"/>
  <c r="AD22" i="16"/>
  <c r="AD25" i="16"/>
  <c r="AC22" i="16"/>
  <c r="AC25" i="16"/>
  <c r="AB22" i="16"/>
  <c r="AB25" i="16"/>
  <c r="AA22" i="16"/>
  <c r="AA25" i="16"/>
  <c r="Z22" i="16"/>
  <c r="Z25" i="16"/>
  <c r="Y22" i="16"/>
  <c r="Y25" i="16"/>
  <c r="X22" i="16"/>
  <c r="X25" i="16"/>
  <c r="L22" i="16"/>
  <c r="L25" i="16"/>
  <c r="K22" i="16"/>
  <c r="K25" i="16"/>
  <c r="I22" i="16"/>
  <c r="I25" i="16"/>
  <c r="AJ18" i="16"/>
  <c r="F15" i="16"/>
  <c r="G15" i="16"/>
  <c r="AK18" i="16"/>
  <c r="AK22" i="16"/>
  <c r="AK25" i="16"/>
  <c r="AJ22" i="16"/>
  <c r="AJ25" i="16"/>
  <c r="AI22" i="15"/>
  <c r="AI25" i="15"/>
  <c r="AH22" i="15"/>
  <c r="AH25" i="15"/>
  <c r="AG22" i="15"/>
  <c r="AG25" i="15"/>
  <c r="AF22" i="15"/>
  <c r="AF25" i="15"/>
  <c r="AE22" i="15"/>
  <c r="AE25" i="15"/>
  <c r="AD22" i="15"/>
  <c r="AD25" i="15"/>
  <c r="AC22" i="15"/>
  <c r="AC25" i="15"/>
  <c r="AB22" i="15"/>
  <c r="AB25" i="15"/>
  <c r="AA22" i="15"/>
  <c r="AA25" i="15"/>
  <c r="Z22" i="15"/>
  <c r="Z25" i="15"/>
  <c r="Y22" i="15"/>
  <c r="Y25" i="15"/>
  <c r="X22" i="15"/>
  <c r="X25" i="15"/>
  <c r="L22" i="15"/>
  <c r="L25" i="15"/>
  <c r="K22" i="15"/>
  <c r="K25" i="15"/>
  <c r="I22" i="15"/>
  <c r="I25" i="15"/>
  <c r="AJ18" i="15"/>
  <c r="F15" i="15"/>
  <c r="G15" i="15"/>
  <c r="AK18" i="15"/>
  <c r="AK22" i="15"/>
  <c r="AK25" i="15"/>
  <c r="AJ22" i="15"/>
  <c r="AJ25" i="15"/>
  <c r="AI22" i="14"/>
  <c r="AI25" i="14"/>
  <c r="AH22" i="14"/>
  <c r="AH25" i="14"/>
  <c r="AG22" i="14"/>
  <c r="AG25" i="14"/>
  <c r="AF22" i="14"/>
  <c r="AF25" i="14"/>
  <c r="AE22" i="14"/>
  <c r="AE25" i="14"/>
  <c r="AD22" i="14"/>
  <c r="AD25" i="14"/>
  <c r="AC22" i="14"/>
  <c r="AC25" i="14"/>
  <c r="AB22" i="14"/>
  <c r="AB25" i="14"/>
  <c r="AA22" i="14"/>
  <c r="AA25" i="14"/>
  <c r="Z22" i="14"/>
  <c r="Z25" i="14"/>
  <c r="Y22" i="14"/>
  <c r="Y25" i="14"/>
  <c r="X22" i="14"/>
  <c r="X25" i="14"/>
  <c r="L22" i="14"/>
  <c r="L25" i="14"/>
  <c r="K22" i="14"/>
  <c r="K25" i="14"/>
  <c r="I22" i="14"/>
  <c r="I25" i="14"/>
  <c r="AJ18" i="14"/>
  <c r="F15" i="14"/>
  <c r="G15" i="14"/>
  <c r="AJ20" i="12"/>
  <c r="AK20" i="12"/>
  <c r="AI22" i="13"/>
  <c r="AI25" i="13"/>
  <c r="AH22" i="13"/>
  <c r="AH25" i="13"/>
  <c r="AG22" i="13"/>
  <c r="AG25" i="13"/>
  <c r="AF22" i="13"/>
  <c r="AF25" i="13"/>
  <c r="AE22" i="13"/>
  <c r="AE25" i="13"/>
  <c r="AD22" i="13"/>
  <c r="AD25" i="13"/>
  <c r="AC22" i="13"/>
  <c r="AC25" i="13"/>
  <c r="AB22" i="13"/>
  <c r="AB25" i="13"/>
  <c r="AA22" i="13"/>
  <c r="AA25" i="13"/>
  <c r="Z22" i="13"/>
  <c r="Z25" i="13"/>
  <c r="Y22" i="13"/>
  <c r="Y25" i="13"/>
  <c r="X22" i="13"/>
  <c r="X25" i="13"/>
  <c r="L22" i="13"/>
  <c r="L25" i="13"/>
  <c r="I22" i="13"/>
  <c r="I25" i="13"/>
  <c r="F15" i="13"/>
  <c r="G15" i="13"/>
  <c r="AI22" i="12"/>
  <c r="AI25" i="12"/>
  <c r="AH22" i="12"/>
  <c r="AH25" i="12"/>
  <c r="AG22" i="12"/>
  <c r="AG25" i="12"/>
  <c r="AF22" i="12"/>
  <c r="AF25" i="12"/>
  <c r="AE22" i="12"/>
  <c r="AE25" i="12"/>
  <c r="AD22" i="12"/>
  <c r="AD25" i="12"/>
  <c r="AC22" i="12"/>
  <c r="AC25" i="12"/>
  <c r="AB22" i="12"/>
  <c r="AB25" i="12"/>
  <c r="AA22" i="12"/>
  <c r="AA25" i="12"/>
  <c r="Z22" i="12"/>
  <c r="Z25" i="12"/>
  <c r="Y22" i="12"/>
  <c r="Y25" i="12"/>
  <c r="X22" i="12"/>
  <c r="X25" i="12"/>
  <c r="L22" i="12"/>
  <c r="L25" i="12"/>
  <c r="K22" i="12"/>
  <c r="K25" i="12"/>
  <c r="I22" i="12"/>
  <c r="I25" i="12"/>
  <c r="AJ19" i="12"/>
  <c r="AK19" i="12"/>
  <c r="AJ18" i="12"/>
  <c r="AK18" i="12"/>
  <c r="F15" i="12"/>
  <c r="G15" i="12"/>
  <c r="AI22" i="11"/>
  <c r="AI25" i="11"/>
  <c r="AH22" i="11"/>
  <c r="AH25" i="11"/>
  <c r="AG22" i="11"/>
  <c r="AG25" i="11"/>
  <c r="AF22" i="11"/>
  <c r="AF25" i="11"/>
  <c r="AE22" i="11"/>
  <c r="AE25" i="11"/>
  <c r="AD22" i="11"/>
  <c r="AD25" i="11"/>
  <c r="AC22" i="11"/>
  <c r="AC25" i="11"/>
  <c r="AB22" i="11"/>
  <c r="AB25" i="11"/>
  <c r="AA22" i="11"/>
  <c r="AA25" i="11"/>
  <c r="Z22" i="11"/>
  <c r="Z25" i="11"/>
  <c r="Y22" i="11"/>
  <c r="Y25" i="11"/>
  <c r="X22" i="11"/>
  <c r="X25" i="11"/>
  <c r="L22" i="11"/>
  <c r="L25" i="11"/>
  <c r="K22" i="11"/>
  <c r="K25" i="11"/>
  <c r="I22" i="11"/>
  <c r="I25" i="11"/>
  <c r="AJ19" i="11"/>
  <c r="AK19" i="11"/>
  <c r="AJ18" i="11"/>
  <c r="AK18" i="11"/>
  <c r="F15" i="11"/>
  <c r="G15" i="11"/>
  <c r="AI22" i="10"/>
  <c r="AI25" i="10"/>
  <c r="AH22" i="10"/>
  <c r="AH25" i="10"/>
  <c r="AG22" i="10"/>
  <c r="AG25" i="10"/>
  <c r="AF22" i="10"/>
  <c r="AF25" i="10"/>
  <c r="AE22" i="10"/>
  <c r="AE25" i="10"/>
  <c r="AD22" i="10"/>
  <c r="AD25" i="10"/>
  <c r="AC22" i="10"/>
  <c r="AC25" i="10"/>
  <c r="AB22" i="10"/>
  <c r="AB25" i="10"/>
  <c r="AA22" i="10"/>
  <c r="AA25" i="10"/>
  <c r="Z22" i="10"/>
  <c r="Z25" i="10"/>
  <c r="Y22" i="10"/>
  <c r="Y25" i="10"/>
  <c r="X25" i="10"/>
  <c r="L22" i="10"/>
  <c r="L25" i="10"/>
  <c r="K22" i="10"/>
  <c r="K25" i="10"/>
  <c r="I22" i="10"/>
  <c r="I25" i="10"/>
  <c r="AJ19" i="10"/>
  <c r="AK19" i="10"/>
  <c r="AJ18" i="10"/>
  <c r="AK18" i="10"/>
  <c r="F15" i="10"/>
  <c r="G15" i="10"/>
  <c r="AI22" i="9"/>
  <c r="AI25" i="9"/>
  <c r="AH22" i="9"/>
  <c r="AH25" i="9"/>
  <c r="AG22" i="9"/>
  <c r="AG25" i="9"/>
  <c r="AF22" i="9"/>
  <c r="AF25" i="9"/>
  <c r="AE22" i="9"/>
  <c r="AE25" i="9"/>
  <c r="AD22" i="9"/>
  <c r="AD25" i="9"/>
  <c r="AC22" i="9"/>
  <c r="AC25" i="9"/>
  <c r="AB22" i="9"/>
  <c r="AB25" i="9"/>
  <c r="AA22" i="9"/>
  <c r="AA25" i="9"/>
  <c r="Z22" i="9"/>
  <c r="Z25" i="9"/>
  <c r="Y22" i="9"/>
  <c r="Y25" i="9"/>
  <c r="X22" i="9"/>
  <c r="X25" i="9"/>
  <c r="I22" i="9"/>
  <c r="I25" i="9"/>
  <c r="AJ19" i="9"/>
  <c r="AK19" i="9"/>
  <c r="AJ18" i="9"/>
  <c r="AK18" i="9"/>
  <c r="F15" i="9"/>
  <c r="G15" i="9"/>
  <c r="AK18" i="14"/>
  <c r="AK22" i="14"/>
  <c r="AK25" i="14"/>
  <c r="AJ22" i="10"/>
  <c r="AJ25" i="10"/>
  <c r="AJ22" i="9"/>
  <c r="AJ25" i="9"/>
  <c r="AK22" i="9"/>
  <c r="AK25" i="9"/>
  <c r="AK22" i="10"/>
  <c r="AK25" i="10"/>
  <c r="AJ22" i="12"/>
  <c r="AJ25" i="12"/>
  <c r="AJ22" i="11"/>
  <c r="AJ25" i="11"/>
  <c r="AJ22" i="13"/>
  <c r="AJ25" i="13"/>
  <c r="AJ22" i="14"/>
  <c r="AJ25" i="14"/>
  <c r="AK22" i="13"/>
  <c r="AK25" i="13"/>
  <c r="AK22" i="12"/>
  <c r="AK25" i="12"/>
  <c r="AK22" i="11"/>
  <c r="AK25" i="11"/>
  <c r="AJ18" i="3"/>
  <c r="AK18" i="3"/>
  <c r="AJ19" i="3"/>
  <c r="AK19" i="3"/>
  <c r="I22" i="3"/>
  <c r="AK22" i="3"/>
  <c r="AJ22" i="3"/>
  <c r="AI22" i="3"/>
  <c r="AI25" i="3"/>
  <c r="AH22" i="3"/>
  <c r="AH25" i="3"/>
  <c r="AG22" i="3"/>
  <c r="AG25" i="3"/>
  <c r="AF22" i="3"/>
  <c r="AF25" i="3"/>
  <c r="AE22" i="3"/>
  <c r="AE25" i="3"/>
  <c r="AD22" i="3"/>
  <c r="AD25" i="3"/>
  <c r="AC22" i="3"/>
  <c r="AC25" i="3"/>
  <c r="AB22" i="3"/>
  <c r="AB25" i="3"/>
  <c r="AA22" i="3"/>
  <c r="AA25" i="3"/>
  <c r="Z22" i="3"/>
  <c r="Y22" i="3"/>
  <c r="X22" i="3"/>
  <c r="K22" i="3"/>
  <c r="X25" i="3"/>
  <c r="Y25" i="3"/>
  <c r="Z25" i="3"/>
  <c r="I25" i="3"/>
  <c r="AK25" i="3"/>
  <c r="AJ25" i="3"/>
  <c r="K25" i="3"/>
  <c r="F15" i="3"/>
  <c r="G15" i="3"/>
</calcChain>
</file>

<file path=xl/sharedStrings.xml><?xml version="1.0" encoding="utf-8"?>
<sst xmlns="http://schemas.openxmlformats.org/spreadsheetml/2006/main" count="776" uniqueCount="171">
  <si>
    <t>Producto PMR</t>
  </si>
  <si>
    <t>Total Giros</t>
  </si>
  <si>
    <t>INSTITUTO DISTRITAL DE PATRIMONIO CULTURAL</t>
  </si>
  <si>
    <t>Adición</t>
  </si>
  <si>
    <t>Reducción</t>
  </si>
  <si>
    <t>PROCESO DE DIRECCIONAMIENTO ESTRATÉGICO</t>
  </si>
  <si>
    <t>Fecha de Actualización:</t>
  </si>
  <si>
    <r>
      <t xml:space="preserve">PROYECTO DE INVERSIÓN: </t>
    </r>
    <r>
      <rPr>
        <sz val="10"/>
        <rFont val="Arial"/>
        <family val="2"/>
      </rPr>
      <t/>
    </r>
  </si>
  <si>
    <t>Producto MGA - SUIFP</t>
  </si>
  <si>
    <t>Indicador PMR</t>
  </si>
  <si>
    <t>Valor modificaciones</t>
  </si>
  <si>
    <t>CÓDIGO BPIN</t>
  </si>
  <si>
    <t>MODIFICACIONES PRESUPUESTALES</t>
  </si>
  <si>
    <t>Indicador MGA - SUIFP</t>
  </si>
  <si>
    <t>CÓDIGO BOGDATA</t>
  </si>
  <si>
    <t>Meta Proyecto de Inversión</t>
  </si>
  <si>
    <t>Giros Enero</t>
  </si>
  <si>
    <t>Giros Diciembre</t>
  </si>
  <si>
    <t>Giros Noviembre</t>
  </si>
  <si>
    <t>Giros Octubre</t>
  </si>
  <si>
    <t>Giros Septiembre</t>
  </si>
  <si>
    <t>Giros Agosto</t>
  </si>
  <si>
    <t>Giros Julio</t>
  </si>
  <si>
    <t>Giros Junio</t>
  </si>
  <si>
    <t>Giros Mayo</t>
  </si>
  <si>
    <t>Giros Abril</t>
  </si>
  <si>
    <t>Giros Marzo</t>
  </si>
  <si>
    <t>Giros Febrero</t>
  </si>
  <si>
    <t>Saldo por girar</t>
  </si>
  <si>
    <t>Meta Plan de Desarrollo</t>
  </si>
  <si>
    <t>Apropiación Vigente</t>
  </si>
  <si>
    <t>PLAN OPERATIVO ANUAL DE INVERSIÓN - POAI (APROPIACIÓN VIGENCIA)</t>
  </si>
  <si>
    <t>Apropiación vigente</t>
  </si>
  <si>
    <t>Apropiación inicial</t>
  </si>
  <si>
    <t>TOTAL INVERSIÓN</t>
  </si>
  <si>
    <t>VIGENCIA</t>
  </si>
  <si>
    <t xml:space="preserve">Plan de Desarrollo </t>
  </si>
  <si>
    <t>01 - Hacer un nuevo contrato social con igualdad de oportunidades para la inclusión social, productiva y política</t>
  </si>
  <si>
    <t>05 - Cerrar las brechas DIGITALES, de cobertura, calidad y competencias a lo largo del ciclo de la formación integral, desde primera infancia hasta la educación superior y continua para la vida</t>
  </si>
  <si>
    <t>133011601140000007601</t>
  </si>
  <si>
    <t>Asistencias técnicas realizadas</t>
  </si>
  <si>
    <t>Personas capacitadas</t>
  </si>
  <si>
    <t>Documentos de lineamientos técnicos realizados</t>
  </si>
  <si>
    <t>Estímulos otorgados</t>
  </si>
  <si>
    <t>Parques arqueológicos patrimoniales preservados</t>
  </si>
  <si>
    <t>Sedes adecuadas</t>
  </si>
  <si>
    <t>Número de personas beneficiadas en procesos de formación en patrimonio cultural con enfoque territorial y poblacional-diferencial.</t>
  </si>
  <si>
    <t>Número de personas certificadas en el Diplomado en Patrimonio Cultural para la Educación por módulo, con enfoque diferencial-poblacional.</t>
  </si>
  <si>
    <t>Número intervenciones en bienes de interés cultural realizadas.</t>
  </si>
  <si>
    <t>Número de estímulos y apoyos concertados entregados a creadores, actores y gestores patrimoniales, con enfoque territorial y poblacional-diferencial.</t>
  </si>
  <si>
    <t>Número de acciones de activación social, cultural y física realizadas en Sectores de Interés Cultural.</t>
  </si>
  <si>
    <t>Número de estrategias para la mejora del desempeño institucional desarrolladas</t>
  </si>
  <si>
    <t>Número de sedes institucionales mantenidas física y tecnológicamente</t>
  </si>
  <si>
    <t>7963-Desarrollo de instrumentos de planeación y gestión territorial, asociados a los patrimonios de Bogotá D.C.</t>
  </si>
  <si>
    <t>O23011733022024009803002 - O23011733022024009803042</t>
  </si>
  <si>
    <t>2024110010098</t>
  </si>
  <si>
    <t>1-Gestionar el 100% de las acciones asociadas a la implementación de los PEMP adoptados, a corto plazo.</t>
  </si>
  <si>
    <t>2-Desarrollar 2 instrumentos para la protección, conservación y sostenibilidad de los patrimonios.</t>
  </si>
  <si>
    <t>002_Documentos de lineamientos técnicos</t>
  </si>
  <si>
    <t>042_Servicio de asistencia técnica en el manejo y gestión del patrimonio arqueológico, antropológico e histórico.</t>
  </si>
  <si>
    <t>03_Servicio de activación de los patrimonios integrados.</t>
  </si>
  <si>
    <t>Número de acciones de activación social, cultural y física realizadas en Sectores de Interés Cultural</t>
  </si>
  <si>
    <t>07 Bogotá Camina Segura</t>
  </si>
  <si>
    <t>04 Bogotá ordena su territorio y avanza en su acción climática</t>
  </si>
  <si>
    <t>OBJETIVO: (Nivel 1 PDD)</t>
  </si>
  <si>
    <t>PROGRAMA: (Nivel 2 PDD)</t>
  </si>
  <si>
    <t>24 Revitalización y renovación urbana y rural con inclusión</t>
  </si>
  <si>
    <t>7989-Fortalecimiento de la eficiencia administrativa del Instituto Distrital de Patrimonio Cultural de Bogotá D.C.</t>
  </si>
  <si>
    <t>O23011745992024018609023 - O23011745992024018610011</t>
  </si>
  <si>
    <t>2024110010186</t>
  </si>
  <si>
    <t>366-Fortalecer la gestión institucional de 6 entidades distritales del Sector Cultura, Recreación y Deporte con mejor infraestructura,  recursos físicos, tecnológicos y un talento humano más cualificado y consciente de su papel como servidores públicos, que favorezca un modelo de relacionamiento integral de la ciudadanía</t>
  </si>
  <si>
    <t>235-Desarrollar 5 instrumentos de planeación y gestión orientados a la protección, conservación, sostenibilidad y apropiación social del patrimonio natural, inmaterial, material, arqueológico y paleontológico, incluyendo la identificación y caracterización de los caminos históricos patrimoniales</t>
  </si>
  <si>
    <t>023_Servicio de Implementación Sistemas de Gestión</t>
  </si>
  <si>
    <t>011_Sedes adecuadas</t>
  </si>
  <si>
    <t>09_Estrategias de mejoramiento del desempeño institucional y del servicio a la ciudadanía orientada a la entrega efectiva de productos, servicios e información.</t>
  </si>
  <si>
    <t>10_Sedes adecuadas y/o mantenidas</t>
  </si>
  <si>
    <t>1-Implementar el 100% plan de sostenibilidad del modelo integrado de planeación y gestión</t>
  </si>
  <si>
    <t>2-Administrar el 100% de las sedes institucionales</t>
  </si>
  <si>
    <t>Sistema de Gestión implementado</t>
  </si>
  <si>
    <t>8136-Desarrollo de acciones para la gestión del patrimonio arqueológico de Bogotá D.C.</t>
  </si>
  <si>
    <t>O23011733022024013603042 - O23011733022024013603030</t>
  </si>
  <si>
    <t>2024110010136</t>
  </si>
  <si>
    <t>5 Bogotá confía en su gobierno</t>
  </si>
  <si>
    <t>33 Fortalecimiento institucional para un gobierno confiable</t>
  </si>
  <si>
    <t>1-Implementar el 100% de las acciones a corto plazo definidas en el Plan de Manejo Arqueológico de Bogotá.</t>
  </si>
  <si>
    <t>2-Implementar el 100% de las acciones a corto plazo de los programas estratégicos del Plan de Manejo Arqueológico de Hacienda El Carmen.</t>
  </si>
  <si>
    <t>241-Implementar el 100% de las fases iniciales del Parque Arqueológico y del Patrimonio Cultural de Usme y su modelo de gestión, conforme al Plan de Manejo Arqueológico como parte del proyecto del nodo de equipamientos rurales, en el contexto de la Estructura Integradora de Patrimonios</t>
  </si>
  <si>
    <t>030_Servicio de preservación de los parques y áreas arqueológicaspatrimoniales</t>
  </si>
  <si>
    <t>2024110010241</t>
  </si>
  <si>
    <t>O23011733022024024105049 - O23011733022024024105049</t>
  </si>
  <si>
    <t>049_Servicio de salvaguardia al patrimonio inmaterial</t>
  </si>
  <si>
    <t>1-Implementar 1 proceso de valoración, identificación, documentación y registro del Patrimonio Vivo asociado espacios culturales y los diversos campos del patrimonio cultural inmaterial</t>
  </si>
  <si>
    <t>2-Implementar 2 procesos de valoración, identificación, documentación y registro del Patrimonio Vivo con enfoque territorial y poblacional</t>
  </si>
  <si>
    <t>05_Servicio de asistencia técnica para identificación, valoración y salvaguardia del patrimonio cultural.</t>
  </si>
  <si>
    <t>Número de talleres y espacios participativos para la identificación, documentación y registro de manifestaciones culturales realizados
Número de fichas de registro de manifestaciones elaboradas.</t>
  </si>
  <si>
    <t>8150-Consolidación de estrategias y mecanismos que aporten al reconocimiento, divulgación y apropiación de los patrimonios a nivel territorial y poblacional en Bogotá D.C.</t>
  </si>
  <si>
    <t>1-Desarrollar 3.600 actividades para la promoción, fortalecimiento y desarrollo de las prácticas artísticas, culturales y patrimoniales, como un medio para el ejercicio de los derechos y el desarrollo humano</t>
  </si>
  <si>
    <t>2-Entregar 200 estímulos, reconocimientos, apoyos e incentivos en el marco de los distintos programas de fomento, que incluyan un enfoque poblacional y territorial</t>
  </si>
  <si>
    <t>3-Implementar 4 asistencias técnicas destinadas al reconocimiento y salvaguardia de manifestaciones del patrimonio cultural inmaterial de Bogotá</t>
  </si>
  <si>
    <t>053_Servicio de promoción de actividades culturales</t>
  </si>
  <si>
    <t>054_Servicio de apoyo financiero al sector artístico y cultural</t>
  </si>
  <si>
    <t>073_Servicio de circulación artística y cultural</t>
  </si>
  <si>
    <t>06_Servicio de divulgación del patrimonio cultural con enfoque territorial y poblacional-diferencial
07_Servicio de investigación de los patrimonios intregrados con enfoque territorial y poblacional-diferencial.</t>
  </si>
  <si>
    <t>08_Servicios de estímulos y apoyos para la oferta artística, cultural y patrimonial.</t>
  </si>
  <si>
    <t>02 Bogotá confía en su bien-estar</t>
  </si>
  <si>
    <t>14 Bogotá deportiva, recreativa, artística, patrimonial e intercultural</t>
  </si>
  <si>
    <t>2024110010228</t>
  </si>
  <si>
    <t>O23011733012024022806053 - O23011733012024022806053 - O23011733012024022807053 - 23011733012024022808054 - O23011733012024022805073</t>
  </si>
  <si>
    <t xml:space="preserve">Número de estrategias comunicativas del patrimonio cultural con enfoque territorial producidas y divulgadas.
Número de investigaciones en perspectiva histórica y de interpretación de narrativas sobre los patrimonios integrados realizadas.
</t>
  </si>
  <si>
    <t>Número de actividades de acompañamiento y gestión realizadas para la formulación de medidas de salvaguardia de manifestaciones culturales
Número de actividades de acompañamiento y gestión realizadas para la implementación de planes y proyectos de salvaguardia de las manifestaciones culturales</t>
  </si>
  <si>
    <t>Eventos de promoción de actividades culturales realizados</t>
  </si>
  <si>
    <t>Contenidos culturales en circulación</t>
  </si>
  <si>
    <t>1-Beneficiar a 5.500 niños, niñas, adolescentes y jóvenes en educación inicial, básica y media, a través de procesos de formación patrimonial</t>
  </si>
  <si>
    <t>2-Beneficiar a 650 niños, niñas, adolescentes y jóvenes a partir de la primera infancia y a lo largo de la vida en procesos de formación patrimonial, en particular en espacios y entornos barriales, organizativos e institucionales</t>
  </si>
  <si>
    <t>3-Beneficiar a 350 actores interesados en procesos de formación patrimonial a través de estrategias pedagógicas lideradas por el programa de formación</t>
  </si>
  <si>
    <t>064_Servicio de asistencia técnica en educación artística y cultural</t>
  </si>
  <si>
    <t>051_Servicio de educación informal al sector artístico y cultural</t>
  </si>
  <si>
    <t>126_Servicio de apoyo al proceso de formación artística y cultural</t>
  </si>
  <si>
    <t>01_Servicios de formación en patrimonio cultural con enfoque territorial y poblacional-diferencial.</t>
  </si>
  <si>
    <t>2024110010206</t>
  </si>
  <si>
    <t>Procesos de formación atendidos</t>
  </si>
  <si>
    <t>03 Bogotá confía en su potencial</t>
  </si>
  <si>
    <t>16 Atención Integral a la Primera Infancia y Educación como Eje del Potencial Humano</t>
  </si>
  <si>
    <t>8151-Desarrollo de procesos pedagógicos en patrimonio cultural con niños, niñas, adolescentes, jóvenes y otros actores en Bogotá D.C.</t>
  </si>
  <si>
    <t>O23011733012024020601051 - O23011733012024020601126 - O23011733012024020601064</t>
  </si>
  <si>
    <t>01 Bogotá avanza en su seguridad</t>
  </si>
  <si>
    <t>05 Espacio público seguro e inclusivo</t>
  </si>
  <si>
    <t>O23011733022024024402054</t>
  </si>
  <si>
    <t>2024110010244</t>
  </si>
  <si>
    <t>038-Intervenir 10 espacios patrimoniales en el marco de los componentes de la Estructura Integradora de los Patrimonios, mediante acciones de recuperación y mantenimiento para generar lugares de encuentro de la ciudadanía</t>
  </si>
  <si>
    <t>1-Ejecutar 1.121 intervenciones para la protección y conservación de Bienes de Interés Cultural y espacios  patrimoniales de la ciudad</t>
  </si>
  <si>
    <t>054_Servicio de asistencia técnica en asuntos patrimoniales nacionales e internacionales</t>
  </si>
  <si>
    <t>02_Servicios de intervención y recuperación del patrimonio cultural.</t>
  </si>
  <si>
    <t>8161-Mejoramiento de la capacidad institucional para la atención de trámites y servicios orientados a la intervención, protección y conservación del patrimonio cultural material de Bogotá D.C.</t>
  </si>
  <si>
    <t>O23011733022024025902041</t>
  </si>
  <si>
    <t>2024110010259</t>
  </si>
  <si>
    <t>244-Realizar 7.000 asistencias técnicas para la protección del patrimonio cultural material de la ciudad en el marco de las estrategias relacionadas con la Estructura Integradora de los Patrimonios.</t>
  </si>
  <si>
    <t>1-Realizar 7.000 asistencias técnicas para la protección del patrimonio cultural material de la ciudad en el marco de las estrategias relacionadas con la Estructura Integradora de los Patrimonios.</t>
  </si>
  <si>
    <t>041_Servicio de protección del patrimonio arqueologico, antropologico e historico</t>
  </si>
  <si>
    <t>Porcentaje de solicitudes atendidas para la recuperación y preservación de Bienes de Interés Cultural</t>
  </si>
  <si>
    <t>Actos administrativos generados</t>
  </si>
  <si>
    <t>8171-Implementación de procesos de valoración para el inventario del patrimonio cultural material en Bogotá D.C.</t>
  </si>
  <si>
    <t>1-Desarrollar 4 procesos de valoración asociados a grupos de bienes de interés cultural, en el marco de la estructura Integradora de Patrimonios</t>
  </si>
  <si>
    <t>Número de fichas de registro de manifestaciones elaboradas.</t>
  </si>
  <si>
    <t>O23011733022024026005054</t>
  </si>
  <si>
    <t>2024110010260</t>
  </si>
  <si>
    <t>166-Beneficiar a 294.585 niños, niñas, adolescentes y jóvenes en educación inicial básica y media, a través de procesos de formación digital, cultural, artística, patrimonial, deportiva y cultura ciudadana</t>
  </si>
  <si>
    <t>164-Beneficiar 189.809 personas a partir de la primera infancia y a lo largo de la vida en procesos de formación y exploración cultural artística patrimonial recreativa y deportiva en particular en espacios cercanos, parques de proximidad, estructurantes y entornos comunitarios</t>
  </si>
  <si>
    <t>140-Desarrollar 8925 actividades para la promoción, fortalecimiento y desarrollo de las prácticas artísticas, culturales y patrimoniales, como un medio para el ejercicio de los derechos culturales y el desarrollo humano, con alcance zonal, distrital y regional.</t>
  </si>
  <si>
    <t>143-Entregar 9702 estímulos, reconocimientos, apoyos, incentivos y alianzas estratégicas en el marco de los distintos programas de fomento, ofertados a las 20 localidades, que puedan incluir enfoque poblacional y territorial, que beneficien a agentes, organizaciones y comunidades</t>
  </si>
  <si>
    <t>146-Implementar 4 asistencias técnicas destinadas al reconocimiento y salvaguardia de manifestaciones del patrimonio cultural inmaterial de Bogotá, en torno a prácticas artísticas, recreodeportivas y saberes culturales</t>
  </si>
  <si>
    <t xml:space="preserve">8144-Desarrollo de procesos de valoración, identificación, documentación y registro de prácticas y manifestaciones del patrimonio vivo en Bogotá D.C. </t>
  </si>
  <si>
    <t>2025</t>
  </si>
  <si>
    <t>Compromisos Enero</t>
  </si>
  <si>
    <t>Compromisos Febrero</t>
  </si>
  <si>
    <t>Compromisos Marzo</t>
  </si>
  <si>
    <t>Compromisos Abril</t>
  </si>
  <si>
    <t>Compromisos Mayo</t>
  </si>
  <si>
    <t>Compromisos Junio</t>
  </si>
  <si>
    <t>Compromisos Julio</t>
  </si>
  <si>
    <t>Compromisos Agosto</t>
  </si>
  <si>
    <t>Compromisos Septiembre</t>
  </si>
  <si>
    <t>Compromisos Octubre</t>
  </si>
  <si>
    <t>Compromisos Noviembre</t>
  </si>
  <si>
    <t>Compromisos Diciembre</t>
  </si>
  <si>
    <t>Valor CRP's</t>
  </si>
  <si>
    <t>ODS Primario</t>
  </si>
  <si>
    <t>11: Lograr que las ciudades sean más inclusivas, seguras, resilientes y sostenibles</t>
  </si>
  <si>
    <t>4: Garantizar una educación inclusiva, equitativa y de calidad y promover oportunidades de aprendizaje durante toda la vida para todos</t>
  </si>
  <si>
    <t>Valor CDP's</t>
  </si>
  <si>
    <t>8152-Desarrollo de acciones de intervención para la protección y conservación de los valores del paisaje histórico, urbano y rural de los espacios patrimoniales de Bogotá D.C.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</si>
</sst>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\ #,##0;[Red]\-&quot;$&quot;\ #,##0"/>
    <numFmt numFmtId="41" formatCode="_-* #,##0_-;\-* #,##0_-;_-* &quot;-&quot;_-;_-@_-"/>
    <numFmt numFmtId="164" formatCode="_ * #,##0.00_ ;_ * \-#,##0.00_ ;_ * &quot;-&quot;??_ ;_ @_ "/>
    <numFmt numFmtId="165" formatCode="#,##0_ ;\-#,##0\ "/>
    <numFmt numFmtId="166" formatCode="_ * #,##0_ ;_ * \-#,##0_ ;_ * &quot;-&quot;_ ;_ @_ "/>
    <numFmt numFmtId="167" formatCode="_ * #,##0_ ;_ * \-#,##0_ ;_ * &quot;-&quot;??_ ;_ @_ "/>
    <numFmt numFmtId="168" formatCode="[$-409]d\-mmm\-yy;@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Bahnschrift"/>
      <family val="2"/>
    </font>
    <font>
      <sz val="12"/>
      <name val="Bahnschrift"/>
      <family val="2"/>
    </font>
    <font>
      <sz val="10"/>
      <name val="Bahnschrift"/>
      <family val="2"/>
    </font>
    <font>
      <b/>
      <sz val="16"/>
      <name val="Bahnschrift"/>
      <family val="2"/>
    </font>
    <font>
      <b/>
      <sz val="10"/>
      <name val="Bahnschrift"/>
      <family val="2"/>
    </font>
    <font>
      <b/>
      <sz val="20"/>
      <name val="Bahnschrift"/>
      <family val="2"/>
    </font>
    <font>
      <sz val="11"/>
      <name val="Bahnschrift"/>
      <family val="2"/>
    </font>
    <font>
      <b/>
      <sz val="11"/>
      <name val="Bahnschrift"/>
      <family val="2"/>
    </font>
    <font>
      <u/>
      <sz val="10"/>
      <name val="Bahnschrift"/>
      <family val="2"/>
    </font>
    <font>
      <b/>
      <sz val="9"/>
      <name val="Bahnschrift"/>
      <family val="2"/>
    </font>
    <font>
      <sz val="9"/>
      <name val="Bahnschrift"/>
      <family val="2"/>
    </font>
    <font>
      <b/>
      <sz val="8"/>
      <name val="Bahnschrift"/>
      <family val="2"/>
    </font>
    <font>
      <sz val="8"/>
      <name val="Bahnschrift"/>
      <family val="2"/>
    </font>
    <font>
      <sz val="9"/>
      <color rgb="FF000000"/>
      <name val="Roboto"/>
    </font>
  </fonts>
  <fills count="4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1" tint="0.24994659260841701"/>
      </left>
      <right style="thin">
        <color indexed="64"/>
      </right>
      <top style="medium">
        <color theme="1" tint="0.24994659260841701"/>
      </top>
      <bottom style="thin">
        <color indexed="64"/>
      </bottom>
      <diagonal/>
    </border>
    <border>
      <left style="thin">
        <color indexed="64"/>
      </left>
      <right/>
      <top style="medium">
        <color theme="1" tint="0.24994659260841701"/>
      </top>
      <bottom style="thin">
        <color indexed="64"/>
      </bottom>
      <diagonal/>
    </border>
    <border>
      <left/>
      <right/>
      <top style="medium">
        <color theme="1" tint="0.24994659260841701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 style="medium">
        <color theme="1" tint="0.24994659260841701"/>
      </left>
      <right style="thin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indexed="64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medium">
        <color theme="1" tint="0.24994659260841701"/>
      </top>
      <bottom style="thin">
        <color indexed="64"/>
      </bottom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thin">
        <color indexed="64"/>
      </top>
      <bottom style="medium">
        <color theme="1" tint="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 style="thin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indexed="64"/>
      </left>
      <right style="hair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 style="hair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indexed="64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 style="hair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hair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/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 style="hair">
        <color indexed="64"/>
      </left>
      <right/>
      <top style="thin">
        <color theme="1" tint="0.2499465926084170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 tint="0.24994659260841701"/>
      </top>
      <bottom style="hair">
        <color indexed="64"/>
      </bottom>
      <diagonal/>
    </border>
    <border>
      <left style="medium">
        <color indexed="64"/>
      </left>
      <right style="medium">
        <color theme="1" tint="0.24994659260841701"/>
      </right>
      <top style="thin">
        <color theme="1" tint="0.24994659260841701"/>
      </top>
      <bottom style="hair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medium">
        <color theme="1" tint="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hair">
        <color theme="1" tint="0.24994659260841701"/>
      </left>
      <right style="hair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/>
      <right style="hair">
        <color indexed="64"/>
      </right>
      <top/>
      <bottom style="thin">
        <color theme="1" tint="0.24994659260841701"/>
      </bottom>
      <diagonal/>
    </border>
    <border>
      <left/>
      <right style="medium">
        <color theme="1" tint="0.24994659260841701"/>
      </right>
      <top/>
      <bottom style="thin">
        <color theme="1" tint="0.24994659260841701"/>
      </bottom>
      <diagonal/>
    </border>
    <border>
      <left/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medium">
        <color theme="1" tint="0.24994659260841701"/>
      </right>
      <top style="thin">
        <color theme="1" tint="0.24994659260841701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indexed="64"/>
      </left>
      <right style="medium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 style="medium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 style="medium">
        <color indexed="64"/>
      </right>
      <top style="thin">
        <color theme="1" tint="0.24994659260841701"/>
      </top>
      <bottom style="hair">
        <color indexed="64"/>
      </bottom>
      <diagonal/>
    </border>
    <border>
      <left/>
      <right style="hair">
        <color indexed="64"/>
      </right>
      <top style="thin">
        <color theme="1" tint="0.24994659260841701"/>
      </top>
      <bottom/>
      <diagonal/>
    </border>
  </borders>
  <cellStyleXfs count="76">
    <xf numFmtId="0" fontId="0" fillId="0" borderId="0"/>
    <xf numFmtId="164" fontId="19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20" fillId="0" borderId="0" applyNumberFormat="0" applyFill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7" applyNumberFormat="0" applyAlignment="0" applyProtection="0"/>
    <xf numFmtId="0" fontId="28" fillId="11" borderId="8" applyNumberFormat="0" applyAlignment="0" applyProtection="0"/>
    <xf numFmtId="0" fontId="29" fillId="11" borderId="7" applyNumberFormat="0" applyAlignment="0" applyProtection="0"/>
    <xf numFmtId="0" fontId="30" fillId="0" borderId="9" applyNumberFormat="0" applyFill="0" applyAlignment="0" applyProtection="0"/>
    <xf numFmtId="0" fontId="31" fillId="12" borderId="10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35" fillId="37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4" fillId="0" borderId="0"/>
    <xf numFmtId="0" fontId="15" fillId="0" borderId="0"/>
    <xf numFmtId="0" fontId="13" fillId="0" borderId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41" fontId="36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71">
    <xf numFmtId="0" fontId="0" fillId="0" borderId="0" xfId="0"/>
    <xf numFmtId="0" fontId="38" fillId="6" borderId="13" xfId="0" applyFont="1" applyFill="1" applyBorder="1" applyAlignment="1">
      <alignment horizontal="center" vertical="center" wrapText="1"/>
    </xf>
    <xf numFmtId="0" fontId="38" fillId="6" borderId="17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3" fontId="40" fillId="0" borderId="0" xfId="0" applyNumberFormat="1" applyFont="1" applyAlignment="1">
      <alignment vertical="center"/>
    </xf>
    <xf numFmtId="3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3" fontId="40" fillId="0" borderId="0" xfId="0" applyNumberFormat="1" applyFont="1" applyAlignment="1">
      <alignment horizontal="center" vertical="center" wrapText="1"/>
    </xf>
    <xf numFmtId="0" fontId="40" fillId="3" borderId="0" xfId="0" applyFont="1" applyFill="1" applyAlignment="1">
      <alignment vertical="center" wrapText="1"/>
    </xf>
    <xf numFmtId="0" fontId="38" fillId="0" borderId="0" xfId="0" applyFont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42" fillId="4" borderId="20" xfId="0" applyFont="1" applyFill="1" applyBorder="1" applyAlignment="1">
      <alignment horizontal="center" vertical="center" wrapText="1"/>
    </xf>
    <xf numFmtId="0" fontId="42" fillId="4" borderId="18" xfId="0" applyFont="1" applyFill="1" applyBorder="1" applyAlignment="1">
      <alignment horizontal="center" vertical="center" wrapText="1"/>
    </xf>
    <xf numFmtId="0" fontId="42" fillId="4" borderId="3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2" fillId="39" borderId="29" xfId="0" applyFont="1" applyFill="1" applyBorder="1" applyAlignment="1">
      <alignment vertical="center" wrapText="1"/>
    </xf>
    <xf numFmtId="166" fontId="42" fillId="39" borderId="35" xfId="1" applyNumberFormat="1" applyFont="1" applyFill="1" applyBorder="1" applyAlignment="1">
      <alignment horizontal="center" vertical="center" wrapText="1"/>
    </xf>
    <xf numFmtId="166" fontId="42" fillId="39" borderId="36" xfId="1" applyNumberFormat="1" applyFont="1" applyFill="1" applyBorder="1" applyAlignment="1">
      <alignment horizontal="center" vertical="center" wrapText="1"/>
    </xf>
    <xf numFmtId="166" fontId="42" fillId="39" borderId="37" xfId="1" applyNumberFormat="1" applyFont="1" applyFill="1" applyBorder="1" applyAlignment="1">
      <alignment horizontal="center" vertical="center" wrapText="1"/>
    </xf>
    <xf numFmtId="3" fontId="47" fillId="0" borderId="0" xfId="1" applyNumberFormat="1" applyFont="1" applyBorder="1" applyAlignment="1">
      <alignment horizontal="center" vertical="center" wrapText="1"/>
    </xf>
    <xf numFmtId="166" fontId="47" fillId="0" borderId="0" xfId="1" applyNumberFormat="1" applyFont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47" fillId="0" borderId="0" xfId="0" applyFont="1" applyAlignment="1">
      <alignment vertical="center" wrapText="1"/>
    </xf>
    <xf numFmtId="3" fontId="42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right" vertical="center" wrapText="1"/>
    </xf>
    <xf numFmtId="0" fontId="50" fillId="0" borderId="0" xfId="0" applyFont="1" applyAlignment="1">
      <alignment vertical="center" wrapText="1"/>
    </xf>
    <xf numFmtId="3" fontId="50" fillId="0" borderId="0" xfId="0" applyNumberFormat="1" applyFont="1" applyAlignment="1">
      <alignment vertical="center"/>
    </xf>
    <xf numFmtId="167" fontId="50" fillId="0" borderId="0" xfId="1" applyNumberFormat="1" applyFont="1" applyAlignment="1">
      <alignment vertical="center"/>
    </xf>
    <xf numFmtId="0" fontId="50" fillId="0" borderId="0" xfId="0" applyFont="1" applyAlignment="1">
      <alignment horizontal="left" vertical="center"/>
    </xf>
    <xf numFmtId="167" fontId="40" fillId="0" borderId="0" xfId="1" applyNumberFormat="1" applyFont="1" applyAlignment="1">
      <alignment vertical="center"/>
    </xf>
    <xf numFmtId="168" fontId="38" fillId="38" borderId="22" xfId="0" applyNumberFormat="1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38" fillId="2" borderId="24" xfId="0" applyFont="1" applyFill="1" applyBorder="1" applyAlignment="1">
      <alignment horizontal="center" vertical="center" wrapText="1"/>
    </xf>
    <xf numFmtId="165" fontId="38" fillId="38" borderId="26" xfId="1" applyNumberFormat="1" applyFont="1" applyFill="1" applyBorder="1" applyAlignment="1">
      <alignment horizontal="center" vertical="center" wrapText="1"/>
    </xf>
    <xf numFmtId="3" fontId="38" fillId="38" borderId="26" xfId="1" applyNumberFormat="1" applyFont="1" applyFill="1" applyBorder="1" applyAlignment="1">
      <alignment horizontal="center" vertical="center" wrapText="1"/>
    </xf>
    <xf numFmtId="3" fontId="39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3" fontId="38" fillId="38" borderId="27" xfId="0" applyNumberFormat="1" applyFont="1" applyFill="1" applyBorder="1" applyAlignment="1">
      <alignment horizontal="center" vertical="center" wrapText="1"/>
    </xf>
    <xf numFmtId="165" fontId="38" fillId="0" borderId="0" xfId="1" applyNumberFormat="1" applyFont="1" applyFill="1" applyBorder="1" applyAlignment="1">
      <alignment horizontal="center" vertical="center" wrapText="1"/>
    </xf>
    <xf numFmtId="3" fontId="38" fillId="0" borderId="0" xfId="1" applyNumberFormat="1" applyFont="1" applyFill="1" applyBorder="1" applyAlignment="1">
      <alignment horizontal="center" vertical="center" wrapText="1"/>
    </xf>
    <xf numFmtId="3" fontId="42" fillId="39" borderId="35" xfId="1" applyNumberFormat="1" applyFont="1" applyFill="1" applyBorder="1" applyAlignment="1">
      <alignment horizontal="right" vertical="center" wrapText="1"/>
    </xf>
    <xf numFmtId="3" fontId="48" fillId="0" borderId="0" xfId="0" applyNumberFormat="1" applyFont="1" applyAlignment="1">
      <alignment horizontal="center" vertical="center"/>
    </xf>
    <xf numFmtId="3" fontId="47" fillId="0" borderId="0" xfId="0" applyNumberFormat="1" applyFont="1" applyAlignment="1">
      <alignment horizontal="center" vertical="center"/>
    </xf>
    <xf numFmtId="167" fontId="39" fillId="38" borderId="26" xfId="1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67" fontId="42" fillId="39" borderId="35" xfId="1" applyNumberFormat="1" applyFont="1" applyFill="1" applyBorder="1" applyAlignment="1">
      <alignment horizontal="right" vertical="center" wrapText="1"/>
    </xf>
    <xf numFmtId="167" fontId="42" fillId="39" borderId="38" xfId="1" applyNumberFormat="1" applyFont="1" applyFill="1" applyBorder="1" applyAlignment="1">
      <alignment horizontal="right" vertical="center" wrapText="1"/>
    </xf>
    <xf numFmtId="166" fontId="42" fillId="39" borderId="29" xfId="1" applyNumberFormat="1" applyFont="1" applyFill="1" applyBorder="1" applyAlignment="1">
      <alignment horizontal="center" vertical="center" wrapText="1"/>
    </xf>
    <xf numFmtId="0" fontId="42" fillId="4" borderId="51" xfId="0" applyFont="1" applyFill="1" applyBorder="1" applyAlignment="1">
      <alignment horizontal="center" vertical="center" wrapText="1"/>
    </xf>
    <xf numFmtId="3" fontId="42" fillId="5" borderId="20" xfId="0" applyNumberFormat="1" applyFont="1" applyFill="1" applyBorder="1" applyAlignment="1">
      <alignment horizontal="center" vertical="center" wrapText="1"/>
    </xf>
    <xf numFmtId="3" fontId="42" fillId="5" borderId="21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3" fontId="38" fillId="0" borderId="19" xfId="0" applyNumberFormat="1" applyFont="1" applyBorder="1" applyAlignment="1">
      <alignment vertical="center" wrapText="1"/>
    </xf>
    <xf numFmtId="0" fontId="45" fillId="6" borderId="53" xfId="0" applyFont="1" applyFill="1" applyBorder="1" applyAlignment="1">
      <alignment vertical="center" wrapText="1"/>
    </xf>
    <xf numFmtId="0" fontId="45" fillId="6" borderId="52" xfId="0" applyFont="1" applyFill="1" applyBorder="1" applyAlignment="1">
      <alignment vertical="center"/>
    </xf>
    <xf numFmtId="0" fontId="45" fillId="6" borderId="53" xfId="0" applyFont="1" applyFill="1" applyBorder="1" applyAlignment="1">
      <alignment vertical="center"/>
    </xf>
    <xf numFmtId="0" fontId="45" fillId="6" borderId="54" xfId="0" applyFont="1" applyFill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4" fillId="3" borderId="0" xfId="0" applyFont="1" applyFill="1" applyAlignment="1">
      <alignment vertical="center" wrapText="1"/>
    </xf>
    <xf numFmtId="0" fontId="45" fillId="0" borderId="0" xfId="0" applyFont="1" applyAlignment="1">
      <alignment vertical="center" wrapText="1"/>
    </xf>
    <xf numFmtId="3" fontId="44" fillId="0" borderId="0" xfId="0" applyNumberFormat="1" applyFont="1" applyAlignment="1">
      <alignment horizontal="center" vertical="center" wrapText="1"/>
    </xf>
    <xf numFmtId="0" fontId="40" fillId="38" borderId="40" xfId="0" applyFont="1" applyFill="1" applyBorder="1" applyAlignment="1">
      <alignment horizontal="left" vertical="center" wrapText="1"/>
    </xf>
    <xf numFmtId="0" fontId="40" fillId="38" borderId="42" xfId="0" applyFont="1" applyFill="1" applyBorder="1" applyAlignment="1">
      <alignment horizontal="left" vertical="center" wrapText="1"/>
    </xf>
    <xf numFmtId="0" fontId="40" fillId="38" borderId="39" xfId="0" applyFont="1" applyFill="1" applyBorder="1" applyAlignment="1">
      <alignment horizontal="left" vertical="center" wrapText="1"/>
    </xf>
    <xf numFmtId="3" fontId="40" fillId="40" borderId="44" xfId="0" applyNumberFormat="1" applyFont="1" applyFill="1" applyBorder="1" applyAlignment="1">
      <alignment horizontal="center" vertical="center"/>
    </xf>
    <xf numFmtId="0" fontId="40" fillId="38" borderId="46" xfId="0" applyFont="1" applyFill="1" applyBorder="1" applyAlignment="1">
      <alignment horizontal="left" vertical="center" wrapText="1"/>
    </xf>
    <xf numFmtId="0" fontId="40" fillId="38" borderId="48" xfId="0" applyFont="1" applyFill="1" applyBorder="1" applyAlignment="1">
      <alignment horizontal="left" vertical="center" wrapText="1"/>
    </xf>
    <xf numFmtId="0" fontId="40" fillId="38" borderId="45" xfId="0" applyFont="1" applyFill="1" applyBorder="1" applyAlignment="1">
      <alignment horizontal="left" vertical="center" wrapText="1"/>
    </xf>
    <xf numFmtId="3" fontId="40" fillId="40" borderId="50" xfId="0" applyNumberFormat="1" applyFont="1" applyFill="1" applyBorder="1" applyAlignment="1">
      <alignment horizontal="center" vertical="center"/>
    </xf>
    <xf numFmtId="0" fontId="40" fillId="6" borderId="39" xfId="0" applyFont="1" applyFill="1" applyBorder="1" applyAlignment="1">
      <alignment horizontal="left" vertical="center" wrapText="1"/>
    </xf>
    <xf numFmtId="3" fontId="40" fillId="38" borderId="40" xfId="72" applyNumberFormat="1" applyFont="1" applyFill="1" applyBorder="1" applyAlignment="1">
      <alignment horizontal="left" vertical="center" wrapText="1"/>
    </xf>
    <xf numFmtId="0" fontId="40" fillId="6" borderId="45" xfId="0" applyFont="1" applyFill="1" applyBorder="1" applyAlignment="1">
      <alignment horizontal="left" vertical="center" wrapText="1"/>
    </xf>
    <xf numFmtId="3" fontId="40" fillId="38" borderId="46" xfId="72" applyNumberFormat="1" applyFont="1" applyFill="1" applyBorder="1" applyAlignment="1">
      <alignment horizontal="left" vertical="center" wrapText="1"/>
    </xf>
    <xf numFmtId="167" fontId="42" fillId="39" borderId="36" xfId="1" applyNumberFormat="1" applyFont="1" applyFill="1" applyBorder="1" applyAlignment="1">
      <alignment horizontal="center" vertical="center"/>
    </xf>
    <xf numFmtId="167" fontId="42" fillId="39" borderId="30" xfId="1" applyNumberFormat="1" applyFont="1" applyFill="1" applyBorder="1" applyAlignment="1">
      <alignment horizontal="center" vertical="center"/>
    </xf>
    <xf numFmtId="167" fontId="42" fillId="39" borderId="33" xfId="1" applyNumberFormat="1" applyFont="1" applyFill="1" applyBorder="1" applyAlignment="1">
      <alignment horizontal="center" vertical="center"/>
    </xf>
    <xf numFmtId="167" fontId="42" fillId="39" borderId="21" xfId="1" applyNumberFormat="1" applyFont="1" applyFill="1" applyBorder="1" applyAlignment="1">
      <alignment horizontal="center" vertical="center"/>
    </xf>
    <xf numFmtId="3" fontId="40" fillId="40" borderId="39" xfId="0" applyNumberFormat="1" applyFont="1" applyFill="1" applyBorder="1" applyAlignment="1">
      <alignment horizontal="right" vertical="center" wrapText="1"/>
    </xf>
    <xf numFmtId="3" fontId="40" fillId="40" borderId="45" xfId="0" applyNumberFormat="1" applyFont="1" applyFill="1" applyBorder="1" applyAlignment="1">
      <alignment horizontal="right" vertical="center" wrapText="1"/>
    </xf>
    <xf numFmtId="167" fontId="40" fillId="0" borderId="0" xfId="0" applyNumberFormat="1" applyFont="1" applyAlignment="1">
      <alignment vertical="center"/>
    </xf>
    <xf numFmtId="3" fontId="40" fillId="0" borderId="0" xfId="0" applyNumberFormat="1" applyFont="1" applyAlignment="1">
      <alignment horizontal="right" vertical="center"/>
    </xf>
    <xf numFmtId="167" fontId="42" fillId="39" borderId="36" xfId="1" applyNumberFormat="1" applyFont="1" applyFill="1" applyBorder="1" applyAlignment="1">
      <alignment horizontal="right" vertical="center" wrapText="1"/>
    </xf>
    <xf numFmtId="3" fontId="42" fillId="41" borderId="18" xfId="0" applyNumberFormat="1" applyFont="1" applyFill="1" applyBorder="1" applyAlignment="1">
      <alignment horizontal="center" vertical="center" wrapText="1"/>
    </xf>
    <xf numFmtId="3" fontId="42" fillId="42" borderId="34" xfId="0" applyNumberFormat="1" applyFont="1" applyFill="1" applyBorder="1" applyAlignment="1">
      <alignment horizontal="center" vertical="center" wrapText="1"/>
    </xf>
    <xf numFmtId="3" fontId="42" fillId="42" borderId="18" xfId="0" applyNumberFormat="1" applyFont="1" applyFill="1" applyBorder="1" applyAlignment="1">
      <alignment horizontal="center" vertical="center" wrapText="1"/>
    </xf>
    <xf numFmtId="3" fontId="40" fillId="43" borderId="58" xfId="0" applyNumberFormat="1" applyFont="1" applyFill="1" applyBorder="1" applyAlignment="1">
      <alignment horizontal="center" vertical="center" wrapText="1"/>
    </xf>
    <xf numFmtId="3" fontId="40" fillId="43" borderId="59" xfId="0" applyNumberFormat="1" applyFont="1" applyFill="1" applyBorder="1" applyAlignment="1">
      <alignment horizontal="center" vertical="center" wrapText="1"/>
    </xf>
    <xf numFmtId="3" fontId="40" fillId="43" borderId="40" xfId="0" applyNumberFormat="1" applyFont="1" applyFill="1" applyBorder="1" applyAlignment="1">
      <alignment horizontal="center" vertical="center" wrapText="1"/>
    </xf>
    <xf numFmtId="3" fontId="40" fillId="43" borderId="41" xfId="0" applyNumberFormat="1" applyFont="1" applyFill="1" applyBorder="1" applyAlignment="1">
      <alignment horizontal="center" vertical="center" wrapText="1"/>
    </xf>
    <xf numFmtId="3" fontId="40" fillId="43" borderId="46" xfId="0" applyNumberFormat="1" applyFont="1" applyFill="1" applyBorder="1" applyAlignment="1">
      <alignment horizontal="center" vertical="center" wrapText="1"/>
    </xf>
    <xf numFmtId="3" fontId="40" fillId="43" borderId="47" xfId="0" applyNumberFormat="1" applyFont="1" applyFill="1" applyBorder="1" applyAlignment="1">
      <alignment horizontal="center" vertical="center" wrapText="1"/>
    </xf>
    <xf numFmtId="3" fontId="42" fillId="41" borderId="32" xfId="0" applyNumberFormat="1" applyFont="1" applyFill="1" applyBorder="1" applyAlignment="1">
      <alignment horizontal="center" vertical="center" wrapText="1"/>
    </xf>
    <xf numFmtId="3" fontId="40" fillId="44" borderId="40" xfId="0" applyNumberFormat="1" applyFont="1" applyFill="1" applyBorder="1" applyAlignment="1">
      <alignment horizontal="center" vertical="center"/>
    </xf>
    <xf numFmtId="3" fontId="40" fillId="44" borderId="42" xfId="0" applyNumberFormat="1" applyFont="1" applyFill="1" applyBorder="1" applyAlignment="1">
      <alignment horizontal="center" vertical="center"/>
    </xf>
    <xf numFmtId="3" fontId="40" fillId="44" borderId="41" xfId="0" applyNumberFormat="1" applyFont="1" applyFill="1" applyBorder="1" applyAlignment="1">
      <alignment horizontal="center" vertical="center"/>
    </xf>
    <xf numFmtId="3" fontId="40" fillId="44" borderId="47" xfId="0" applyNumberFormat="1" applyFont="1" applyFill="1" applyBorder="1" applyAlignment="1">
      <alignment horizontal="center" vertical="center"/>
    </xf>
    <xf numFmtId="3" fontId="40" fillId="44" borderId="46" xfId="0" applyNumberFormat="1" applyFont="1" applyFill="1" applyBorder="1" applyAlignment="1">
      <alignment horizontal="center" vertical="center"/>
    </xf>
    <xf numFmtId="3" fontId="40" fillId="44" borderId="48" xfId="0" applyNumberFormat="1" applyFont="1" applyFill="1" applyBorder="1" applyAlignment="1">
      <alignment horizontal="center" vertical="center"/>
    </xf>
    <xf numFmtId="3" fontId="40" fillId="43" borderId="58" xfId="0" applyNumberFormat="1" applyFont="1" applyFill="1" applyBorder="1" applyAlignment="1">
      <alignment horizontal="right" vertical="center" wrapText="1"/>
    </xf>
    <xf numFmtId="3" fontId="40" fillId="43" borderId="59" xfId="0" applyNumberFormat="1" applyFont="1" applyFill="1" applyBorder="1" applyAlignment="1">
      <alignment horizontal="right" vertical="center" wrapText="1"/>
    </xf>
    <xf numFmtId="3" fontId="40" fillId="44" borderId="40" xfId="0" applyNumberFormat="1" applyFont="1" applyFill="1" applyBorder="1" applyAlignment="1">
      <alignment horizontal="right" vertical="center"/>
    </xf>
    <xf numFmtId="3" fontId="40" fillId="40" borderId="44" xfId="0" applyNumberFormat="1" applyFont="1" applyFill="1" applyBorder="1" applyAlignment="1">
      <alignment horizontal="right" vertical="center"/>
    </xf>
    <xf numFmtId="3" fontId="40" fillId="43" borderId="40" xfId="0" applyNumberFormat="1" applyFont="1" applyFill="1" applyBorder="1" applyAlignment="1">
      <alignment horizontal="right" vertical="center" wrapText="1"/>
    </xf>
    <xf numFmtId="3" fontId="40" fillId="43" borderId="41" xfId="0" applyNumberFormat="1" applyFont="1" applyFill="1" applyBorder="1" applyAlignment="1">
      <alignment horizontal="right" vertical="center" wrapText="1"/>
    </xf>
    <xf numFmtId="3" fontId="40" fillId="44" borderId="41" xfId="0" applyNumberFormat="1" applyFont="1" applyFill="1" applyBorder="1" applyAlignment="1">
      <alignment horizontal="right" vertical="center"/>
    </xf>
    <xf numFmtId="3" fontId="40" fillId="43" borderId="46" xfId="0" applyNumberFormat="1" applyFont="1" applyFill="1" applyBorder="1" applyAlignment="1">
      <alignment horizontal="right" vertical="center" wrapText="1"/>
    </xf>
    <xf numFmtId="3" fontId="40" fillId="43" borderId="47" xfId="0" applyNumberFormat="1" applyFont="1" applyFill="1" applyBorder="1" applyAlignment="1">
      <alignment horizontal="right" vertical="center" wrapText="1"/>
    </xf>
    <xf numFmtId="3" fontId="40" fillId="44" borderId="47" xfId="0" applyNumberFormat="1" applyFont="1" applyFill="1" applyBorder="1" applyAlignment="1">
      <alignment horizontal="right" vertical="center"/>
    </xf>
    <xf numFmtId="3" fontId="40" fillId="44" borderId="46" xfId="0" applyNumberFormat="1" applyFont="1" applyFill="1" applyBorder="1" applyAlignment="1">
      <alignment horizontal="right" vertical="center"/>
    </xf>
    <xf numFmtId="167" fontId="42" fillId="39" borderId="36" xfId="1" applyNumberFormat="1" applyFont="1" applyFill="1" applyBorder="1" applyAlignment="1">
      <alignment horizontal="right" vertical="center"/>
    </xf>
    <xf numFmtId="167" fontId="42" fillId="39" borderId="33" xfId="1" applyNumberFormat="1" applyFont="1" applyFill="1" applyBorder="1" applyAlignment="1">
      <alignment horizontal="right" vertical="center"/>
    </xf>
    <xf numFmtId="167" fontId="42" fillId="39" borderId="21" xfId="1" applyNumberFormat="1" applyFont="1" applyFill="1" applyBorder="1" applyAlignment="1">
      <alignment horizontal="right" vertical="center"/>
    </xf>
    <xf numFmtId="3" fontId="42" fillId="41" borderId="20" xfId="0" applyNumberFormat="1" applyFont="1" applyFill="1" applyBorder="1" applyAlignment="1">
      <alignment horizontal="center" vertical="center" wrapText="1"/>
    </xf>
    <xf numFmtId="3" fontId="40" fillId="44" borderId="39" xfId="0" applyNumberFormat="1" applyFont="1" applyFill="1" applyBorder="1" applyAlignment="1">
      <alignment horizontal="right" vertical="center"/>
    </xf>
    <xf numFmtId="3" fontId="40" fillId="44" borderId="45" xfId="0" applyNumberFormat="1" applyFont="1" applyFill="1" applyBorder="1" applyAlignment="1">
      <alignment horizontal="right" vertical="center"/>
    </xf>
    <xf numFmtId="167" fontId="42" fillId="39" borderId="31" xfId="1" applyNumberFormat="1" applyFont="1" applyFill="1" applyBorder="1" applyAlignment="1">
      <alignment horizontal="right" vertical="center" wrapText="1"/>
    </xf>
    <xf numFmtId="167" fontId="42" fillId="39" borderId="38" xfId="1" applyNumberFormat="1" applyFont="1" applyFill="1" applyBorder="1" applyAlignment="1">
      <alignment horizontal="right" vertical="center"/>
    </xf>
    <xf numFmtId="3" fontId="40" fillId="44" borderId="64" xfId="0" applyNumberFormat="1" applyFont="1" applyFill="1" applyBorder="1" applyAlignment="1">
      <alignment horizontal="right" vertical="center"/>
    </xf>
    <xf numFmtId="3" fontId="40" fillId="44" borderId="65" xfId="0" applyNumberFormat="1" applyFont="1" applyFill="1" applyBorder="1" applyAlignment="1">
      <alignment horizontal="right" vertical="center"/>
    </xf>
    <xf numFmtId="3" fontId="40" fillId="44" borderId="66" xfId="0" applyNumberFormat="1" applyFont="1" applyFill="1" applyBorder="1" applyAlignment="1">
      <alignment horizontal="right" vertical="center"/>
    </xf>
    <xf numFmtId="3" fontId="40" fillId="44" borderId="43" xfId="0" applyNumberFormat="1" applyFont="1" applyFill="1" applyBorder="1" applyAlignment="1">
      <alignment horizontal="right" vertical="center"/>
    </xf>
    <xf numFmtId="3" fontId="40" fillId="44" borderId="67" xfId="0" applyNumberFormat="1" applyFont="1" applyFill="1" applyBorder="1" applyAlignment="1">
      <alignment horizontal="right" vertical="center"/>
    </xf>
    <xf numFmtId="3" fontId="40" fillId="44" borderId="49" xfId="0" applyNumberFormat="1" applyFont="1" applyFill="1" applyBorder="1" applyAlignment="1">
      <alignment horizontal="right" vertical="center"/>
    </xf>
    <xf numFmtId="167" fontId="42" fillId="39" borderId="63" xfId="1" applyNumberFormat="1" applyFont="1" applyFill="1" applyBorder="1" applyAlignment="1">
      <alignment horizontal="right" vertical="center"/>
    </xf>
    <xf numFmtId="3" fontId="42" fillId="41" borderId="33" xfId="0" applyNumberFormat="1" applyFont="1" applyFill="1" applyBorder="1" applyAlignment="1">
      <alignment horizontal="center" vertical="center" wrapText="1"/>
    </xf>
    <xf numFmtId="3" fontId="42" fillId="43" borderId="59" xfId="0" applyNumberFormat="1" applyFont="1" applyFill="1" applyBorder="1" applyAlignment="1">
      <alignment horizontal="center" vertical="center" wrapText="1"/>
    </xf>
    <xf numFmtId="3" fontId="42" fillId="43" borderId="41" xfId="0" applyNumberFormat="1" applyFont="1" applyFill="1" applyBorder="1" applyAlignment="1">
      <alignment horizontal="center" vertical="center" wrapText="1"/>
    </xf>
    <xf numFmtId="3" fontId="42" fillId="43" borderId="47" xfId="0" applyNumberFormat="1" applyFont="1" applyFill="1" applyBorder="1" applyAlignment="1">
      <alignment horizontal="center" vertical="center" wrapText="1"/>
    </xf>
    <xf numFmtId="3" fontId="42" fillId="44" borderId="65" xfId="0" applyNumberFormat="1" applyFont="1" applyFill="1" applyBorder="1" applyAlignment="1">
      <alignment horizontal="right" vertical="center"/>
    </xf>
    <xf numFmtId="3" fontId="42" fillId="44" borderId="43" xfId="0" applyNumberFormat="1" applyFont="1" applyFill="1" applyBorder="1" applyAlignment="1">
      <alignment horizontal="right" vertical="center"/>
    </xf>
    <xf numFmtId="3" fontId="42" fillId="44" borderId="49" xfId="0" applyNumberFormat="1" applyFont="1" applyFill="1" applyBorder="1" applyAlignment="1">
      <alignment horizontal="right" vertical="center"/>
    </xf>
    <xf numFmtId="3" fontId="42" fillId="40" borderId="43" xfId="0" applyNumberFormat="1" applyFont="1" applyFill="1" applyBorder="1" applyAlignment="1">
      <alignment horizontal="center" vertical="center"/>
    </xf>
    <xf numFmtId="3" fontId="42" fillId="40" borderId="49" xfId="0" applyNumberFormat="1" applyFont="1" applyFill="1" applyBorder="1" applyAlignment="1">
      <alignment horizontal="center" vertical="center"/>
    </xf>
    <xf numFmtId="3" fontId="42" fillId="43" borderId="60" xfId="0" applyNumberFormat="1" applyFont="1" applyFill="1" applyBorder="1" applyAlignment="1">
      <alignment horizontal="right" vertical="center" wrapText="1"/>
    </xf>
    <xf numFmtId="3" fontId="42" fillId="43" borderId="61" xfId="0" applyNumberFormat="1" applyFont="1" applyFill="1" applyBorder="1" applyAlignment="1">
      <alignment horizontal="right" vertical="center" wrapText="1"/>
    </xf>
    <xf numFmtId="3" fontId="42" fillId="43" borderId="62" xfId="0" applyNumberFormat="1" applyFont="1" applyFill="1" applyBorder="1" applyAlignment="1">
      <alignment horizontal="right" vertical="center" wrapText="1"/>
    </xf>
    <xf numFmtId="0" fontId="42" fillId="4" borderId="31" xfId="0" applyFont="1" applyFill="1" applyBorder="1" applyAlignment="1">
      <alignment horizontal="center" vertical="center" wrapText="1"/>
    </xf>
    <xf numFmtId="3" fontId="40" fillId="40" borderId="59" xfId="0" applyNumberFormat="1" applyFont="1" applyFill="1" applyBorder="1" applyAlignment="1">
      <alignment horizontal="right" vertical="center" wrapText="1"/>
    </xf>
    <xf numFmtId="3" fontId="40" fillId="40" borderId="41" xfId="0" applyNumberFormat="1" applyFont="1" applyFill="1" applyBorder="1" applyAlignment="1">
      <alignment horizontal="right" vertical="center" wrapText="1"/>
    </xf>
    <xf numFmtId="3" fontId="40" fillId="40" borderId="47" xfId="0" applyNumberFormat="1" applyFont="1" applyFill="1" applyBorder="1" applyAlignment="1">
      <alignment horizontal="right" vertical="center" wrapText="1"/>
    </xf>
    <xf numFmtId="3" fontId="40" fillId="40" borderId="68" xfId="0" applyNumberFormat="1" applyFont="1" applyFill="1" applyBorder="1" applyAlignment="1">
      <alignment horizontal="right" vertical="center" wrapText="1"/>
    </xf>
    <xf numFmtId="6" fontId="40" fillId="0" borderId="0" xfId="0" applyNumberFormat="1" applyFont="1" applyAlignment="1">
      <alignment vertical="center"/>
    </xf>
    <xf numFmtId="6" fontId="51" fillId="0" borderId="0" xfId="0" applyNumberFormat="1" applyFont="1" applyAlignment="1">
      <alignment horizontal="right" vertical="center" indent="1"/>
    </xf>
    <xf numFmtId="0" fontId="40" fillId="38" borderId="1" xfId="0" applyFont="1" applyFill="1" applyBorder="1" applyAlignment="1">
      <alignment horizontal="left" vertical="center"/>
    </xf>
    <xf numFmtId="0" fontId="40" fillId="38" borderId="24" xfId="0" applyFont="1" applyFill="1" applyBorder="1" applyAlignment="1">
      <alignment horizontal="left" vertical="center"/>
    </xf>
    <xf numFmtId="0" fontId="40" fillId="0" borderId="28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0" fillId="38" borderId="17" xfId="0" applyFont="1" applyFill="1" applyBorder="1" applyAlignment="1">
      <alignment horizontal="left" vertical="center"/>
    </xf>
    <xf numFmtId="0" fontId="40" fillId="38" borderId="22" xfId="0" applyFont="1" applyFill="1" applyBorder="1" applyAlignment="1">
      <alignment horizontal="left" vertical="center"/>
    </xf>
    <xf numFmtId="0" fontId="38" fillId="6" borderId="23" xfId="0" applyFont="1" applyFill="1" applyBorder="1" applyAlignment="1">
      <alignment horizontal="center" vertical="center" wrapText="1"/>
    </xf>
    <xf numFmtId="0" fontId="38" fillId="6" borderId="25" xfId="0" applyFont="1" applyFill="1" applyBorder="1" applyAlignment="1">
      <alignment horizontal="center" vertical="center" wrapText="1"/>
    </xf>
    <xf numFmtId="168" fontId="43" fillId="38" borderId="14" xfId="0" quotePrefix="1" applyNumberFormat="1" applyFont="1" applyFill="1" applyBorder="1" applyAlignment="1">
      <alignment horizontal="center" vertical="center"/>
    </xf>
    <xf numFmtId="168" fontId="43" fillId="38" borderId="15" xfId="0" applyNumberFormat="1" applyFont="1" applyFill="1" applyBorder="1" applyAlignment="1">
      <alignment horizontal="center" vertical="center"/>
    </xf>
    <xf numFmtId="168" fontId="43" fillId="38" borderId="16" xfId="0" applyNumberFormat="1" applyFont="1" applyFill="1" applyBorder="1" applyAlignment="1">
      <alignment horizontal="center" vertical="center"/>
    </xf>
    <xf numFmtId="0" fontId="40" fillId="38" borderId="26" xfId="0" quotePrefix="1" applyFont="1" applyFill="1" applyBorder="1" applyAlignment="1">
      <alignment horizontal="left" vertical="center"/>
    </xf>
    <xf numFmtId="0" fontId="40" fillId="38" borderId="26" xfId="0" applyFont="1" applyFill="1" applyBorder="1" applyAlignment="1">
      <alignment horizontal="left" vertical="center"/>
    </xf>
    <xf numFmtId="0" fontId="40" fillId="38" borderId="27" xfId="0" applyFont="1" applyFill="1" applyBorder="1" applyAlignment="1">
      <alignment horizontal="left" vertical="center"/>
    </xf>
    <xf numFmtId="0" fontId="38" fillId="38" borderId="56" xfId="0" applyFont="1" applyFill="1" applyBorder="1" applyAlignment="1">
      <alignment horizontal="left" vertical="center" wrapText="1"/>
    </xf>
    <xf numFmtId="0" fontId="38" fillId="38" borderId="55" xfId="0" applyFont="1" applyFill="1" applyBorder="1" applyAlignment="1">
      <alignment horizontal="left" vertical="center" wrapText="1"/>
    </xf>
    <xf numFmtId="0" fontId="38" fillId="38" borderId="57" xfId="0" applyFont="1" applyFill="1" applyBorder="1" applyAlignment="1">
      <alignment horizontal="left" vertical="center" wrapText="1"/>
    </xf>
    <xf numFmtId="0" fontId="40" fillId="38" borderId="1" xfId="0" quotePrefix="1" applyFont="1" applyFill="1" applyBorder="1" applyAlignment="1">
      <alignment horizontal="left" vertical="center"/>
    </xf>
    <xf numFmtId="0" fontId="40" fillId="38" borderId="1" xfId="0" quotePrefix="1" applyFont="1" applyFill="1" applyBorder="1" applyAlignment="1">
      <alignment horizontal="left" vertical="center" wrapText="1"/>
    </xf>
  </cellXfs>
  <cellStyles count="76">
    <cellStyle name="20% - Énfasis1" xfId="22" builtinId="30" customBuiltin="1"/>
    <cellStyle name="20% - Énfasis1 2" xfId="52"/>
    <cellStyle name="20% - Énfasis2" xfId="26" builtinId="34" customBuiltin="1"/>
    <cellStyle name="20% - Énfasis2 2" xfId="54"/>
    <cellStyle name="20% - Énfasis3" xfId="30" builtinId="38" customBuiltin="1"/>
    <cellStyle name="20% - Énfasis3 2" xfId="56"/>
    <cellStyle name="20% - Énfasis4" xfId="34" builtinId="42" customBuiltin="1"/>
    <cellStyle name="20% - Énfasis4 2" xfId="58"/>
    <cellStyle name="20% - Énfasis5" xfId="38" builtinId="46" customBuiltin="1"/>
    <cellStyle name="20% - Énfasis5 2" xfId="60"/>
    <cellStyle name="20% - Énfasis6" xfId="42" builtinId="50" customBuiltin="1"/>
    <cellStyle name="20% - Énfasis6 2" xfId="62"/>
    <cellStyle name="40% - Énfasis1" xfId="23" builtinId="31" customBuiltin="1"/>
    <cellStyle name="40% - Énfasis1 2" xfId="53"/>
    <cellStyle name="40% - Énfasis2" xfId="27" builtinId="35" customBuiltin="1"/>
    <cellStyle name="40% - Énfasis2 2" xfId="55"/>
    <cellStyle name="40% - Énfasis3" xfId="31" builtinId="39" customBuiltin="1"/>
    <cellStyle name="40% - Énfasis3 2" xfId="57"/>
    <cellStyle name="40% - Énfasis4" xfId="35" builtinId="43" customBuiltin="1"/>
    <cellStyle name="40% - Énfasis4 2" xfId="59"/>
    <cellStyle name="40% - Énfasis5" xfId="39" builtinId="47" customBuiltin="1"/>
    <cellStyle name="40% - Énfasis5 2" xfId="61"/>
    <cellStyle name="40% - Énfasis6" xfId="43" builtinId="51" customBuiltin="1"/>
    <cellStyle name="40% - Énfasis6 2" xfId="63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" xfId="1" builtinId="3"/>
    <cellStyle name="Millares [0]" xfId="72" builtinId="6"/>
    <cellStyle name="Neutral" xfId="12" builtinId="28" customBuiltin="1"/>
    <cellStyle name="Normal" xfId="0" builtinId="0"/>
    <cellStyle name="Normal 10" xfId="65"/>
    <cellStyle name="Normal 11" xfId="66"/>
    <cellStyle name="Normal 12" xfId="67"/>
    <cellStyle name="Normal 13" xfId="68"/>
    <cellStyle name="Normal 14" xfId="69"/>
    <cellStyle name="Normal 15" xfId="70"/>
    <cellStyle name="Normal 16" xfId="71"/>
    <cellStyle name="Normal 2" xfId="4"/>
    <cellStyle name="Normal 2 2" xfId="48"/>
    <cellStyle name="Normal 22" xfId="73"/>
    <cellStyle name="Normal 26" xfId="74"/>
    <cellStyle name="Normal 29" xfId="75"/>
    <cellStyle name="Normal 3" xfId="2"/>
    <cellStyle name="Normal 4" xfId="45"/>
    <cellStyle name="Normal 5" xfId="3"/>
    <cellStyle name="Normal 6" xfId="47"/>
    <cellStyle name="Normal 7" xfId="49"/>
    <cellStyle name="Normal 8" xfId="50"/>
    <cellStyle name="Normal 9" xfId="64"/>
    <cellStyle name="Notas 2" xfId="46"/>
    <cellStyle name="Notas 3" xfId="51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00"/>
      <color rgb="FF07F913"/>
      <color rgb="FF00FF00"/>
      <color rgb="FF00CC00"/>
      <color rgb="FF00FFFF"/>
      <color rgb="FF99CC00"/>
      <color rgb="FFFFFFFF"/>
      <color rgb="FFFFCC66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3" name="1 Imagen" descr="IDPCBY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48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rlando_Arias\2018\PAA\5.Mayo\SEGUIMIENTO_PAA_POAI_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24"/>
      <sheetName val="1107"/>
      <sheetName val="1110"/>
      <sheetName val="1112"/>
      <sheetName val="1114"/>
      <sheetName val="Listas"/>
      <sheetName val="Seguimiento_PAA"/>
      <sheetName val="SECOP"/>
      <sheetName val="Hoja1"/>
      <sheetName val="Seguimiento POAI"/>
      <sheetName val="Validación_Conceptos"/>
      <sheetName val="Validación_Componentes"/>
      <sheetName val="Estimación CRP"/>
    </sheetNames>
    <sheetDataSet>
      <sheetData sheetId="0"/>
      <sheetData sheetId="1"/>
      <sheetData sheetId="2"/>
      <sheetData sheetId="3"/>
      <sheetData sheetId="4"/>
      <sheetData sheetId="5">
        <row r="60">
          <cell r="A60" t="str">
            <v>Licitación pública</v>
          </cell>
        </row>
        <row r="61">
          <cell r="A61" t="str">
            <v>Concurso de méritos con precalificación</v>
          </cell>
        </row>
        <row r="62">
          <cell r="A62" t="str">
            <v>Concurso de méritos</v>
          </cell>
        </row>
        <row r="63">
          <cell r="A63" t="str">
            <v>Contratación directa (con ofertas)</v>
          </cell>
        </row>
        <row r="64">
          <cell r="A64" t="str">
            <v>Menor cuantía</v>
          </cell>
        </row>
        <row r="65">
          <cell r="A65" t="str">
            <v>Subasta inversa</v>
          </cell>
        </row>
        <row r="66">
          <cell r="A66" t="str">
            <v>Mínima cuantía</v>
          </cell>
        </row>
        <row r="67">
          <cell r="A67" t="str">
            <v>Contratación directa</v>
          </cell>
        </row>
        <row r="68">
          <cell r="A68" t="str">
            <v>Contratación directa / Contrato Interadministrativo</v>
          </cell>
        </row>
        <row r="69">
          <cell r="A69" t="str">
            <v>Contratación directa / Convenio de Asociación</v>
          </cell>
        </row>
        <row r="70">
          <cell r="A70" t="str">
            <v>Contratación directa / Convenio Interadministrativo</v>
          </cell>
        </row>
        <row r="71">
          <cell r="A71" t="str">
            <v>Contratación directa / Prestación de servicios profesionales y de apoyo a la gestión</v>
          </cell>
        </row>
        <row r="72">
          <cell r="A72" t="str">
            <v>Acuerdo marco de precios</v>
          </cell>
        </row>
        <row r="73">
          <cell r="A73" t="str">
            <v>No aplica</v>
          </cell>
        </row>
        <row r="77">
          <cell r="A77" t="str">
            <v>Juan Fernando Acosta Mirkow (Subdirección de Gestión Corporativa)</v>
          </cell>
        </row>
        <row r="78">
          <cell r="A78" t="str">
            <v>Dorys Patricia Noy (Subdirección de Intervención)</v>
          </cell>
        </row>
        <row r="79">
          <cell r="A79" t="str">
            <v>Margarita Lucía Castañeda Vargas (Subdirección de Divulgación)</v>
          </cell>
        </row>
        <row r="80">
          <cell r="A80" t="str">
            <v>María Victoria Villamil Páez (Subdirección General)</v>
          </cell>
        </row>
        <row r="85">
          <cell r="I85" t="str">
            <v>01-Recursos del Distrito 12-Otros Distrito</v>
          </cell>
        </row>
        <row r="86">
          <cell r="I86" t="str">
            <v>01-Recursos del Distrito 265-Recursos de Balance Plusvalía</v>
          </cell>
        </row>
        <row r="87">
          <cell r="I87" t="str">
            <v>01-Recursos del Distrito 41-Plusvalía</v>
          </cell>
        </row>
        <row r="88">
          <cell r="I88" t="str">
            <v>01-Recursos del Distrito 555-Impuesto al Consumo de Telefonía Móvil</v>
          </cell>
        </row>
        <row r="89">
          <cell r="I89" t="str">
            <v>03-Recursos Administrados 20-Administrados de Destinación Específica</v>
          </cell>
        </row>
        <row r="90">
          <cell r="I90" t="str">
            <v>03-Recursos Administrados 21-Administrados de Libre Destinación</v>
          </cell>
        </row>
        <row r="91">
          <cell r="I91" t="str">
            <v>03-Recursos Administrados 490-Rendimientos Financieros de Libre Destinación</v>
          </cell>
        </row>
        <row r="108">
          <cell r="A108" t="str">
            <v>1024  Formación en patrimonio cultural</v>
          </cell>
        </row>
        <row r="109">
          <cell r="A109" t="str">
            <v>1107. Divulgación y apropiación del patrimonio cultural del Distrito Capital</v>
          </cell>
        </row>
        <row r="110">
          <cell r="A110" t="str">
            <v>1110. Fortalecimiento y desarrollo de la gestión institucional</v>
          </cell>
        </row>
        <row r="111">
          <cell r="A111" t="str">
            <v>1112. Instrumentos de planeación y gestión para la preservación y sostenibilidad del patrimonio cultural</v>
          </cell>
        </row>
        <row r="112">
          <cell r="A112" t="str">
            <v>1114. Intervención y conservación de los bienes muebles e inmuebles en sectores de interés cultural del Distrito Capital</v>
          </cell>
        </row>
        <row r="113">
          <cell r="A113" t="str">
            <v>Funcionamiento Gastos Generales</v>
          </cell>
        </row>
        <row r="114">
          <cell r="A114" t="str">
            <v>Funcionamiento Servicios Personales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AL54"/>
  <sheetViews>
    <sheetView showGridLines="0" tabSelected="1" zoomScale="90" zoomScaleNormal="90" workbookViewId="0">
      <pane xSplit="7" ySplit="17" topLeftCell="H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8" width="23.5703125" style="3" customWidth="1"/>
    <col min="9" max="9" width="23.28515625" style="3" bestFit="1" customWidth="1"/>
    <col min="10" max="10" width="23.28515625" style="3" customWidth="1"/>
    <col min="11" max="22" width="19.7109375" style="5" customWidth="1" outlineLevel="1"/>
    <col min="23" max="23" width="19.7109375" style="5" customWidth="1"/>
    <col min="24" max="24" width="19.7109375" style="5" hidden="1" customWidth="1" outlineLevel="1"/>
    <col min="25" max="25" width="14.7109375" style="6" hidden="1" customWidth="1" outlineLevel="1"/>
    <col min="26" max="29" width="17.5703125" style="6" hidden="1" customWidth="1" outlineLevel="1"/>
    <col min="30" max="32" width="17.140625" style="6" hidden="1" customWidth="1" outlineLevel="1"/>
    <col min="33" max="34" width="17.5703125" style="6" hidden="1" customWidth="1" outlineLevel="1"/>
    <col min="35" max="35" width="19" style="6" hidden="1" customWidth="1" outlineLevel="1"/>
    <col min="36" max="36" width="22.140625" style="6" customWidth="1" collapsed="1"/>
    <col min="37" max="37" width="21.28515625" style="27" customWidth="1"/>
    <col min="38" max="38" width="22.140625" style="6" customWidth="1"/>
    <col min="39" max="16384" width="11.42578125" style="3"/>
  </cols>
  <sheetData>
    <row r="1" spans="2:38" ht="13.5" thickBot="1"/>
    <row r="2" spans="2:38" ht="20.25" thickBot="1">
      <c r="B2" s="151"/>
      <c r="C2" s="154" t="s">
        <v>2</v>
      </c>
      <c r="D2" s="155"/>
      <c r="E2" s="155"/>
      <c r="F2" s="155"/>
      <c r="G2" s="155"/>
      <c r="H2" s="57"/>
      <c r="I2" s="13"/>
      <c r="J2" s="1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20.25" thickBot="1">
      <c r="B3" s="152"/>
      <c r="C3" s="154" t="s">
        <v>5</v>
      </c>
      <c r="D3" s="155"/>
      <c r="E3" s="155"/>
      <c r="F3" s="155"/>
      <c r="G3" s="155"/>
      <c r="H3" s="57"/>
      <c r="I3" s="13"/>
      <c r="J3" s="1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20.25" thickBot="1">
      <c r="B4" s="153"/>
      <c r="C4" s="154" t="s">
        <v>31</v>
      </c>
      <c r="D4" s="155"/>
      <c r="E4" s="155"/>
      <c r="F4" s="155"/>
      <c r="G4" s="155"/>
      <c r="H4" s="57"/>
      <c r="I4" s="13"/>
      <c r="J4" s="1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2.75" customHeight="1" thickBot="1">
      <c r="B5" s="7"/>
      <c r="C5" s="8"/>
      <c r="D5" s="8"/>
      <c r="E5" s="8"/>
      <c r="F5" s="8"/>
      <c r="G5" s="8"/>
      <c r="H5" s="5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2:38" s="64" customFormat="1" ht="15.75" customHeight="1" outlineLevel="1">
      <c r="B6" s="60" t="s">
        <v>36</v>
      </c>
      <c r="C6" s="156" t="s">
        <v>62</v>
      </c>
      <c r="D6" s="156"/>
      <c r="E6" s="156"/>
      <c r="F6" s="156"/>
      <c r="G6" s="157"/>
      <c r="H6" s="57"/>
      <c r="I6" s="63"/>
      <c r="J6" s="63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</row>
    <row r="7" spans="2:38" s="64" customFormat="1" ht="15.75" customHeight="1" outlineLevel="1">
      <c r="B7" s="59" t="s">
        <v>64</v>
      </c>
      <c r="C7" s="149" t="s">
        <v>63</v>
      </c>
      <c r="D7" s="149" t="s">
        <v>37</v>
      </c>
      <c r="E7" s="149" t="s">
        <v>37</v>
      </c>
      <c r="F7" s="149" t="s">
        <v>37</v>
      </c>
      <c r="G7" s="150" t="s">
        <v>37</v>
      </c>
      <c r="H7" s="57"/>
      <c r="I7" s="63"/>
      <c r="J7" s="63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</row>
    <row r="8" spans="2:38" s="64" customFormat="1" ht="15.75" customHeight="1" outlineLevel="1">
      <c r="B8" s="61" t="s">
        <v>65</v>
      </c>
      <c r="C8" s="149" t="s">
        <v>66</v>
      </c>
      <c r="D8" s="149" t="s">
        <v>38</v>
      </c>
      <c r="E8" s="149" t="s">
        <v>38</v>
      </c>
      <c r="F8" s="149" t="s">
        <v>38</v>
      </c>
      <c r="G8" s="150" t="s">
        <v>38</v>
      </c>
      <c r="H8" s="57"/>
      <c r="I8" s="63"/>
      <c r="J8" s="63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</row>
    <row r="9" spans="2:38" s="64" customFormat="1" ht="32.25" customHeight="1" outlineLevel="1">
      <c r="B9" s="59" t="s">
        <v>7</v>
      </c>
      <c r="C9" s="166" t="s">
        <v>53</v>
      </c>
      <c r="D9" s="167"/>
      <c r="E9" s="167"/>
      <c r="F9" s="167"/>
      <c r="G9" s="168"/>
      <c r="H9" s="57"/>
      <c r="I9" s="65"/>
      <c r="J9" s="65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</row>
    <row r="10" spans="2:38" s="64" customFormat="1" ht="15.75" customHeight="1" outlineLevel="1">
      <c r="B10" s="59" t="s">
        <v>14</v>
      </c>
      <c r="C10" s="169" t="s">
        <v>54</v>
      </c>
      <c r="D10" s="149" t="s">
        <v>39</v>
      </c>
      <c r="E10" s="149" t="s">
        <v>39</v>
      </c>
      <c r="F10" s="149" t="s">
        <v>39</v>
      </c>
      <c r="G10" s="150" t="s">
        <v>39</v>
      </c>
      <c r="H10" s="57"/>
      <c r="I10" s="63"/>
      <c r="J10" s="63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</row>
    <row r="11" spans="2:38" s="64" customFormat="1" ht="15.75" customHeight="1" outlineLevel="1" thickBot="1">
      <c r="B11" s="62" t="s">
        <v>11</v>
      </c>
      <c r="C11" s="163" t="s">
        <v>55</v>
      </c>
      <c r="D11" s="164">
        <v>2020110010174</v>
      </c>
      <c r="E11" s="164">
        <v>2020110010174</v>
      </c>
      <c r="F11" s="164">
        <v>2020110010174</v>
      </c>
      <c r="G11" s="165">
        <v>2020110010174</v>
      </c>
      <c r="H11" s="57"/>
      <c r="I11" s="63"/>
      <c r="J11" s="63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</row>
    <row r="12" spans="2:38" s="11" customFormat="1" ht="15.75" customHeight="1" outlineLevel="1" thickBot="1">
      <c r="B12" s="40"/>
      <c r="C12" s="41"/>
      <c r="D12" s="41"/>
      <c r="E12" s="41"/>
      <c r="F12" s="41"/>
      <c r="G12" s="41"/>
      <c r="H12" s="57"/>
      <c r="I12" s="13"/>
      <c r="J12" s="13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2:38" s="11" customFormat="1" ht="30.75" customHeight="1" outlineLevel="1">
      <c r="B13" s="1" t="s">
        <v>35</v>
      </c>
      <c r="C13" s="160" t="s">
        <v>152</v>
      </c>
      <c r="D13" s="161"/>
      <c r="E13" s="162"/>
      <c r="F13" s="2" t="s">
        <v>6</v>
      </c>
      <c r="G13" s="34">
        <v>45954</v>
      </c>
      <c r="H13" s="57"/>
      <c r="I13" s="14"/>
      <c r="J13" s="14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s="11" customFormat="1" ht="30" customHeight="1">
      <c r="B14" s="158" t="s">
        <v>12</v>
      </c>
      <c r="C14" s="36" t="s">
        <v>33</v>
      </c>
      <c r="D14" s="35" t="s">
        <v>3</v>
      </c>
      <c r="E14" s="35" t="s">
        <v>4</v>
      </c>
      <c r="F14" s="35" t="s">
        <v>10</v>
      </c>
      <c r="G14" s="36" t="s">
        <v>32</v>
      </c>
      <c r="H14" s="57"/>
      <c r="I14" s="12"/>
      <c r="J14" s="12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8"/>
    </row>
    <row r="15" spans="2:38" s="11" customFormat="1" ht="20.25" thickBot="1">
      <c r="B15" s="159"/>
      <c r="C15" s="37">
        <v>1706000000</v>
      </c>
      <c r="D15" s="48">
        <v>0</v>
      </c>
      <c r="E15" s="48">
        <v>0</v>
      </c>
      <c r="F15" s="38">
        <f>D15-E15</f>
        <v>0</v>
      </c>
      <c r="G15" s="42">
        <f>+C15+F15</f>
        <v>1706000000</v>
      </c>
      <c r="H15" s="57"/>
      <c r="I15" s="12"/>
      <c r="J15" s="12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8"/>
    </row>
    <row r="16" spans="2:38" s="9" customFormat="1" ht="15.75" customHeight="1" thickBot="1">
      <c r="B16" s="49"/>
      <c r="C16" s="43"/>
      <c r="D16" s="50"/>
      <c r="E16" s="50"/>
      <c r="F16" s="44"/>
      <c r="G16" s="39"/>
      <c r="H16" s="39"/>
      <c r="I16" s="12"/>
      <c r="J16" s="12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18"/>
    </row>
    <row r="17" spans="2:38" ht="26.25" thickBot="1">
      <c r="B17" s="16" t="s">
        <v>29</v>
      </c>
      <c r="C17" s="17" t="s">
        <v>15</v>
      </c>
      <c r="D17" s="15" t="s">
        <v>8</v>
      </c>
      <c r="E17" s="54" t="s">
        <v>13</v>
      </c>
      <c r="F17" s="15" t="s">
        <v>0</v>
      </c>
      <c r="G17" s="54" t="s">
        <v>9</v>
      </c>
      <c r="H17" s="142" t="s">
        <v>166</v>
      </c>
      <c r="I17" s="55" t="s">
        <v>30</v>
      </c>
      <c r="J17" s="55" t="s">
        <v>169</v>
      </c>
      <c r="K17" s="89" t="s">
        <v>153</v>
      </c>
      <c r="L17" s="90" t="s">
        <v>154</v>
      </c>
      <c r="M17" s="90" t="s">
        <v>155</v>
      </c>
      <c r="N17" s="90" t="s">
        <v>156</v>
      </c>
      <c r="O17" s="90" t="s">
        <v>157</v>
      </c>
      <c r="P17" s="90" t="s">
        <v>158</v>
      </c>
      <c r="Q17" s="90" t="s">
        <v>159</v>
      </c>
      <c r="R17" s="90" t="s">
        <v>160</v>
      </c>
      <c r="S17" s="90" t="s">
        <v>161</v>
      </c>
      <c r="T17" s="90" t="s">
        <v>162</v>
      </c>
      <c r="U17" s="90" t="s">
        <v>163</v>
      </c>
      <c r="V17" s="90" t="s">
        <v>164</v>
      </c>
      <c r="W17" s="90" t="s">
        <v>165</v>
      </c>
      <c r="X17" s="88" t="s">
        <v>16</v>
      </c>
      <c r="Y17" s="88" t="s">
        <v>27</v>
      </c>
      <c r="Z17" s="88" t="s">
        <v>26</v>
      </c>
      <c r="AA17" s="88" t="s">
        <v>25</v>
      </c>
      <c r="AB17" s="88" t="s">
        <v>24</v>
      </c>
      <c r="AC17" s="88" t="s">
        <v>23</v>
      </c>
      <c r="AD17" s="88" t="s">
        <v>22</v>
      </c>
      <c r="AE17" s="88" t="s">
        <v>21</v>
      </c>
      <c r="AF17" s="88" t="s">
        <v>20</v>
      </c>
      <c r="AG17" s="88" t="s">
        <v>19</v>
      </c>
      <c r="AH17" s="88" t="s">
        <v>18</v>
      </c>
      <c r="AI17" s="97" t="s">
        <v>17</v>
      </c>
      <c r="AJ17" s="130" t="s">
        <v>1</v>
      </c>
      <c r="AK17" s="56" t="s">
        <v>28</v>
      </c>
      <c r="AL17" s="18"/>
    </row>
    <row r="18" spans="2:38" ht="34.5" customHeight="1">
      <c r="B18" s="75" t="s">
        <v>71</v>
      </c>
      <c r="C18" s="76" t="s">
        <v>56</v>
      </c>
      <c r="D18" s="67" t="s">
        <v>59</v>
      </c>
      <c r="E18" s="67" t="s">
        <v>40</v>
      </c>
      <c r="F18" s="68" t="s">
        <v>60</v>
      </c>
      <c r="G18" s="69" t="s">
        <v>61</v>
      </c>
      <c r="H18" s="69" t="s">
        <v>167</v>
      </c>
      <c r="I18" s="83">
        <v>1131714615</v>
      </c>
      <c r="J18" s="143">
        <v>1047383175</v>
      </c>
      <c r="K18" s="93">
        <v>0</v>
      </c>
      <c r="L18" s="94">
        <v>742700000</v>
      </c>
      <c r="M18" s="94">
        <v>216700000</v>
      </c>
      <c r="N18" s="94">
        <v>16839842</v>
      </c>
      <c r="O18" s="94">
        <v>-81590000</v>
      </c>
      <c r="P18" s="94">
        <v>63000000</v>
      </c>
      <c r="Q18" s="94">
        <v>0</v>
      </c>
      <c r="R18" s="94">
        <v>35000000</v>
      </c>
      <c r="S18" s="93">
        <v>11600000</v>
      </c>
      <c r="T18" s="94"/>
      <c r="U18" s="92"/>
      <c r="V18" s="92"/>
      <c r="W18" s="131">
        <f>SUM(K18:V18)</f>
        <v>1004249842</v>
      </c>
      <c r="X18" s="98">
        <v>0</v>
      </c>
      <c r="Y18" s="98">
        <v>0</v>
      </c>
      <c r="Z18" s="98">
        <v>47823333</v>
      </c>
      <c r="AA18" s="98">
        <v>88053334</v>
      </c>
      <c r="AB18" s="98">
        <v>113600000</v>
      </c>
      <c r="AC18" s="98">
        <v>101300000</v>
      </c>
      <c r="AD18" s="98">
        <v>103400000</v>
      </c>
      <c r="AE18" s="98">
        <v>111800000</v>
      </c>
      <c r="AF18" s="98">
        <v>111800000</v>
      </c>
      <c r="AG18" s="98"/>
      <c r="AH18" s="99"/>
      <c r="AI18" s="123"/>
      <c r="AJ18" s="124">
        <f>SUM(X18:AI18)</f>
        <v>677776667</v>
      </c>
      <c r="AK18" s="107">
        <f>+W18-AJ18</f>
        <v>326473175</v>
      </c>
      <c r="AL18" s="3"/>
    </row>
    <row r="19" spans="2:38" ht="34.5" customHeight="1">
      <c r="B19" s="75" t="s">
        <v>71</v>
      </c>
      <c r="C19" s="76" t="s">
        <v>57</v>
      </c>
      <c r="D19" s="67" t="s">
        <v>58</v>
      </c>
      <c r="E19" s="67" t="s">
        <v>42</v>
      </c>
      <c r="F19" s="68" t="s">
        <v>60</v>
      </c>
      <c r="G19" s="69" t="s">
        <v>61</v>
      </c>
      <c r="H19" s="69" t="s">
        <v>167</v>
      </c>
      <c r="I19" s="83">
        <v>574285385</v>
      </c>
      <c r="J19" s="144">
        <v>566467500</v>
      </c>
      <c r="K19" s="93">
        <v>22500</v>
      </c>
      <c r="L19" s="94">
        <v>438807500</v>
      </c>
      <c r="M19" s="94">
        <v>94007500</v>
      </c>
      <c r="N19" s="94">
        <v>0</v>
      </c>
      <c r="O19" s="94">
        <v>7500</v>
      </c>
      <c r="P19" s="94">
        <v>7500</v>
      </c>
      <c r="Q19" s="94">
        <v>7500</v>
      </c>
      <c r="R19" s="94">
        <v>7500</v>
      </c>
      <c r="S19" s="93">
        <v>19600000</v>
      </c>
      <c r="T19" s="94"/>
      <c r="U19" s="94"/>
      <c r="V19" s="94"/>
      <c r="W19" s="132">
        <f>SUM(K19:V19)</f>
        <v>552467500</v>
      </c>
      <c r="X19" s="100">
        <v>22500</v>
      </c>
      <c r="Y19" s="98">
        <v>7500</v>
      </c>
      <c r="Z19" s="98">
        <v>22500833</v>
      </c>
      <c r="AA19" s="98">
        <v>56866667</v>
      </c>
      <c r="AB19" s="98">
        <v>64107500</v>
      </c>
      <c r="AC19" s="98">
        <v>64107500</v>
      </c>
      <c r="AD19" s="98">
        <v>64107500</v>
      </c>
      <c r="AE19" s="98">
        <v>64107500</v>
      </c>
      <c r="AF19" s="98">
        <v>64100000</v>
      </c>
      <c r="AG19" s="98"/>
      <c r="AH19" s="98"/>
      <c r="AI19" s="125"/>
      <c r="AJ19" s="126">
        <f>SUM(X19:AI19)</f>
        <v>399927500</v>
      </c>
      <c r="AK19" s="107">
        <f>+W19-AJ19</f>
        <v>152540000</v>
      </c>
      <c r="AL19" s="3"/>
    </row>
    <row r="20" spans="2:38" ht="34.5" customHeight="1">
      <c r="B20" s="75"/>
      <c r="C20" s="76"/>
      <c r="D20" s="67"/>
      <c r="E20" s="67"/>
      <c r="F20" s="68"/>
      <c r="G20" s="69"/>
      <c r="H20" s="69"/>
      <c r="I20" s="83"/>
      <c r="J20" s="144"/>
      <c r="K20" s="93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32"/>
      <c r="X20" s="100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125"/>
      <c r="AJ20" s="126"/>
      <c r="AK20" s="107"/>
      <c r="AL20" s="3"/>
    </row>
    <row r="21" spans="2:38" ht="34.5" customHeight="1" thickBot="1">
      <c r="B21" s="77"/>
      <c r="C21" s="78"/>
      <c r="D21" s="71"/>
      <c r="E21" s="71"/>
      <c r="F21" s="72"/>
      <c r="G21" s="73"/>
      <c r="H21" s="73"/>
      <c r="I21" s="84"/>
      <c r="J21" s="145"/>
      <c r="K21" s="95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133"/>
      <c r="X21" s="101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27"/>
      <c r="AJ21" s="128"/>
      <c r="AK21" s="107"/>
      <c r="AL21" s="3"/>
    </row>
    <row r="22" spans="2:38" s="18" customFormat="1" ht="31.5" customHeight="1" thickBot="1">
      <c r="B22" s="19" t="s">
        <v>34</v>
      </c>
      <c r="C22" s="45"/>
      <c r="D22" s="21"/>
      <c r="E22" s="20"/>
      <c r="F22" s="22"/>
      <c r="G22" s="53"/>
      <c r="H22" s="53"/>
      <c r="I22" s="52">
        <f t="shared" ref="I22:AK22" si="0">SUBTOTAL(9,I18:I21)</f>
        <v>1706000000</v>
      </c>
      <c r="J22" s="52">
        <f t="shared" si="0"/>
        <v>1613850675</v>
      </c>
      <c r="K22" s="51">
        <f t="shared" si="0"/>
        <v>22500</v>
      </c>
      <c r="L22" s="87">
        <f t="shared" si="0"/>
        <v>1181507500</v>
      </c>
      <c r="M22" s="87">
        <f t="shared" si="0"/>
        <v>310707500</v>
      </c>
      <c r="N22" s="87">
        <f t="shared" si="0"/>
        <v>16839842</v>
      </c>
      <c r="O22" s="87">
        <f t="shared" si="0"/>
        <v>-81582500</v>
      </c>
      <c r="P22" s="87">
        <f t="shared" si="0"/>
        <v>63007500</v>
      </c>
      <c r="Q22" s="87">
        <f t="shared" si="0"/>
        <v>7500</v>
      </c>
      <c r="R22" s="87">
        <f t="shared" si="0"/>
        <v>35007500</v>
      </c>
      <c r="S22" s="87">
        <f t="shared" si="0"/>
        <v>31200000</v>
      </c>
      <c r="T22" s="87">
        <f t="shared" si="0"/>
        <v>0</v>
      </c>
      <c r="U22" s="87">
        <f t="shared" si="0"/>
        <v>0</v>
      </c>
      <c r="V22" s="87">
        <f t="shared" si="0"/>
        <v>0</v>
      </c>
      <c r="W22" s="87">
        <f t="shared" si="0"/>
        <v>1556717342</v>
      </c>
      <c r="X22" s="79">
        <f>SUBTOTAL(9,X19:X21)</f>
        <v>22500</v>
      </c>
      <c r="Y22" s="79">
        <f t="shared" si="0"/>
        <v>7500</v>
      </c>
      <c r="Z22" s="79">
        <f t="shared" si="0"/>
        <v>70324166</v>
      </c>
      <c r="AA22" s="79">
        <f t="shared" si="0"/>
        <v>144920001</v>
      </c>
      <c r="AB22" s="79">
        <f t="shared" si="0"/>
        <v>177707500</v>
      </c>
      <c r="AC22" s="79">
        <f t="shared" si="0"/>
        <v>165407500</v>
      </c>
      <c r="AD22" s="79">
        <f t="shared" si="0"/>
        <v>167507500</v>
      </c>
      <c r="AE22" s="79">
        <f t="shared" si="0"/>
        <v>175907500</v>
      </c>
      <c r="AF22" s="79">
        <f t="shared" si="0"/>
        <v>175900000</v>
      </c>
      <c r="AG22" s="79">
        <f t="shared" si="0"/>
        <v>0</v>
      </c>
      <c r="AH22" s="79">
        <f t="shared" si="0"/>
        <v>0</v>
      </c>
      <c r="AI22" s="129">
        <f t="shared" si="0"/>
        <v>0</v>
      </c>
      <c r="AJ22" s="116">
        <f t="shared" si="0"/>
        <v>1077704167</v>
      </c>
      <c r="AK22" s="117">
        <f t="shared" si="0"/>
        <v>479013175</v>
      </c>
    </row>
    <row r="23" spans="2:38" s="25" customFormat="1" ht="11.25">
      <c r="B23" s="26"/>
      <c r="C23" s="23"/>
      <c r="D23" s="24"/>
      <c r="E23" s="24"/>
      <c r="F23" s="24"/>
      <c r="G23" s="24"/>
      <c r="H23" s="24"/>
      <c r="I23" s="24"/>
      <c r="J23" s="24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/>
      <c r="AL23" s="47"/>
    </row>
    <row r="24" spans="2:38" s="25" customFormat="1" ht="11.25" hidden="1">
      <c r="B24" s="26"/>
      <c r="C24" s="23"/>
      <c r="D24" s="24"/>
      <c r="E24" s="24"/>
      <c r="F24" s="24"/>
      <c r="G24" s="24"/>
      <c r="H24" s="24"/>
      <c r="I24" s="24">
        <v>402000000</v>
      </c>
      <c r="J24" s="24"/>
      <c r="K24" s="24">
        <v>384611087</v>
      </c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0</v>
      </c>
      <c r="Y24" s="24">
        <v>0</v>
      </c>
      <c r="Z24" s="24">
        <v>27574500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27574500</v>
      </c>
      <c r="AK24" s="24">
        <v>357036587</v>
      </c>
      <c r="AL24" s="23"/>
    </row>
    <row r="25" spans="2:38" hidden="1">
      <c r="B25" s="29"/>
      <c r="C25" s="30"/>
      <c r="D25" s="31"/>
      <c r="E25" s="32"/>
      <c r="I25" s="85">
        <f t="shared" ref="I25:Y25" si="1">+I24-I22</f>
        <v>-1304000000</v>
      </c>
      <c r="J25" s="85"/>
      <c r="K25" s="85">
        <f t="shared" si="1"/>
        <v>384588587</v>
      </c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>
        <f t="shared" si="1"/>
        <v>-22500</v>
      </c>
      <c r="Y25" s="85">
        <f t="shared" si="1"/>
        <v>-7500</v>
      </c>
      <c r="Z25" s="85">
        <f>+Z24-Z22</f>
        <v>-42749666</v>
      </c>
      <c r="AA25" s="85">
        <f t="shared" ref="AA25:AK25" si="2">+AA24-AA22</f>
        <v>-144920001</v>
      </c>
      <c r="AB25" s="85">
        <f t="shared" si="2"/>
        <v>-177707500</v>
      </c>
      <c r="AC25" s="85">
        <f t="shared" si="2"/>
        <v>-165407500</v>
      </c>
      <c r="AD25" s="85">
        <f t="shared" si="2"/>
        <v>-167507500</v>
      </c>
      <c r="AE25" s="85">
        <f t="shared" si="2"/>
        <v>-175907500</v>
      </c>
      <c r="AF25" s="85">
        <f t="shared" si="2"/>
        <v>-175900000</v>
      </c>
      <c r="AG25" s="85">
        <f t="shared" si="2"/>
        <v>0</v>
      </c>
      <c r="AH25" s="85">
        <f t="shared" si="2"/>
        <v>0</v>
      </c>
      <c r="AI25" s="85">
        <f t="shared" si="2"/>
        <v>0</v>
      </c>
      <c r="AJ25" s="85">
        <f t="shared" si="2"/>
        <v>-1050129667</v>
      </c>
      <c r="AK25" s="85">
        <f t="shared" si="2"/>
        <v>-121976588</v>
      </c>
    </row>
    <row r="26" spans="2:38">
      <c r="B26" s="29"/>
      <c r="C26" s="30"/>
      <c r="D26" s="3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J26" s="5"/>
      <c r="AK26" s="86"/>
    </row>
    <row r="27" spans="2:38">
      <c r="C27" s="30"/>
      <c r="I27" s="5"/>
      <c r="J27" s="5"/>
      <c r="Y27" s="5"/>
      <c r="Z27" s="5"/>
      <c r="AJ27" s="5"/>
      <c r="AK27" s="5"/>
    </row>
    <row r="28" spans="2:38">
      <c r="C28" s="3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38">
      <c r="C29" s="30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2:38">
      <c r="C30" s="30"/>
    </row>
    <row r="31" spans="2:38">
      <c r="C31" s="30"/>
      <c r="K31" s="148"/>
    </row>
    <row r="32" spans="2:38">
      <c r="C32" s="30"/>
      <c r="K32" s="148"/>
    </row>
    <row r="33" spans="2:26">
      <c r="B33" s="29"/>
      <c r="D33" s="30"/>
      <c r="K33" s="148"/>
    </row>
    <row r="34" spans="2:26">
      <c r="B34" s="29"/>
      <c r="D34" s="30"/>
      <c r="K34" s="148"/>
    </row>
    <row r="35" spans="2:26">
      <c r="B35" s="28"/>
      <c r="C35" s="30"/>
      <c r="D35" s="30"/>
      <c r="K35" s="148"/>
    </row>
    <row r="36" spans="2:26">
      <c r="B36" s="29"/>
      <c r="C36" s="30"/>
      <c r="D36" s="30"/>
      <c r="G36" s="33"/>
      <c r="H36" s="33"/>
      <c r="K36" s="148"/>
    </row>
    <row r="37" spans="2:26">
      <c r="B37" s="29"/>
      <c r="K37" s="148"/>
      <c r="Y37" s="5"/>
      <c r="Z37" s="5"/>
    </row>
    <row r="38" spans="2:26">
      <c r="C38" s="30"/>
      <c r="D38" s="30"/>
      <c r="K38" s="148"/>
    </row>
    <row r="39" spans="2:26">
      <c r="B39" s="29"/>
      <c r="K39" s="148"/>
    </row>
    <row r="40" spans="2:26">
      <c r="B40" s="29"/>
      <c r="K40" s="148"/>
    </row>
    <row r="41" spans="2:26">
      <c r="B41" s="29"/>
      <c r="K41" s="148"/>
    </row>
    <row r="42" spans="2:26">
      <c r="B42" s="29"/>
      <c r="K42" s="148"/>
    </row>
    <row r="43" spans="2:26">
      <c r="B43" s="29"/>
      <c r="K43" s="148"/>
    </row>
    <row r="44" spans="2:26">
      <c r="B44" s="29"/>
      <c r="C44" s="30"/>
      <c r="K44" s="148"/>
    </row>
    <row r="45" spans="2:26">
      <c r="B45" s="29"/>
      <c r="C45" s="30"/>
      <c r="K45" s="148"/>
    </row>
    <row r="46" spans="2:26">
      <c r="B46" s="29"/>
      <c r="C46" s="30"/>
      <c r="K46" s="148"/>
    </row>
    <row r="47" spans="2:26">
      <c r="B47" s="29"/>
      <c r="C47" s="30"/>
      <c r="K47" s="148"/>
    </row>
    <row r="48" spans="2:26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  <row r="52" spans="2:3">
      <c r="B52" s="29"/>
      <c r="C52" s="30"/>
    </row>
    <row r="53" spans="2:3">
      <c r="B53" s="29"/>
      <c r="C53" s="30"/>
    </row>
    <row r="54" spans="2:3">
      <c r="B54" s="29"/>
      <c r="C54" s="30"/>
    </row>
  </sheetData>
  <autoFilter ref="B17:AL21"/>
  <mergeCells count="12">
    <mergeCell ref="B14:B15"/>
    <mergeCell ref="C13:E13"/>
    <mergeCell ref="C11:G11"/>
    <mergeCell ref="C9:G9"/>
    <mergeCell ref="C10:G10"/>
    <mergeCell ref="C7:G7"/>
    <mergeCell ref="C8:G8"/>
    <mergeCell ref="B2:B4"/>
    <mergeCell ref="C2:G2"/>
    <mergeCell ref="C3:G3"/>
    <mergeCell ref="C4:G4"/>
    <mergeCell ref="C6:G6"/>
  </mergeCells>
  <phoneticPr fontId="37" type="noConversion"/>
  <conditionalFormatting sqref="AK17:AK21">
    <cfRule type="cellIs" dxfId="26" priority="1" operator="lessThan">
      <formula>0</formula>
    </cfRule>
  </conditionalFormatting>
  <conditionalFormatting sqref="AL6:AL13">
    <cfRule type="cellIs" dxfId="25" priority="49" operator="lessThan">
      <formula>0</formula>
    </cfRule>
  </conditionalFormatting>
  <conditionalFormatting sqref="AL23 AL25:AL1048576">
    <cfRule type="cellIs" dxfId="24" priority="292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4"/>
  <sheetViews>
    <sheetView showGridLines="0" zoomScale="90" zoomScaleNormal="90" workbookViewId="0">
      <pane xSplit="7" ySplit="17" topLeftCell="S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8" width="23.5703125" style="3" customWidth="1"/>
    <col min="9" max="9" width="23.28515625" style="3" bestFit="1" customWidth="1"/>
    <col min="10" max="10" width="23.28515625" style="3" customWidth="1"/>
    <col min="11" max="22" width="19.7109375" style="5" customWidth="1" outlineLevel="1"/>
    <col min="23" max="23" width="19.7109375" style="5" customWidth="1"/>
    <col min="24" max="24" width="19.7109375" style="5" hidden="1" customWidth="1" outlineLevel="1"/>
    <col min="25" max="25" width="19.28515625" style="6" hidden="1" customWidth="1" outlineLevel="1"/>
    <col min="26" max="26" width="17.5703125" style="6" hidden="1" customWidth="1" outlineLevel="1"/>
    <col min="27" max="29" width="16.140625" style="6" hidden="1" customWidth="1" outlineLevel="1"/>
    <col min="30" max="32" width="17.140625" style="6" hidden="1" customWidth="1" outlineLevel="1"/>
    <col min="33" max="34" width="17.5703125" style="6" hidden="1" customWidth="1" outlineLevel="1"/>
    <col min="35" max="35" width="21.28515625" style="6" hidden="1" customWidth="1" outlineLevel="1"/>
    <col min="36" max="36" width="21.28515625" style="6" customWidth="1" collapsed="1"/>
    <col min="37" max="37" width="21.28515625" style="27" customWidth="1"/>
    <col min="38" max="38" width="22.140625" style="6" customWidth="1"/>
    <col min="39" max="16384" width="11.42578125" style="3"/>
  </cols>
  <sheetData>
    <row r="1" spans="2:38" ht="13.5" thickBot="1"/>
    <row r="2" spans="2:38" ht="24" customHeight="1" thickBot="1">
      <c r="B2" s="151"/>
      <c r="C2" s="154" t="s">
        <v>2</v>
      </c>
      <c r="D2" s="155"/>
      <c r="E2" s="155"/>
      <c r="F2" s="155"/>
      <c r="G2" s="155"/>
      <c r="H2" s="57"/>
      <c r="I2" s="13"/>
      <c r="J2" s="1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24" customHeight="1" thickBot="1">
      <c r="B3" s="152"/>
      <c r="C3" s="154" t="s">
        <v>5</v>
      </c>
      <c r="D3" s="155"/>
      <c r="E3" s="155"/>
      <c r="F3" s="155"/>
      <c r="G3" s="155"/>
      <c r="H3" s="57"/>
      <c r="I3" s="13"/>
      <c r="J3" s="1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24" customHeight="1" thickBot="1">
      <c r="B4" s="153"/>
      <c r="C4" s="154" t="s">
        <v>31</v>
      </c>
      <c r="D4" s="155"/>
      <c r="E4" s="155"/>
      <c r="F4" s="155"/>
      <c r="G4" s="155"/>
      <c r="H4" s="57"/>
      <c r="I4" s="13"/>
      <c r="J4" s="1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2.75" customHeight="1" thickBot="1">
      <c r="B5" s="7"/>
      <c r="C5" s="8"/>
      <c r="D5" s="8"/>
      <c r="E5" s="8"/>
      <c r="F5" s="8"/>
      <c r="G5" s="8"/>
      <c r="H5" s="5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2:38" s="64" customFormat="1" ht="15.75" customHeight="1" outlineLevel="1">
      <c r="B6" s="60" t="s">
        <v>36</v>
      </c>
      <c r="C6" s="156" t="s">
        <v>62</v>
      </c>
      <c r="D6" s="156"/>
      <c r="E6" s="156"/>
      <c r="F6" s="156"/>
      <c r="G6" s="157"/>
      <c r="H6" s="57"/>
      <c r="I6" s="63"/>
      <c r="J6" s="63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</row>
    <row r="7" spans="2:38" s="64" customFormat="1" ht="15.75" customHeight="1" outlineLevel="1">
      <c r="B7" s="59" t="s">
        <v>64</v>
      </c>
      <c r="C7" s="149" t="s">
        <v>82</v>
      </c>
      <c r="D7" s="149" t="s">
        <v>37</v>
      </c>
      <c r="E7" s="149" t="s">
        <v>37</v>
      </c>
      <c r="F7" s="149" t="s">
        <v>37</v>
      </c>
      <c r="G7" s="150" t="s">
        <v>37</v>
      </c>
      <c r="H7" s="57"/>
      <c r="I7" s="63"/>
      <c r="J7" s="63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</row>
    <row r="8" spans="2:38" s="64" customFormat="1" ht="15.75" customHeight="1" outlineLevel="1">
      <c r="B8" s="61" t="s">
        <v>65</v>
      </c>
      <c r="C8" s="149" t="s">
        <v>83</v>
      </c>
      <c r="D8" s="149" t="s">
        <v>38</v>
      </c>
      <c r="E8" s="149" t="s">
        <v>38</v>
      </c>
      <c r="F8" s="149" t="s">
        <v>38</v>
      </c>
      <c r="G8" s="150" t="s">
        <v>38</v>
      </c>
      <c r="H8" s="57"/>
      <c r="I8" s="63"/>
      <c r="J8" s="63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</row>
    <row r="9" spans="2:38" s="64" customFormat="1" ht="32.25" customHeight="1" outlineLevel="1">
      <c r="B9" s="59" t="s">
        <v>7</v>
      </c>
      <c r="C9" s="166" t="s">
        <v>67</v>
      </c>
      <c r="D9" s="167"/>
      <c r="E9" s="167"/>
      <c r="F9" s="167"/>
      <c r="G9" s="168"/>
      <c r="H9" s="57"/>
      <c r="I9" s="65"/>
      <c r="J9" s="65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</row>
    <row r="10" spans="2:38" s="64" customFormat="1" ht="15.75" customHeight="1" outlineLevel="1">
      <c r="B10" s="59" t="s">
        <v>14</v>
      </c>
      <c r="C10" s="169" t="s">
        <v>68</v>
      </c>
      <c r="D10" s="149" t="s">
        <v>39</v>
      </c>
      <c r="E10" s="149" t="s">
        <v>39</v>
      </c>
      <c r="F10" s="149" t="s">
        <v>39</v>
      </c>
      <c r="G10" s="150" t="s">
        <v>39</v>
      </c>
      <c r="H10" s="57"/>
      <c r="I10" s="63"/>
      <c r="J10" s="63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</row>
    <row r="11" spans="2:38" s="64" customFormat="1" ht="15.75" customHeight="1" outlineLevel="1" thickBot="1">
      <c r="B11" s="62" t="s">
        <v>11</v>
      </c>
      <c r="C11" s="163" t="s">
        <v>69</v>
      </c>
      <c r="D11" s="164">
        <v>2020110010174</v>
      </c>
      <c r="E11" s="164">
        <v>2020110010174</v>
      </c>
      <c r="F11" s="164">
        <v>2020110010174</v>
      </c>
      <c r="G11" s="165">
        <v>2020110010174</v>
      </c>
      <c r="H11" s="57"/>
      <c r="I11" s="63"/>
      <c r="J11" s="63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</row>
    <row r="12" spans="2:38" s="11" customFormat="1" ht="15.75" customHeight="1" outlineLevel="1" thickBot="1">
      <c r="B12" s="40"/>
      <c r="C12" s="41"/>
      <c r="D12" s="41"/>
      <c r="E12" s="41"/>
      <c r="F12" s="41"/>
      <c r="G12" s="41"/>
      <c r="H12" s="57"/>
      <c r="I12" s="13"/>
      <c r="J12" s="13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2:38" s="11" customFormat="1" ht="30.75" customHeight="1" outlineLevel="1">
      <c r="B13" s="1" t="s">
        <v>35</v>
      </c>
      <c r="C13" s="160" t="s">
        <v>152</v>
      </c>
      <c r="D13" s="161"/>
      <c r="E13" s="162"/>
      <c r="F13" s="2" t="s">
        <v>6</v>
      </c>
      <c r="G13" s="34">
        <v>45954</v>
      </c>
      <c r="H13" s="57"/>
      <c r="I13" s="14"/>
      <c r="J13" s="14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s="11" customFormat="1" ht="30" customHeight="1">
      <c r="B14" s="158" t="s">
        <v>12</v>
      </c>
      <c r="C14" s="36" t="s">
        <v>33</v>
      </c>
      <c r="D14" s="35" t="s">
        <v>3</v>
      </c>
      <c r="E14" s="35" t="s">
        <v>4</v>
      </c>
      <c r="F14" s="35" t="s">
        <v>10</v>
      </c>
      <c r="G14" s="36" t="s">
        <v>32</v>
      </c>
      <c r="H14" s="57"/>
      <c r="I14" s="12"/>
      <c r="J14" s="12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8"/>
    </row>
    <row r="15" spans="2:38" s="11" customFormat="1" ht="20.25" thickBot="1">
      <c r="B15" s="159"/>
      <c r="C15" s="37">
        <v>7980675000</v>
      </c>
      <c r="D15" s="48">
        <v>0</v>
      </c>
      <c r="E15" s="48">
        <v>0</v>
      </c>
      <c r="F15" s="38">
        <f>D15-E15</f>
        <v>0</v>
      </c>
      <c r="G15" s="42">
        <f>+C15+F15</f>
        <v>7980675000</v>
      </c>
      <c r="H15" s="57"/>
      <c r="I15" s="12"/>
      <c r="J15" s="12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8"/>
    </row>
    <row r="16" spans="2:38" s="9" customFormat="1" ht="15.75" customHeight="1" thickBot="1">
      <c r="B16" s="49"/>
      <c r="C16" s="43"/>
      <c r="D16" s="50"/>
      <c r="E16" s="50"/>
      <c r="F16" s="44"/>
      <c r="G16" s="39"/>
      <c r="H16" s="39"/>
      <c r="I16" s="12"/>
      <c r="J16" s="12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18"/>
    </row>
    <row r="17" spans="2:38" ht="26.25" thickBot="1">
      <c r="B17" s="16" t="s">
        <v>29</v>
      </c>
      <c r="C17" s="17" t="s">
        <v>15</v>
      </c>
      <c r="D17" s="15" t="s">
        <v>8</v>
      </c>
      <c r="E17" s="54" t="s">
        <v>13</v>
      </c>
      <c r="F17" s="15" t="s">
        <v>0</v>
      </c>
      <c r="G17" s="54" t="s">
        <v>9</v>
      </c>
      <c r="H17" s="142" t="s">
        <v>166</v>
      </c>
      <c r="I17" s="55" t="s">
        <v>30</v>
      </c>
      <c r="J17" s="55" t="s">
        <v>169</v>
      </c>
      <c r="K17" s="89" t="s">
        <v>153</v>
      </c>
      <c r="L17" s="90" t="s">
        <v>154</v>
      </c>
      <c r="M17" s="90" t="s">
        <v>155</v>
      </c>
      <c r="N17" s="90" t="s">
        <v>156</v>
      </c>
      <c r="O17" s="90" t="s">
        <v>157</v>
      </c>
      <c r="P17" s="90" t="s">
        <v>158</v>
      </c>
      <c r="Q17" s="90" t="s">
        <v>159</v>
      </c>
      <c r="R17" s="90" t="s">
        <v>160</v>
      </c>
      <c r="S17" s="90" t="s">
        <v>161</v>
      </c>
      <c r="T17" s="90" t="s">
        <v>162</v>
      </c>
      <c r="U17" s="90" t="s">
        <v>163</v>
      </c>
      <c r="V17" s="90" t="s">
        <v>164</v>
      </c>
      <c r="W17" s="90" t="s">
        <v>165</v>
      </c>
      <c r="X17" s="88" t="s">
        <v>16</v>
      </c>
      <c r="Y17" s="88" t="s">
        <v>27</v>
      </c>
      <c r="Z17" s="88" t="s">
        <v>26</v>
      </c>
      <c r="AA17" s="88" t="s">
        <v>25</v>
      </c>
      <c r="AB17" s="88" t="s">
        <v>24</v>
      </c>
      <c r="AC17" s="88" t="s">
        <v>23</v>
      </c>
      <c r="AD17" s="88" t="s">
        <v>22</v>
      </c>
      <c r="AE17" s="88" t="s">
        <v>21</v>
      </c>
      <c r="AF17" s="88" t="s">
        <v>20</v>
      </c>
      <c r="AG17" s="88" t="s">
        <v>19</v>
      </c>
      <c r="AH17" s="88" t="s">
        <v>18</v>
      </c>
      <c r="AI17" s="97" t="s">
        <v>17</v>
      </c>
      <c r="AJ17" s="130" t="s">
        <v>1</v>
      </c>
      <c r="AK17" s="56" t="s">
        <v>28</v>
      </c>
      <c r="AL17" s="18"/>
    </row>
    <row r="18" spans="2:38" ht="34.5" customHeight="1">
      <c r="B18" s="75" t="s">
        <v>70</v>
      </c>
      <c r="C18" s="76" t="s">
        <v>76</v>
      </c>
      <c r="D18" s="67" t="s">
        <v>72</v>
      </c>
      <c r="E18" s="67" t="s">
        <v>78</v>
      </c>
      <c r="F18" s="68" t="s">
        <v>74</v>
      </c>
      <c r="G18" s="69" t="s">
        <v>51</v>
      </c>
      <c r="H18" s="69" t="s">
        <v>167</v>
      </c>
      <c r="I18" s="83">
        <v>2938000000</v>
      </c>
      <c r="J18" s="143">
        <v>2919645748</v>
      </c>
      <c r="K18" s="94">
        <v>1058675791</v>
      </c>
      <c r="L18" s="94">
        <v>1443716687</v>
      </c>
      <c r="M18" s="94">
        <v>96499805</v>
      </c>
      <c r="N18" s="94">
        <v>80360000</v>
      </c>
      <c r="O18" s="94">
        <v>22239714</v>
      </c>
      <c r="P18" s="94">
        <v>112017462</v>
      </c>
      <c r="Q18" s="94">
        <v>16827790</v>
      </c>
      <c r="R18" s="94">
        <v>54870917</v>
      </c>
      <c r="S18" s="92">
        <v>22500</v>
      </c>
      <c r="T18" s="92"/>
      <c r="U18" s="92"/>
      <c r="V18" s="92"/>
      <c r="W18" s="131">
        <f>SUM(K18:V18)</f>
        <v>2885230666</v>
      </c>
      <c r="X18" s="98">
        <v>0</v>
      </c>
      <c r="Y18" s="98">
        <v>27374308</v>
      </c>
      <c r="Z18" s="98">
        <v>206182806</v>
      </c>
      <c r="AA18" s="98">
        <v>250618988</v>
      </c>
      <c r="AB18" s="98">
        <v>258038152</v>
      </c>
      <c r="AC18" s="98">
        <v>279515550</v>
      </c>
      <c r="AD18" s="98">
        <v>279849213</v>
      </c>
      <c r="AE18" s="98">
        <v>296973991</v>
      </c>
      <c r="AF18" s="98">
        <v>296308480</v>
      </c>
      <c r="AG18" s="98"/>
      <c r="AH18" s="99"/>
      <c r="AI18" s="123"/>
      <c r="AJ18" s="134">
        <f>SUM(X18:AI18)</f>
        <v>1894861488</v>
      </c>
      <c r="AK18" s="107">
        <f>+W18-AJ18</f>
        <v>990369178</v>
      </c>
      <c r="AL18" s="3"/>
    </row>
    <row r="19" spans="2:38" ht="34.5" customHeight="1">
      <c r="B19" s="75" t="s">
        <v>70</v>
      </c>
      <c r="C19" s="76" t="s">
        <v>77</v>
      </c>
      <c r="D19" s="67" t="s">
        <v>73</v>
      </c>
      <c r="E19" s="67" t="s">
        <v>45</v>
      </c>
      <c r="F19" s="68" t="s">
        <v>75</v>
      </c>
      <c r="G19" s="69" t="s">
        <v>52</v>
      </c>
      <c r="H19" s="69" t="s">
        <v>167</v>
      </c>
      <c r="I19" s="83">
        <v>5042675000</v>
      </c>
      <c r="J19" s="144">
        <v>4228192303</v>
      </c>
      <c r="K19" s="93">
        <v>1187160644</v>
      </c>
      <c r="L19" s="94">
        <v>375312413</v>
      </c>
      <c r="M19" s="94">
        <v>210590591</v>
      </c>
      <c r="N19" s="94">
        <v>57401891</v>
      </c>
      <c r="O19" s="94">
        <v>784492156</v>
      </c>
      <c r="P19" s="94">
        <v>210246177</v>
      </c>
      <c r="Q19" s="94">
        <v>117619153</v>
      </c>
      <c r="R19" s="94">
        <v>88769970</v>
      </c>
      <c r="S19" s="94">
        <v>12807558</v>
      </c>
      <c r="T19" s="94"/>
      <c r="U19" s="94"/>
      <c r="V19" s="94"/>
      <c r="W19" s="132">
        <f>SUM(K19:V19)</f>
        <v>3044400553</v>
      </c>
      <c r="X19" s="100">
        <v>5626600</v>
      </c>
      <c r="Y19" s="98">
        <v>7101050</v>
      </c>
      <c r="Z19" s="98">
        <v>42156002</v>
      </c>
      <c r="AA19" s="98">
        <v>1160544768</v>
      </c>
      <c r="AB19" s="98">
        <v>52292416</v>
      </c>
      <c r="AC19" s="98">
        <v>111614352</v>
      </c>
      <c r="AD19" s="98">
        <v>485005690</v>
      </c>
      <c r="AE19" s="98">
        <v>173783405</v>
      </c>
      <c r="AF19" s="98">
        <v>180040882</v>
      </c>
      <c r="AG19" s="98"/>
      <c r="AH19" s="98"/>
      <c r="AI19" s="125"/>
      <c r="AJ19" s="135">
        <f>SUM(X19:AI19)</f>
        <v>2218165165</v>
      </c>
      <c r="AK19" s="107">
        <f>+W19-AJ19</f>
        <v>826235388</v>
      </c>
      <c r="AL19" s="3"/>
    </row>
    <row r="20" spans="2:38" ht="34.5" customHeight="1">
      <c r="B20" s="75"/>
      <c r="C20" s="76"/>
      <c r="D20" s="67"/>
      <c r="E20" s="67"/>
      <c r="F20" s="68"/>
      <c r="G20" s="69"/>
      <c r="H20" s="69"/>
      <c r="I20" s="83"/>
      <c r="J20" s="144"/>
      <c r="K20" s="93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32"/>
      <c r="X20" s="100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125"/>
      <c r="AJ20" s="135"/>
      <c r="AK20" s="107"/>
      <c r="AL20" s="3"/>
    </row>
    <row r="21" spans="2:38" ht="34.5" customHeight="1" thickBot="1">
      <c r="B21" s="77"/>
      <c r="C21" s="78"/>
      <c r="D21" s="71"/>
      <c r="E21" s="71"/>
      <c r="F21" s="72"/>
      <c r="G21" s="73"/>
      <c r="H21" s="73"/>
      <c r="I21" s="84"/>
      <c r="J21" s="145"/>
      <c r="K21" s="95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133"/>
      <c r="X21" s="101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27"/>
      <c r="AJ21" s="136"/>
      <c r="AK21" s="107"/>
      <c r="AL21" s="3"/>
    </row>
    <row r="22" spans="2:38" s="18" customFormat="1" ht="31.5" customHeight="1" thickBot="1">
      <c r="B22" s="19" t="s">
        <v>34</v>
      </c>
      <c r="C22" s="45"/>
      <c r="D22" s="21"/>
      <c r="E22" s="20"/>
      <c r="F22" s="22"/>
      <c r="G22" s="53"/>
      <c r="H22" s="53"/>
      <c r="I22" s="52">
        <f t="shared" ref="I22:AK22" si="0">SUBTOTAL(9,I18:I21)</f>
        <v>7980675000</v>
      </c>
      <c r="J22" s="52">
        <f t="shared" si="0"/>
        <v>7147838051</v>
      </c>
      <c r="K22" s="51">
        <f>SUBTOTAL(9,K18:K21)</f>
        <v>2245836435</v>
      </c>
      <c r="L22" s="87">
        <f>SUBTOTAL(9,L18:L21)</f>
        <v>1819029100</v>
      </c>
      <c r="M22" s="87">
        <f>SUBTOTAL(9,M18:M21)</f>
        <v>307090396</v>
      </c>
      <c r="N22" s="87">
        <f t="shared" si="0"/>
        <v>137761891</v>
      </c>
      <c r="O22" s="87">
        <f t="shared" si="0"/>
        <v>806731870</v>
      </c>
      <c r="P22" s="87">
        <f t="shared" si="0"/>
        <v>322263639</v>
      </c>
      <c r="Q22" s="87">
        <f t="shared" si="0"/>
        <v>134446943</v>
      </c>
      <c r="R22" s="87">
        <f t="shared" si="0"/>
        <v>143640887</v>
      </c>
      <c r="S22" s="87">
        <f t="shared" si="0"/>
        <v>12830058</v>
      </c>
      <c r="T22" s="87">
        <f t="shared" si="0"/>
        <v>0</v>
      </c>
      <c r="U22" s="87">
        <f t="shared" si="0"/>
        <v>0</v>
      </c>
      <c r="V22" s="87">
        <f t="shared" si="0"/>
        <v>0</v>
      </c>
      <c r="W22" s="87">
        <f t="shared" si="0"/>
        <v>5929631219</v>
      </c>
      <c r="X22" s="79">
        <f>SUBTOTAL(9,X19:X21)</f>
        <v>5626600</v>
      </c>
      <c r="Y22" s="79">
        <f t="shared" si="0"/>
        <v>34475358</v>
      </c>
      <c r="Z22" s="79">
        <f t="shared" si="0"/>
        <v>248338808</v>
      </c>
      <c r="AA22" s="79">
        <f t="shared" si="0"/>
        <v>1411163756</v>
      </c>
      <c r="AB22" s="79">
        <f t="shared" si="0"/>
        <v>310330568</v>
      </c>
      <c r="AC22" s="79">
        <f t="shared" si="0"/>
        <v>391129902</v>
      </c>
      <c r="AD22" s="79">
        <f t="shared" si="0"/>
        <v>764854903</v>
      </c>
      <c r="AE22" s="79">
        <f t="shared" si="0"/>
        <v>470757396</v>
      </c>
      <c r="AF22" s="79">
        <f t="shared" si="0"/>
        <v>476349362</v>
      </c>
      <c r="AG22" s="79">
        <f t="shared" si="0"/>
        <v>0</v>
      </c>
      <c r="AH22" s="79">
        <f t="shared" si="0"/>
        <v>0</v>
      </c>
      <c r="AI22" s="129">
        <f t="shared" si="0"/>
        <v>0</v>
      </c>
      <c r="AJ22" s="116">
        <f t="shared" si="0"/>
        <v>4113026653</v>
      </c>
      <c r="AK22" s="117">
        <f t="shared" si="0"/>
        <v>1816604566</v>
      </c>
    </row>
    <row r="23" spans="2:38" s="25" customFormat="1" ht="11.25">
      <c r="B23" s="26"/>
      <c r="C23" s="23"/>
      <c r="D23" s="24"/>
      <c r="E23" s="24"/>
      <c r="F23" s="24"/>
      <c r="G23" s="24"/>
      <c r="H23" s="24"/>
      <c r="I23" s="24"/>
      <c r="J23" s="24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/>
      <c r="AL23" s="47"/>
    </row>
    <row r="24" spans="2:38" s="25" customFormat="1" ht="11.25" hidden="1">
      <c r="B24" s="26"/>
      <c r="C24" s="23"/>
      <c r="D24" s="24"/>
      <c r="E24" s="24"/>
      <c r="F24" s="24"/>
      <c r="G24" s="24"/>
      <c r="H24" s="24"/>
      <c r="I24" s="24">
        <v>402000000</v>
      </c>
      <c r="J24" s="24"/>
      <c r="K24" s="24">
        <v>384611087</v>
      </c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0</v>
      </c>
      <c r="Y24" s="24">
        <v>0</v>
      </c>
      <c r="Z24" s="24">
        <v>27574500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27574500</v>
      </c>
      <c r="AK24" s="24">
        <v>357036587</v>
      </c>
      <c r="AL24" s="23"/>
    </row>
    <row r="25" spans="2:38" hidden="1">
      <c r="B25" s="29"/>
      <c r="C25" s="30"/>
      <c r="D25" s="31"/>
      <c r="E25" s="32"/>
      <c r="I25" s="85">
        <f t="shared" ref="I25:Y25" si="1">+I24-I22</f>
        <v>-7578675000</v>
      </c>
      <c r="J25" s="85"/>
      <c r="K25" s="85">
        <f t="shared" si="1"/>
        <v>-1861225348</v>
      </c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>
        <f t="shared" si="1"/>
        <v>-5626600</v>
      </c>
      <c r="Y25" s="85">
        <f t="shared" si="1"/>
        <v>-34475358</v>
      </c>
      <c r="Z25" s="85">
        <f>+Z24-Z22</f>
        <v>-220764308</v>
      </c>
      <c r="AA25" s="85">
        <f t="shared" ref="AA25:AK25" si="2">+AA24-AA22</f>
        <v>-1411163756</v>
      </c>
      <c r="AB25" s="85">
        <f t="shared" si="2"/>
        <v>-310330568</v>
      </c>
      <c r="AC25" s="85">
        <f t="shared" si="2"/>
        <v>-391129902</v>
      </c>
      <c r="AD25" s="85">
        <f t="shared" si="2"/>
        <v>-764854903</v>
      </c>
      <c r="AE25" s="85">
        <f t="shared" si="2"/>
        <v>-470757396</v>
      </c>
      <c r="AF25" s="85">
        <f t="shared" si="2"/>
        <v>-476349362</v>
      </c>
      <c r="AG25" s="85">
        <f t="shared" si="2"/>
        <v>0</v>
      </c>
      <c r="AH25" s="85">
        <f t="shared" si="2"/>
        <v>0</v>
      </c>
      <c r="AI25" s="85">
        <f t="shared" si="2"/>
        <v>0</v>
      </c>
      <c r="AJ25" s="85">
        <f t="shared" si="2"/>
        <v>-4085452153</v>
      </c>
      <c r="AK25" s="85">
        <f t="shared" si="2"/>
        <v>-1459567979</v>
      </c>
    </row>
    <row r="26" spans="2:38">
      <c r="B26" s="29"/>
      <c r="C26" s="30"/>
      <c r="D26" s="3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J26" s="5"/>
      <c r="AK26" s="86"/>
    </row>
    <row r="27" spans="2:38">
      <c r="C27" s="30"/>
      <c r="I27" s="5"/>
      <c r="J27" s="5"/>
      <c r="Y27" s="5"/>
      <c r="Z27" s="5"/>
      <c r="AJ27" s="5"/>
      <c r="AK27" s="5"/>
    </row>
    <row r="28" spans="2:38">
      <c r="C28" s="3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38">
      <c r="C29" s="30"/>
      <c r="K29" s="148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147"/>
    </row>
    <row r="30" spans="2:38">
      <c r="C30" s="30"/>
      <c r="K30" s="148"/>
    </row>
    <row r="31" spans="2:38">
      <c r="C31" s="30"/>
      <c r="K31" s="148"/>
    </row>
    <row r="32" spans="2:38">
      <c r="C32" s="30"/>
      <c r="K32" s="148"/>
    </row>
    <row r="33" spans="2:26">
      <c r="B33" s="29"/>
      <c r="D33" s="30"/>
      <c r="K33" s="148"/>
    </row>
    <row r="34" spans="2:26">
      <c r="B34" s="29"/>
      <c r="D34" s="30"/>
      <c r="K34" s="148"/>
    </row>
    <row r="35" spans="2:26">
      <c r="B35" s="28"/>
      <c r="C35" s="30"/>
      <c r="D35" s="30"/>
      <c r="K35" s="148"/>
      <c r="X35" s="147"/>
      <c r="Y35" s="5"/>
      <c r="Z35" s="5"/>
    </row>
    <row r="36" spans="2:26">
      <c r="B36" s="29"/>
      <c r="C36" s="30"/>
      <c r="D36" s="30"/>
      <c r="G36" s="33"/>
      <c r="H36" s="33"/>
      <c r="K36" s="148"/>
    </row>
    <row r="37" spans="2:26">
      <c r="B37" s="29"/>
      <c r="K37" s="148"/>
    </row>
    <row r="38" spans="2:26">
      <c r="C38" s="30"/>
      <c r="D38" s="30"/>
      <c r="K38" s="148"/>
    </row>
    <row r="39" spans="2:26">
      <c r="B39" s="29"/>
      <c r="K39" s="148"/>
    </row>
    <row r="40" spans="2:26">
      <c r="B40" s="29"/>
      <c r="K40" s="148"/>
    </row>
    <row r="41" spans="2:26">
      <c r="B41" s="29"/>
      <c r="K41" s="148"/>
    </row>
    <row r="42" spans="2:26">
      <c r="B42" s="29"/>
      <c r="K42" s="148"/>
    </row>
    <row r="43" spans="2:26">
      <c r="B43" s="29"/>
      <c r="K43" s="148"/>
    </row>
    <row r="44" spans="2:26">
      <c r="B44" s="29"/>
      <c r="C44" s="30"/>
      <c r="K44" s="148"/>
    </row>
    <row r="45" spans="2:26">
      <c r="B45" s="29"/>
      <c r="C45" s="30"/>
      <c r="K45" s="148"/>
    </row>
    <row r="46" spans="2:26">
      <c r="B46" s="29"/>
      <c r="C46" s="30"/>
    </row>
    <row r="47" spans="2:26">
      <c r="B47" s="29"/>
      <c r="C47" s="30"/>
    </row>
    <row r="48" spans="2:26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  <row r="52" spans="2:3">
      <c r="B52" s="29"/>
      <c r="C52" s="30"/>
    </row>
    <row r="53" spans="2:3">
      <c r="B53" s="29"/>
      <c r="C53" s="30"/>
    </row>
    <row r="54" spans="2:3">
      <c r="B54" s="29"/>
      <c r="C54" s="30"/>
    </row>
  </sheetData>
  <autoFilter ref="B17:AL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AK17:AK21">
    <cfRule type="cellIs" dxfId="23" priority="1" operator="lessThan">
      <formula>0</formula>
    </cfRule>
  </conditionalFormatting>
  <conditionalFormatting sqref="AL6:AL13">
    <cfRule type="cellIs" dxfId="22" priority="4" operator="lessThan">
      <formula>0</formula>
    </cfRule>
  </conditionalFormatting>
  <conditionalFormatting sqref="AL23 AL25:AL1048576">
    <cfRule type="cellIs" dxfId="21" priority="5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4"/>
  <sheetViews>
    <sheetView showGridLines="0" zoomScale="90" zoomScaleNormal="90" workbookViewId="0">
      <pane xSplit="7" ySplit="17" topLeftCell="Q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8" width="23.5703125" style="3" customWidth="1"/>
    <col min="9" max="9" width="23.28515625" style="3" bestFit="1" customWidth="1"/>
    <col min="10" max="10" width="23.28515625" style="3" customWidth="1"/>
    <col min="11" max="11" width="20.7109375" style="3" customWidth="1" outlineLevel="1"/>
    <col min="12" max="12" width="20.7109375" style="5" customWidth="1" outlineLevel="1"/>
    <col min="13" max="22" width="19.7109375" style="5" customWidth="1" outlineLevel="1"/>
    <col min="23" max="23" width="19.7109375" style="5" customWidth="1"/>
    <col min="24" max="24" width="19.7109375" style="5" hidden="1" customWidth="1" outlineLevel="1"/>
    <col min="25" max="25" width="14.7109375" style="6" hidden="1" customWidth="1" outlineLevel="1"/>
    <col min="26" max="26" width="17.5703125" style="6" hidden="1" customWidth="1" outlineLevel="1"/>
    <col min="27" max="29" width="16.140625" style="6" hidden="1" customWidth="1" outlineLevel="1"/>
    <col min="30" max="32" width="17.140625" style="6" hidden="1" customWidth="1" outlineLevel="1"/>
    <col min="33" max="34" width="17.5703125" style="6" hidden="1" customWidth="1" outlineLevel="1"/>
    <col min="35" max="35" width="19" style="6" hidden="1" customWidth="1" outlineLevel="1"/>
    <col min="36" max="36" width="17.85546875" style="6" customWidth="1" collapsed="1"/>
    <col min="37" max="37" width="21.28515625" style="27" customWidth="1"/>
    <col min="38" max="38" width="22.140625" style="6" customWidth="1"/>
    <col min="39" max="16384" width="11.42578125" style="3"/>
  </cols>
  <sheetData>
    <row r="1" spans="2:38" ht="13.5" thickBot="1"/>
    <row r="2" spans="2:38" ht="24" customHeight="1" thickBot="1">
      <c r="B2" s="151"/>
      <c r="C2" s="154" t="s">
        <v>2</v>
      </c>
      <c r="D2" s="155"/>
      <c r="E2" s="155"/>
      <c r="F2" s="155"/>
      <c r="G2" s="155"/>
      <c r="H2" s="57"/>
      <c r="I2" s="13"/>
      <c r="J2" s="13"/>
      <c r="K2" s="5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24" customHeight="1" thickBot="1">
      <c r="B3" s="152"/>
      <c r="C3" s="154" t="s">
        <v>5</v>
      </c>
      <c r="D3" s="155"/>
      <c r="E3" s="155"/>
      <c r="F3" s="155"/>
      <c r="G3" s="155"/>
      <c r="H3" s="57"/>
      <c r="I3" s="13"/>
      <c r="J3" s="13"/>
      <c r="K3" s="57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24" customHeight="1" thickBot="1">
      <c r="B4" s="153"/>
      <c r="C4" s="154" t="s">
        <v>31</v>
      </c>
      <c r="D4" s="155"/>
      <c r="E4" s="155"/>
      <c r="F4" s="155"/>
      <c r="G4" s="155"/>
      <c r="H4" s="57"/>
      <c r="I4" s="13"/>
      <c r="J4" s="13"/>
      <c r="K4" s="57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2.75" customHeight="1" thickBot="1">
      <c r="B5" s="7"/>
      <c r="C5" s="8"/>
      <c r="D5" s="8"/>
      <c r="E5" s="8"/>
      <c r="F5" s="8"/>
      <c r="G5" s="8"/>
      <c r="H5" s="5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2:38" s="64" customFormat="1" ht="15.75" customHeight="1" outlineLevel="1">
      <c r="B6" s="60" t="s">
        <v>36</v>
      </c>
      <c r="C6" s="156" t="s">
        <v>62</v>
      </c>
      <c r="D6" s="156"/>
      <c r="E6" s="156"/>
      <c r="F6" s="156"/>
      <c r="G6" s="157"/>
      <c r="H6" s="57"/>
      <c r="I6" s="63"/>
      <c r="J6" s="63"/>
      <c r="K6" s="63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</row>
    <row r="7" spans="2:38" s="64" customFormat="1" ht="15.75" customHeight="1" outlineLevel="1">
      <c r="B7" s="59" t="s">
        <v>64</v>
      </c>
      <c r="C7" s="149" t="s">
        <v>63</v>
      </c>
      <c r="D7" s="149" t="s">
        <v>37</v>
      </c>
      <c r="E7" s="149" t="s">
        <v>37</v>
      </c>
      <c r="F7" s="149" t="s">
        <v>37</v>
      </c>
      <c r="G7" s="150" t="s">
        <v>37</v>
      </c>
      <c r="H7" s="57"/>
      <c r="I7" s="63"/>
      <c r="J7" s="63"/>
      <c r="K7" s="63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</row>
    <row r="8" spans="2:38" s="64" customFormat="1" ht="15.75" customHeight="1" outlineLevel="1">
      <c r="B8" s="61" t="s">
        <v>65</v>
      </c>
      <c r="C8" s="149" t="s">
        <v>66</v>
      </c>
      <c r="D8" s="149" t="s">
        <v>38</v>
      </c>
      <c r="E8" s="149" t="s">
        <v>38</v>
      </c>
      <c r="F8" s="149" t="s">
        <v>38</v>
      </c>
      <c r="G8" s="150" t="s">
        <v>38</v>
      </c>
      <c r="H8" s="57"/>
      <c r="I8" s="63"/>
      <c r="J8" s="63"/>
      <c r="K8" s="63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</row>
    <row r="9" spans="2:38" s="64" customFormat="1" ht="32.25" customHeight="1" outlineLevel="1">
      <c r="B9" s="59" t="s">
        <v>7</v>
      </c>
      <c r="C9" s="166" t="s">
        <v>79</v>
      </c>
      <c r="D9" s="167"/>
      <c r="E9" s="167"/>
      <c r="F9" s="167"/>
      <c r="G9" s="168"/>
      <c r="H9" s="57"/>
      <c r="I9" s="65"/>
      <c r="J9" s="65"/>
      <c r="K9" s="65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</row>
    <row r="10" spans="2:38" s="64" customFormat="1" ht="15.75" customHeight="1" outlineLevel="1">
      <c r="B10" s="59" t="s">
        <v>14</v>
      </c>
      <c r="C10" s="169" t="s">
        <v>80</v>
      </c>
      <c r="D10" s="149" t="s">
        <v>39</v>
      </c>
      <c r="E10" s="149" t="s">
        <v>39</v>
      </c>
      <c r="F10" s="149" t="s">
        <v>39</v>
      </c>
      <c r="G10" s="150" t="s">
        <v>39</v>
      </c>
      <c r="H10" s="57"/>
      <c r="I10" s="63"/>
      <c r="J10" s="63"/>
      <c r="K10" s="63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</row>
    <row r="11" spans="2:38" s="64" customFormat="1" ht="15.75" customHeight="1" outlineLevel="1" thickBot="1">
      <c r="B11" s="62" t="s">
        <v>11</v>
      </c>
      <c r="C11" s="163" t="s">
        <v>81</v>
      </c>
      <c r="D11" s="164">
        <v>2020110010174</v>
      </c>
      <c r="E11" s="164">
        <v>2020110010174</v>
      </c>
      <c r="F11" s="164">
        <v>2020110010174</v>
      </c>
      <c r="G11" s="165">
        <v>2020110010174</v>
      </c>
      <c r="H11" s="57"/>
      <c r="I11" s="63"/>
      <c r="J11" s="63"/>
      <c r="K11" s="63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</row>
    <row r="12" spans="2:38" s="11" customFormat="1" ht="15.75" customHeight="1" outlineLevel="1" thickBot="1">
      <c r="B12" s="40"/>
      <c r="C12" s="41"/>
      <c r="D12" s="41"/>
      <c r="E12" s="41"/>
      <c r="F12" s="41"/>
      <c r="G12" s="41"/>
      <c r="H12" s="57"/>
      <c r="I12" s="13"/>
      <c r="J12" s="13"/>
      <c r="K12" s="13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2:38" s="11" customFormat="1" ht="30.75" customHeight="1" outlineLevel="1">
      <c r="B13" s="1" t="s">
        <v>35</v>
      </c>
      <c r="C13" s="160" t="s">
        <v>152</v>
      </c>
      <c r="D13" s="161"/>
      <c r="E13" s="162"/>
      <c r="F13" s="2" t="s">
        <v>6</v>
      </c>
      <c r="G13" s="34">
        <v>45954</v>
      </c>
      <c r="H13" s="57"/>
      <c r="I13" s="14"/>
      <c r="J13" s="14"/>
      <c r="K13" s="14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s="11" customFormat="1" ht="30" customHeight="1">
      <c r="B14" s="158" t="s">
        <v>12</v>
      </c>
      <c r="C14" s="36" t="s">
        <v>33</v>
      </c>
      <c r="D14" s="35" t="s">
        <v>3</v>
      </c>
      <c r="E14" s="35" t="s">
        <v>4</v>
      </c>
      <c r="F14" s="35" t="s">
        <v>10</v>
      </c>
      <c r="G14" s="36" t="s">
        <v>32</v>
      </c>
      <c r="H14" s="57"/>
      <c r="I14" s="12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8"/>
    </row>
    <row r="15" spans="2:38" s="11" customFormat="1" ht="20.25" thickBot="1">
      <c r="B15" s="159"/>
      <c r="C15" s="37">
        <v>1800000000</v>
      </c>
      <c r="D15" s="48">
        <v>0</v>
      </c>
      <c r="E15" s="48">
        <v>0</v>
      </c>
      <c r="F15" s="38">
        <f>D15-E15</f>
        <v>0</v>
      </c>
      <c r="G15" s="42">
        <f>+C15+F15</f>
        <v>1800000000</v>
      </c>
      <c r="H15" s="57"/>
      <c r="I15" s="12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8"/>
    </row>
    <row r="16" spans="2:38" s="9" customFormat="1" ht="15.75" customHeight="1" thickBot="1">
      <c r="B16" s="49"/>
      <c r="C16" s="43"/>
      <c r="D16" s="50"/>
      <c r="E16" s="50"/>
      <c r="F16" s="44"/>
      <c r="G16" s="39"/>
      <c r="H16" s="39"/>
      <c r="I16" s="12"/>
      <c r="J16" s="12"/>
      <c r="K16" s="12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18"/>
    </row>
    <row r="17" spans="2:38" ht="26.25" thickBot="1">
      <c r="B17" s="16" t="s">
        <v>29</v>
      </c>
      <c r="C17" s="17" t="s">
        <v>15</v>
      </c>
      <c r="D17" s="15" t="s">
        <v>8</v>
      </c>
      <c r="E17" s="54" t="s">
        <v>13</v>
      </c>
      <c r="F17" s="15" t="s">
        <v>0</v>
      </c>
      <c r="G17" s="54" t="s">
        <v>9</v>
      </c>
      <c r="H17" s="142" t="s">
        <v>166</v>
      </c>
      <c r="I17" s="55" t="s">
        <v>30</v>
      </c>
      <c r="J17" s="55" t="s">
        <v>169</v>
      </c>
      <c r="K17" s="89" t="s">
        <v>153</v>
      </c>
      <c r="L17" s="90" t="s">
        <v>154</v>
      </c>
      <c r="M17" s="90" t="s">
        <v>155</v>
      </c>
      <c r="N17" s="90" t="s">
        <v>156</v>
      </c>
      <c r="O17" s="90" t="s">
        <v>157</v>
      </c>
      <c r="P17" s="90" t="s">
        <v>158</v>
      </c>
      <c r="Q17" s="90" t="s">
        <v>159</v>
      </c>
      <c r="R17" s="90" t="s">
        <v>160</v>
      </c>
      <c r="S17" s="90" t="s">
        <v>161</v>
      </c>
      <c r="T17" s="90" t="s">
        <v>162</v>
      </c>
      <c r="U17" s="90" t="s">
        <v>163</v>
      </c>
      <c r="V17" s="90" t="s">
        <v>164</v>
      </c>
      <c r="W17" s="90" t="s">
        <v>165</v>
      </c>
      <c r="X17" s="88" t="s">
        <v>16</v>
      </c>
      <c r="Y17" s="88" t="s">
        <v>27</v>
      </c>
      <c r="Z17" s="88" t="s">
        <v>26</v>
      </c>
      <c r="AA17" s="88" t="s">
        <v>25</v>
      </c>
      <c r="AB17" s="88" t="s">
        <v>24</v>
      </c>
      <c r="AC17" s="88" t="s">
        <v>23</v>
      </c>
      <c r="AD17" s="88" t="s">
        <v>22</v>
      </c>
      <c r="AE17" s="88" t="s">
        <v>21</v>
      </c>
      <c r="AF17" s="88" t="s">
        <v>20</v>
      </c>
      <c r="AG17" s="88" t="s">
        <v>19</v>
      </c>
      <c r="AH17" s="88" t="s">
        <v>18</v>
      </c>
      <c r="AI17" s="97" t="s">
        <v>17</v>
      </c>
      <c r="AJ17" s="130" t="s">
        <v>1</v>
      </c>
      <c r="AK17" s="56" t="s">
        <v>28</v>
      </c>
      <c r="AL17" s="18"/>
    </row>
    <row r="18" spans="2:38" ht="34.5" customHeight="1">
      <c r="B18" s="75" t="s">
        <v>71</v>
      </c>
      <c r="C18" s="76" t="s">
        <v>84</v>
      </c>
      <c r="D18" s="67" t="s">
        <v>59</v>
      </c>
      <c r="E18" s="67" t="s">
        <v>40</v>
      </c>
      <c r="F18" s="68" t="s">
        <v>60</v>
      </c>
      <c r="G18" s="69" t="s">
        <v>50</v>
      </c>
      <c r="H18" s="69" t="s">
        <v>167</v>
      </c>
      <c r="I18" s="83">
        <v>184000000</v>
      </c>
      <c r="J18" s="143">
        <v>155000000</v>
      </c>
      <c r="K18" s="91">
        <v>0</v>
      </c>
      <c r="L18" s="92">
        <f>155000000-K18</f>
        <v>155000000</v>
      </c>
      <c r="M18" s="92">
        <v>0</v>
      </c>
      <c r="N18" s="92">
        <v>0</v>
      </c>
      <c r="O18" s="92">
        <v>0</v>
      </c>
      <c r="P18" s="92">
        <v>0</v>
      </c>
      <c r="Q18" s="92">
        <v>0</v>
      </c>
      <c r="R18" s="92">
        <v>0</v>
      </c>
      <c r="S18" s="92">
        <v>0</v>
      </c>
      <c r="T18" s="92"/>
      <c r="U18" s="92"/>
      <c r="V18" s="92"/>
      <c r="W18" s="131">
        <f>SUM(K18:V18)</f>
        <v>155000000</v>
      </c>
      <c r="X18" s="98">
        <v>0</v>
      </c>
      <c r="Y18" s="98">
        <v>0</v>
      </c>
      <c r="Z18" s="98">
        <v>11900000</v>
      </c>
      <c r="AA18" s="98">
        <v>22666667</v>
      </c>
      <c r="AB18" s="98">
        <v>23000000</v>
      </c>
      <c r="AC18" s="98">
        <v>23000000</v>
      </c>
      <c r="AD18" s="98">
        <v>23000000</v>
      </c>
      <c r="AE18" s="98">
        <v>23000000</v>
      </c>
      <c r="AF18" s="98">
        <v>22333333</v>
      </c>
      <c r="AG18" s="98"/>
      <c r="AH18" s="99"/>
      <c r="AI18" s="123"/>
      <c r="AJ18" s="134">
        <f>SUM(X18:AI18)</f>
        <v>148900000</v>
      </c>
      <c r="AK18" s="107">
        <f>+W18-AJ18</f>
        <v>6100000</v>
      </c>
      <c r="AL18" s="3"/>
    </row>
    <row r="19" spans="2:38" ht="34.5" customHeight="1">
      <c r="B19" s="75" t="s">
        <v>86</v>
      </c>
      <c r="C19" s="76" t="s">
        <v>85</v>
      </c>
      <c r="D19" s="67" t="s">
        <v>87</v>
      </c>
      <c r="E19" s="67" t="s">
        <v>44</v>
      </c>
      <c r="F19" s="68" t="s">
        <v>60</v>
      </c>
      <c r="G19" s="69" t="s">
        <v>50</v>
      </c>
      <c r="H19" s="69" t="s">
        <v>167</v>
      </c>
      <c r="I19" s="83">
        <v>1616000000</v>
      </c>
      <c r="J19" s="144">
        <v>1660590943</v>
      </c>
      <c r="K19" s="93">
        <v>0</v>
      </c>
      <c r="L19" s="94">
        <f>812200000-K19</f>
        <v>812200000</v>
      </c>
      <c r="M19" s="94">
        <v>0</v>
      </c>
      <c r="N19" s="92">
        <v>11105194</v>
      </c>
      <c r="O19" s="92">
        <v>343770620</v>
      </c>
      <c r="P19" s="92">
        <v>185609703</v>
      </c>
      <c r="Q19" s="92">
        <v>-15290000</v>
      </c>
      <c r="R19" s="92">
        <v>15290000</v>
      </c>
      <c r="S19" s="92">
        <v>0</v>
      </c>
      <c r="T19" s="94"/>
      <c r="U19" s="94"/>
      <c r="V19" s="94"/>
      <c r="W19" s="132">
        <f>SUM(K19:V19)</f>
        <v>1352685517</v>
      </c>
      <c r="X19" s="100">
        <v>0</v>
      </c>
      <c r="Y19" s="98">
        <v>0</v>
      </c>
      <c r="Z19" s="98">
        <v>49640001</v>
      </c>
      <c r="AA19" s="98">
        <v>82573334</v>
      </c>
      <c r="AB19" s="98">
        <v>83000000</v>
      </c>
      <c r="AC19" s="98">
        <v>85228497</v>
      </c>
      <c r="AD19" s="98">
        <v>272735452</v>
      </c>
      <c r="AE19" s="98">
        <v>174878694</v>
      </c>
      <c r="AF19" s="98">
        <v>121885808</v>
      </c>
      <c r="AG19" s="98"/>
      <c r="AH19" s="98"/>
      <c r="AI19" s="125"/>
      <c r="AJ19" s="135">
        <f>SUM(X19:AI19)</f>
        <v>869941786</v>
      </c>
      <c r="AK19" s="107">
        <f>+W19-AJ19</f>
        <v>482743731</v>
      </c>
      <c r="AL19" s="3"/>
    </row>
    <row r="20" spans="2:38" ht="34.5" customHeight="1">
      <c r="B20" s="75"/>
      <c r="C20" s="76"/>
      <c r="D20" s="67"/>
      <c r="E20" s="67"/>
      <c r="F20" s="68"/>
      <c r="G20" s="69"/>
      <c r="H20" s="69"/>
      <c r="I20" s="83"/>
      <c r="J20" s="144"/>
      <c r="K20" s="93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32"/>
      <c r="X20" s="100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125"/>
      <c r="AJ20" s="135"/>
      <c r="AK20" s="107"/>
      <c r="AL20" s="3"/>
    </row>
    <row r="21" spans="2:38" ht="34.5" customHeight="1" thickBot="1">
      <c r="B21" s="77"/>
      <c r="C21" s="78"/>
      <c r="D21" s="71"/>
      <c r="E21" s="71"/>
      <c r="F21" s="72"/>
      <c r="G21" s="73"/>
      <c r="H21" s="73"/>
      <c r="I21" s="84"/>
      <c r="J21" s="145"/>
      <c r="K21" s="95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133"/>
      <c r="X21" s="101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27"/>
      <c r="AJ21" s="136"/>
      <c r="AK21" s="107"/>
      <c r="AL21" s="3"/>
    </row>
    <row r="22" spans="2:38" s="18" customFormat="1" ht="31.5" customHeight="1" thickBot="1">
      <c r="B22" s="19" t="s">
        <v>34</v>
      </c>
      <c r="C22" s="45"/>
      <c r="D22" s="21"/>
      <c r="E22" s="20"/>
      <c r="F22" s="22"/>
      <c r="G22" s="53"/>
      <c r="H22" s="53"/>
      <c r="I22" s="52">
        <f t="shared" ref="I22:AK22" si="0">SUBTOTAL(9,I18:I21)</f>
        <v>1800000000</v>
      </c>
      <c r="J22" s="52">
        <f t="shared" si="0"/>
        <v>1815590943</v>
      </c>
      <c r="K22" s="52">
        <f t="shared" si="0"/>
        <v>0</v>
      </c>
      <c r="L22" s="51">
        <f t="shared" si="0"/>
        <v>967200000</v>
      </c>
      <c r="M22" s="87">
        <f t="shared" si="0"/>
        <v>0</v>
      </c>
      <c r="N22" s="87">
        <f t="shared" si="0"/>
        <v>11105194</v>
      </c>
      <c r="O22" s="87">
        <f t="shared" si="0"/>
        <v>343770620</v>
      </c>
      <c r="P22" s="87">
        <f t="shared" si="0"/>
        <v>185609703</v>
      </c>
      <c r="Q22" s="87">
        <f t="shared" si="0"/>
        <v>-15290000</v>
      </c>
      <c r="R22" s="87">
        <f t="shared" si="0"/>
        <v>15290000</v>
      </c>
      <c r="S22" s="87">
        <f t="shared" si="0"/>
        <v>0</v>
      </c>
      <c r="T22" s="87">
        <f t="shared" si="0"/>
        <v>0</v>
      </c>
      <c r="U22" s="87">
        <f t="shared" si="0"/>
        <v>0</v>
      </c>
      <c r="V22" s="87">
        <f t="shared" si="0"/>
        <v>0</v>
      </c>
      <c r="W22" s="87">
        <f t="shared" si="0"/>
        <v>1507685517</v>
      </c>
      <c r="X22" s="79">
        <f t="shared" si="0"/>
        <v>0</v>
      </c>
      <c r="Y22" s="79">
        <f t="shared" si="0"/>
        <v>0</v>
      </c>
      <c r="Z22" s="79">
        <f t="shared" si="0"/>
        <v>61540001</v>
      </c>
      <c r="AA22" s="79">
        <f t="shared" si="0"/>
        <v>105240001</v>
      </c>
      <c r="AB22" s="79">
        <f t="shared" si="0"/>
        <v>106000000</v>
      </c>
      <c r="AC22" s="79">
        <f t="shared" si="0"/>
        <v>108228497</v>
      </c>
      <c r="AD22" s="79">
        <f t="shared" si="0"/>
        <v>295735452</v>
      </c>
      <c r="AE22" s="79">
        <f t="shared" si="0"/>
        <v>197878694</v>
      </c>
      <c r="AF22" s="79">
        <f t="shared" si="0"/>
        <v>144219141</v>
      </c>
      <c r="AG22" s="79">
        <f t="shared" si="0"/>
        <v>0</v>
      </c>
      <c r="AH22" s="79">
        <f t="shared" si="0"/>
        <v>0</v>
      </c>
      <c r="AI22" s="129">
        <f t="shared" si="0"/>
        <v>0</v>
      </c>
      <c r="AJ22" s="116">
        <f t="shared" si="0"/>
        <v>1018841786</v>
      </c>
      <c r="AK22" s="117">
        <f t="shared" si="0"/>
        <v>488843731</v>
      </c>
    </row>
    <row r="23" spans="2:38" s="25" customFormat="1" ht="11.25">
      <c r="B23" s="26"/>
      <c r="C23" s="23"/>
      <c r="D23" s="24"/>
      <c r="E23" s="24"/>
      <c r="F23" s="24"/>
      <c r="G23" s="24"/>
      <c r="H23" s="24"/>
      <c r="I23" s="24"/>
      <c r="J23" s="24"/>
      <c r="K23" s="24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/>
      <c r="AL23" s="47"/>
    </row>
    <row r="24" spans="2:38" s="25" customFormat="1" ht="11.25" hidden="1">
      <c r="B24" s="26"/>
      <c r="C24" s="23"/>
      <c r="D24" s="24"/>
      <c r="E24" s="24"/>
      <c r="F24" s="24"/>
      <c r="G24" s="24"/>
      <c r="H24" s="24"/>
      <c r="I24" s="24">
        <v>402000000</v>
      </c>
      <c r="J24" s="24"/>
      <c r="K24" s="24">
        <v>389411087</v>
      </c>
      <c r="L24" s="24">
        <v>384611087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0</v>
      </c>
      <c r="Y24" s="24">
        <v>0</v>
      </c>
      <c r="Z24" s="24">
        <v>27574500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27574500</v>
      </c>
      <c r="AK24" s="24">
        <v>357036587</v>
      </c>
      <c r="AL24" s="23"/>
    </row>
    <row r="25" spans="2:38" hidden="1">
      <c r="B25" s="29"/>
      <c r="C25" s="30"/>
      <c r="D25" s="31"/>
      <c r="E25" s="32"/>
      <c r="I25" s="85">
        <f t="shared" ref="I25:Y25" si="1">+I24-I22</f>
        <v>-1398000000</v>
      </c>
      <c r="J25" s="85"/>
      <c r="K25" s="85">
        <f t="shared" si="1"/>
        <v>389411087</v>
      </c>
      <c r="L25" s="85">
        <f t="shared" si="1"/>
        <v>-582588913</v>
      </c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>
        <f t="shared" si="1"/>
        <v>0</v>
      </c>
      <c r="Y25" s="85">
        <f t="shared" si="1"/>
        <v>0</v>
      </c>
      <c r="Z25" s="85">
        <f>+Z24-Z22</f>
        <v>-33965501</v>
      </c>
      <c r="AA25" s="85">
        <f t="shared" ref="AA25:AK25" si="2">+AA24-AA22</f>
        <v>-105240001</v>
      </c>
      <c r="AB25" s="85">
        <f t="shared" si="2"/>
        <v>-106000000</v>
      </c>
      <c r="AC25" s="85">
        <f t="shared" si="2"/>
        <v>-108228497</v>
      </c>
      <c r="AD25" s="85">
        <f t="shared" si="2"/>
        <v>-295735452</v>
      </c>
      <c r="AE25" s="85">
        <f t="shared" si="2"/>
        <v>-197878694</v>
      </c>
      <c r="AF25" s="85">
        <f t="shared" si="2"/>
        <v>-144219141</v>
      </c>
      <c r="AG25" s="85">
        <f t="shared" si="2"/>
        <v>0</v>
      </c>
      <c r="AH25" s="85">
        <f t="shared" si="2"/>
        <v>0</v>
      </c>
      <c r="AI25" s="85">
        <f t="shared" si="2"/>
        <v>0</v>
      </c>
      <c r="AJ25" s="85">
        <f t="shared" si="2"/>
        <v>-991267286</v>
      </c>
      <c r="AK25" s="85">
        <f t="shared" si="2"/>
        <v>-131807144</v>
      </c>
    </row>
    <row r="26" spans="2:38">
      <c r="B26" s="29"/>
      <c r="C26" s="30"/>
      <c r="D26" s="3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J26" s="5"/>
      <c r="AK26" s="86"/>
    </row>
    <row r="27" spans="2:38">
      <c r="C27" s="30"/>
      <c r="I27" s="5"/>
      <c r="J27" s="5"/>
      <c r="Y27" s="5"/>
      <c r="Z27" s="5"/>
      <c r="AJ27" s="5"/>
      <c r="AK27" s="5"/>
    </row>
    <row r="28" spans="2:38">
      <c r="C28" s="3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38">
      <c r="C29" s="30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2:38">
      <c r="C30" s="30"/>
    </row>
    <row r="31" spans="2:38">
      <c r="C31" s="30"/>
    </row>
    <row r="32" spans="2:38">
      <c r="C32" s="30"/>
    </row>
    <row r="33" spans="2:8">
      <c r="B33" s="29"/>
      <c r="D33" s="30"/>
    </row>
    <row r="34" spans="2:8">
      <c r="B34" s="29"/>
      <c r="D34" s="30"/>
    </row>
    <row r="35" spans="2:8">
      <c r="B35" s="28"/>
      <c r="C35" s="30"/>
      <c r="D35" s="30"/>
    </row>
    <row r="36" spans="2:8">
      <c r="B36" s="29"/>
      <c r="C36" s="30"/>
      <c r="D36" s="30"/>
      <c r="G36" s="33"/>
      <c r="H36" s="33"/>
    </row>
    <row r="37" spans="2:8">
      <c r="B37" s="29"/>
    </row>
    <row r="38" spans="2:8">
      <c r="C38" s="30"/>
      <c r="D38" s="30"/>
    </row>
    <row r="39" spans="2:8">
      <c r="B39" s="29"/>
    </row>
    <row r="40" spans="2:8">
      <c r="B40" s="29"/>
    </row>
    <row r="41" spans="2:8">
      <c r="B41" s="29"/>
    </row>
    <row r="42" spans="2:8">
      <c r="B42" s="29"/>
    </row>
    <row r="43" spans="2:8">
      <c r="B43" s="29"/>
    </row>
    <row r="44" spans="2:8">
      <c r="B44" s="29"/>
      <c r="C44" s="30"/>
    </row>
    <row r="45" spans="2:8">
      <c r="B45" s="29"/>
      <c r="C45" s="30"/>
    </row>
    <row r="46" spans="2:8">
      <c r="B46" s="29"/>
      <c r="C46" s="30"/>
    </row>
    <row r="47" spans="2:8">
      <c r="B47" s="29"/>
      <c r="C47" s="30"/>
    </row>
    <row r="48" spans="2:8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  <row r="52" spans="2:3">
      <c r="B52" s="29"/>
      <c r="C52" s="30"/>
    </row>
    <row r="53" spans="2:3">
      <c r="B53" s="29"/>
      <c r="C53" s="30"/>
    </row>
    <row r="54" spans="2:3">
      <c r="B54" s="29"/>
      <c r="C54" s="30"/>
    </row>
  </sheetData>
  <autoFilter ref="B17:AL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AK17:AK21">
    <cfRule type="cellIs" dxfId="20" priority="1" operator="lessThan">
      <formula>0</formula>
    </cfRule>
  </conditionalFormatting>
  <conditionalFormatting sqref="AL6:AL13">
    <cfRule type="cellIs" dxfId="19" priority="4" operator="lessThan">
      <formula>0</formula>
    </cfRule>
  </conditionalFormatting>
  <conditionalFormatting sqref="AL23 AL25:AL1048576">
    <cfRule type="cellIs" dxfId="18" priority="5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4"/>
  <sheetViews>
    <sheetView showGridLines="0" zoomScale="90" zoomScaleNormal="90" workbookViewId="0">
      <pane xSplit="7" ySplit="17" topLeftCell="R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8" width="23.5703125" style="3" customWidth="1"/>
    <col min="9" max="9" width="23.28515625" style="3" bestFit="1" customWidth="1"/>
    <col min="10" max="10" width="23.28515625" style="3" customWidth="1"/>
    <col min="11" max="11" width="19.28515625" style="3" customWidth="1" outlineLevel="1"/>
    <col min="12" max="12" width="19.7109375" style="5" bestFit="1" customWidth="1" outlineLevel="1"/>
    <col min="13" max="22" width="19.7109375" style="5" customWidth="1" outlineLevel="1"/>
    <col min="23" max="23" width="19.7109375" style="5" customWidth="1"/>
    <col min="24" max="24" width="19.7109375" style="5" hidden="1" customWidth="1" outlineLevel="1"/>
    <col min="25" max="25" width="14.7109375" style="6" hidden="1" customWidth="1" outlineLevel="1"/>
    <col min="26" max="26" width="17.5703125" style="6" hidden="1" customWidth="1" outlineLevel="1"/>
    <col min="27" max="29" width="16.140625" style="6" hidden="1" customWidth="1" outlineLevel="1"/>
    <col min="30" max="32" width="17.140625" style="6" hidden="1" customWidth="1" outlineLevel="1"/>
    <col min="33" max="34" width="17.5703125" style="6" hidden="1" customWidth="1" outlineLevel="1"/>
    <col min="35" max="35" width="19" style="6" hidden="1" customWidth="1" outlineLevel="1"/>
    <col min="36" max="36" width="17.85546875" style="6" customWidth="1" collapsed="1"/>
    <col min="37" max="37" width="21.28515625" style="27" customWidth="1"/>
    <col min="38" max="38" width="22.140625" style="6" customWidth="1"/>
    <col min="39" max="16384" width="11.42578125" style="3"/>
  </cols>
  <sheetData>
    <row r="1" spans="2:38" ht="13.5" thickBot="1"/>
    <row r="2" spans="2:38" ht="24" customHeight="1" thickBot="1">
      <c r="B2" s="151"/>
      <c r="C2" s="154" t="s">
        <v>2</v>
      </c>
      <c r="D2" s="155"/>
      <c r="E2" s="155"/>
      <c r="F2" s="155"/>
      <c r="G2" s="155"/>
      <c r="H2" s="57"/>
      <c r="I2" s="13"/>
      <c r="J2" s="13"/>
      <c r="K2" s="5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24" customHeight="1" thickBot="1">
      <c r="B3" s="152"/>
      <c r="C3" s="154" t="s">
        <v>5</v>
      </c>
      <c r="D3" s="155"/>
      <c r="E3" s="155"/>
      <c r="F3" s="155"/>
      <c r="G3" s="155"/>
      <c r="H3" s="57"/>
      <c r="I3" s="13"/>
      <c r="J3" s="13"/>
      <c r="K3" s="57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24" customHeight="1" thickBot="1">
      <c r="B4" s="153"/>
      <c r="C4" s="154" t="s">
        <v>31</v>
      </c>
      <c r="D4" s="155"/>
      <c r="E4" s="155"/>
      <c r="F4" s="155"/>
      <c r="G4" s="155"/>
      <c r="H4" s="57"/>
      <c r="I4" s="13"/>
      <c r="J4" s="13"/>
      <c r="K4" s="57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2.75" customHeight="1" thickBot="1">
      <c r="B5" s="7"/>
      <c r="C5" s="8"/>
      <c r="D5" s="8"/>
      <c r="E5" s="8"/>
      <c r="F5" s="8"/>
      <c r="G5" s="8"/>
      <c r="H5" s="5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2:38" s="64" customFormat="1" ht="15.75" customHeight="1" outlineLevel="1">
      <c r="B6" s="60" t="s">
        <v>36</v>
      </c>
      <c r="C6" s="156" t="s">
        <v>62</v>
      </c>
      <c r="D6" s="156"/>
      <c r="E6" s="156"/>
      <c r="F6" s="156"/>
      <c r="G6" s="157"/>
      <c r="H6" s="57"/>
      <c r="I6" s="63"/>
      <c r="J6" s="63"/>
      <c r="K6" s="63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</row>
    <row r="7" spans="2:38" s="64" customFormat="1" ht="15.75" customHeight="1" outlineLevel="1">
      <c r="B7" s="59" t="s">
        <v>64</v>
      </c>
      <c r="C7" s="149" t="s">
        <v>63</v>
      </c>
      <c r="D7" s="149" t="s">
        <v>37</v>
      </c>
      <c r="E7" s="149" t="s">
        <v>37</v>
      </c>
      <c r="F7" s="149" t="s">
        <v>37</v>
      </c>
      <c r="G7" s="150" t="s">
        <v>37</v>
      </c>
      <c r="H7" s="57"/>
      <c r="I7" s="63"/>
      <c r="J7" s="63"/>
      <c r="K7" s="63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</row>
    <row r="8" spans="2:38" s="64" customFormat="1" ht="15.75" customHeight="1" outlineLevel="1">
      <c r="B8" s="61" t="s">
        <v>65</v>
      </c>
      <c r="C8" s="149" t="s">
        <v>66</v>
      </c>
      <c r="D8" s="149" t="s">
        <v>38</v>
      </c>
      <c r="E8" s="149" t="s">
        <v>38</v>
      </c>
      <c r="F8" s="149" t="s">
        <v>38</v>
      </c>
      <c r="G8" s="150" t="s">
        <v>38</v>
      </c>
      <c r="H8" s="57"/>
      <c r="I8" s="63"/>
      <c r="J8" s="63"/>
      <c r="K8" s="63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</row>
    <row r="9" spans="2:38" s="64" customFormat="1" ht="32.25" customHeight="1" outlineLevel="1">
      <c r="B9" s="59" t="s">
        <v>7</v>
      </c>
      <c r="C9" s="166" t="s">
        <v>151</v>
      </c>
      <c r="D9" s="167"/>
      <c r="E9" s="167"/>
      <c r="F9" s="167"/>
      <c r="G9" s="168"/>
      <c r="H9" s="57"/>
      <c r="I9" s="65"/>
      <c r="J9" s="65"/>
      <c r="K9" s="65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</row>
    <row r="10" spans="2:38" s="64" customFormat="1" ht="15.75" customHeight="1" outlineLevel="1">
      <c r="B10" s="59" t="s">
        <v>14</v>
      </c>
      <c r="C10" s="169" t="s">
        <v>89</v>
      </c>
      <c r="D10" s="149" t="s">
        <v>39</v>
      </c>
      <c r="E10" s="149" t="s">
        <v>39</v>
      </c>
      <c r="F10" s="149" t="s">
        <v>39</v>
      </c>
      <c r="G10" s="150" t="s">
        <v>39</v>
      </c>
      <c r="H10" s="57"/>
      <c r="I10" s="63"/>
      <c r="J10" s="63"/>
      <c r="K10" s="63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</row>
    <row r="11" spans="2:38" s="64" customFormat="1" ht="15.75" customHeight="1" outlineLevel="1" thickBot="1">
      <c r="B11" s="62" t="s">
        <v>11</v>
      </c>
      <c r="C11" s="163" t="s">
        <v>88</v>
      </c>
      <c r="D11" s="164">
        <v>2020110010174</v>
      </c>
      <c r="E11" s="164">
        <v>2020110010174</v>
      </c>
      <c r="F11" s="164">
        <v>2020110010174</v>
      </c>
      <c r="G11" s="165">
        <v>2020110010174</v>
      </c>
      <c r="H11" s="57"/>
      <c r="I11" s="63"/>
      <c r="J11" s="63"/>
      <c r="K11" s="63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</row>
    <row r="12" spans="2:38" s="11" customFormat="1" ht="15.75" customHeight="1" outlineLevel="1" thickBot="1">
      <c r="B12" s="40"/>
      <c r="C12" s="41"/>
      <c r="D12" s="41"/>
      <c r="E12" s="41"/>
      <c r="F12" s="41"/>
      <c r="G12" s="41"/>
      <c r="H12" s="57"/>
      <c r="I12" s="13"/>
      <c r="J12" s="13"/>
      <c r="K12" s="13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2:38" s="11" customFormat="1" ht="30.75" customHeight="1" outlineLevel="1">
      <c r="B13" s="1" t="s">
        <v>35</v>
      </c>
      <c r="C13" s="160" t="s">
        <v>152</v>
      </c>
      <c r="D13" s="161"/>
      <c r="E13" s="162"/>
      <c r="F13" s="2" t="s">
        <v>6</v>
      </c>
      <c r="G13" s="34">
        <v>45954</v>
      </c>
      <c r="H13" s="57"/>
      <c r="I13" s="14"/>
      <c r="J13" s="14"/>
      <c r="K13" s="14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s="11" customFormat="1" ht="30" customHeight="1">
      <c r="B14" s="158" t="s">
        <v>12</v>
      </c>
      <c r="C14" s="36" t="s">
        <v>33</v>
      </c>
      <c r="D14" s="35" t="s">
        <v>3</v>
      </c>
      <c r="E14" s="35" t="s">
        <v>4</v>
      </c>
      <c r="F14" s="35" t="s">
        <v>10</v>
      </c>
      <c r="G14" s="36" t="s">
        <v>32</v>
      </c>
      <c r="H14" s="57"/>
      <c r="I14" s="12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8"/>
    </row>
    <row r="15" spans="2:38" s="11" customFormat="1" ht="20.25" thickBot="1">
      <c r="B15" s="159"/>
      <c r="C15" s="37">
        <v>663000000</v>
      </c>
      <c r="D15" s="48">
        <v>0</v>
      </c>
      <c r="E15" s="48">
        <v>0</v>
      </c>
      <c r="F15" s="38">
        <f>D15-E15</f>
        <v>0</v>
      </c>
      <c r="G15" s="42">
        <f>+C15+F15</f>
        <v>663000000</v>
      </c>
      <c r="H15" s="57"/>
      <c r="I15" s="12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8"/>
    </row>
    <row r="16" spans="2:38" s="9" customFormat="1" ht="15.75" customHeight="1" thickBot="1">
      <c r="B16" s="49"/>
      <c r="C16" s="43"/>
      <c r="D16" s="50"/>
      <c r="E16" s="50"/>
      <c r="F16" s="44"/>
      <c r="G16" s="39"/>
      <c r="H16" s="57"/>
      <c r="I16" s="12"/>
      <c r="J16" s="12"/>
      <c r="K16" s="12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18"/>
    </row>
    <row r="17" spans="2:38" ht="26.25" thickBot="1">
      <c r="B17" s="16" t="s">
        <v>29</v>
      </c>
      <c r="C17" s="17" t="s">
        <v>15</v>
      </c>
      <c r="D17" s="15" t="s">
        <v>8</v>
      </c>
      <c r="E17" s="54" t="s">
        <v>13</v>
      </c>
      <c r="F17" s="15" t="s">
        <v>0</v>
      </c>
      <c r="G17" s="54" t="s">
        <v>9</v>
      </c>
      <c r="H17" s="142" t="s">
        <v>166</v>
      </c>
      <c r="I17" s="55" t="s">
        <v>30</v>
      </c>
      <c r="J17" s="55" t="s">
        <v>169</v>
      </c>
      <c r="K17" s="89" t="s">
        <v>153</v>
      </c>
      <c r="L17" s="90" t="s">
        <v>154</v>
      </c>
      <c r="M17" s="90" t="s">
        <v>155</v>
      </c>
      <c r="N17" s="90" t="s">
        <v>156</v>
      </c>
      <c r="O17" s="90" t="s">
        <v>157</v>
      </c>
      <c r="P17" s="90" t="s">
        <v>158</v>
      </c>
      <c r="Q17" s="90" t="s">
        <v>159</v>
      </c>
      <c r="R17" s="90" t="s">
        <v>160</v>
      </c>
      <c r="S17" s="90" t="s">
        <v>161</v>
      </c>
      <c r="T17" s="90" t="s">
        <v>162</v>
      </c>
      <c r="U17" s="90" t="s">
        <v>163</v>
      </c>
      <c r="V17" s="90" t="s">
        <v>164</v>
      </c>
      <c r="W17" s="90" t="s">
        <v>165</v>
      </c>
      <c r="X17" s="88" t="s">
        <v>16</v>
      </c>
      <c r="Y17" s="88" t="s">
        <v>27</v>
      </c>
      <c r="Z17" s="88" t="s">
        <v>26</v>
      </c>
      <c r="AA17" s="88" t="s">
        <v>25</v>
      </c>
      <c r="AB17" s="88" t="s">
        <v>24</v>
      </c>
      <c r="AC17" s="88" t="s">
        <v>23</v>
      </c>
      <c r="AD17" s="88" t="s">
        <v>22</v>
      </c>
      <c r="AE17" s="88" t="s">
        <v>21</v>
      </c>
      <c r="AF17" s="88" t="s">
        <v>20</v>
      </c>
      <c r="AG17" s="88" t="s">
        <v>19</v>
      </c>
      <c r="AH17" s="88" t="s">
        <v>18</v>
      </c>
      <c r="AI17" s="97" t="s">
        <v>17</v>
      </c>
      <c r="AJ17" s="130" t="s">
        <v>1</v>
      </c>
      <c r="AK17" s="56" t="s">
        <v>28</v>
      </c>
      <c r="AL17" s="18"/>
    </row>
    <row r="18" spans="2:38" ht="34.5" customHeight="1">
      <c r="B18" s="75" t="s">
        <v>71</v>
      </c>
      <c r="C18" s="76" t="s">
        <v>91</v>
      </c>
      <c r="D18" s="67" t="s">
        <v>90</v>
      </c>
      <c r="E18" s="67" t="s">
        <v>40</v>
      </c>
      <c r="F18" s="68" t="s">
        <v>93</v>
      </c>
      <c r="G18" s="69" t="s">
        <v>94</v>
      </c>
      <c r="H18" s="69" t="s">
        <v>167</v>
      </c>
      <c r="I18" s="83">
        <v>213000000</v>
      </c>
      <c r="J18" s="143">
        <v>147997394</v>
      </c>
      <c r="K18" s="94">
        <v>0</v>
      </c>
      <c r="L18" s="94">
        <v>0</v>
      </c>
      <c r="M18" s="94">
        <v>75422596</v>
      </c>
      <c r="N18" s="94">
        <v>4285815</v>
      </c>
      <c r="O18" s="94">
        <v>0</v>
      </c>
      <c r="P18" s="94">
        <v>0</v>
      </c>
      <c r="Q18" s="94">
        <v>18122316</v>
      </c>
      <c r="R18" s="94">
        <v>30000000</v>
      </c>
      <c r="S18" s="94">
        <v>20166667</v>
      </c>
      <c r="T18" s="92"/>
      <c r="U18" s="92"/>
      <c r="V18" s="92"/>
      <c r="W18" s="131">
        <f>SUM(K18:V18)</f>
        <v>147997394</v>
      </c>
      <c r="X18" s="98">
        <v>0</v>
      </c>
      <c r="Y18" s="98">
        <v>0</v>
      </c>
      <c r="Z18" s="98">
        <v>0</v>
      </c>
      <c r="AA18" s="98">
        <v>6520782</v>
      </c>
      <c r="AB18" s="98">
        <v>18855649</v>
      </c>
      <c r="AC18" s="98">
        <v>18855649</v>
      </c>
      <c r="AD18" s="98">
        <v>19614200</v>
      </c>
      <c r="AE18" s="98">
        <v>18855649</v>
      </c>
      <c r="AF18" s="98">
        <v>11601534</v>
      </c>
      <c r="AG18" s="98"/>
      <c r="AH18" s="99"/>
      <c r="AI18" s="123"/>
      <c r="AJ18" s="134">
        <f>SUM(X18:AI18)</f>
        <v>94303463</v>
      </c>
      <c r="AK18" s="107">
        <f>+W18-AJ18</f>
        <v>53693931</v>
      </c>
      <c r="AL18" s="3"/>
    </row>
    <row r="19" spans="2:38" ht="34.5" customHeight="1">
      <c r="B19" s="75" t="s">
        <v>71</v>
      </c>
      <c r="C19" s="76" t="s">
        <v>92</v>
      </c>
      <c r="D19" s="67" t="s">
        <v>90</v>
      </c>
      <c r="E19" s="67" t="s">
        <v>40</v>
      </c>
      <c r="F19" s="68" t="s">
        <v>93</v>
      </c>
      <c r="G19" s="69" t="s">
        <v>94</v>
      </c>
      <c r="H19" s="69" t="s">
        <v>167</v>
      </c>
      <c r="I19" s="83">
        <v>450000000</v>
      </c>
      <c r="J19" s="144">
        <v>299372371</v>
      </c>
      <c r="K19" s="94">
        <v>0</v>
      </c>
      <c r="L19" s="94">
        <v>78556490</v>
      </c>
      <c r="M19" s="94">
        <v>42000000</v>
      </c>
      <c r="N19" s="94">
        <v>23482547</v>
      </c>
      <c r="O19" s="94">
        <v>33000000</v>
      </c>
      <c r="P19" s="94">
        <v>0</v>
      </c>
      <c r="Q19" s="94">
        <v>11833334</v>
      </c>
      <c r="R19" s="94">
        <v>72000000</v>
      </c>
      <c r="S19" s="94">
        <v>38500000</v>
      </c>
      <c r="T19" s="94"/>
      <c r="U19" s="94"/>
      <c r="V19" s="94"/>
      <c r="W19" s="132">
        <f>SUM(K19:V19)</f>
        <v>299372371</v>
      </c>
      <c r="X19" s="100">
        <v>0</v>
      </c>
      <c r="Y19" s="98">
        <v>0</v>
      </c>
      <c r="Z19" s="98">
        <v>2618550</v>
      </c>
      <c r="AA19" s="98">
        <v>13238982</v>
      </c>
      <c r="AB19" s="98">
        <v>18355649</v>
      </c>
      <c r="AC19" s="98">
        <v>24284826</v>
      </c>
      <c r="AD19" s="98">
        <v>25041262</v>
      </c>
      <c r="AE19" s="98">
        <v>24642264</v>
      </c>
      <c r="AF19" s="98">
        <v>19805650</v>
      </c>
      <c r="AG19" s="98"/>
      <c r="AH19" s="98"/>
      <c r="AI19" s="125"/>
      <c r="AJ19" s="135">
        <f>SUM(X19:AI19)</f>
        <v>127987183</v>
      </c>
      <c r="AK19" s="107">
        <f>+W19-AJ19</f>
        <v>171385188</v>
      </c>
      <c r="AL19" s="3"/>
    </row>
    <row r="20" spans="2:38">
      <c r="B20" s="75"/>
      <c r="C20" s="76"/>
      <c r="D20" s="67"/>
      <c r="E20" s="67"/>
      <c r="F20" s="68"/>
      <c r="G20" s="69"/>
      <c r="H20" s="69"/>
      <c r="I20" s="83"/>
      <c r="J20" s="144"/>
      <c r="K20" s="93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32"/>
      <c r="X20" s="100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125"/>
      <c r="AJ20" s="135"/>
      <c r="AK20" s="107"/>
      <c r="AL20" s="3"/>
    </row>
    <row r="21" spans="2:38" ht="13.5" thickBot="1">
      <c r="B21" s="77"/>
      <c r="C21" s="78"/>
      <c r="D21" s="71"/>
      <c r="E21" s="71"/>
      <c r="F21" s="72"/>
      <c r="G21" s="73"/>
      <c r="H21" s="73"/>
      <c r="I21" s="84"/>
      <c r="J21" s="145"/>
      <c r="K21" s="95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133"/>
      <c r="X21" s="101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27"/>
      <c r="AJ21" s="136"/>
      <c r="AK21" s="107"/>
      <c r="AL21" s="3"/>
    </row>
    <row r="22" spans="2:38" s="18" customFormat="1" ht="31.5" customHeight="1" thickBot="1">
      <c r="B22" s="19" t="s">
        <v>34</v>
      </c>
      <c r="C22" s="45"/>
      <c r="D22" s="21"/>
      <c r="E22" s="20"/>
      <c r="F22" s="22"/>
      <c r="G22" s="53"/>
      <c r="H22" s="53"/>
      <c r="I22" s="52">
        <f t="shared" ref="I22:AK22" si="0">SUBTOTAL(9,I18:I21)</f>
        <v>663000000</v>
      </c>
      <c r="J22" s="52">
        <f t="shared" si="0"/>
        <v>447369765</v>
      </c>
      <c r="K22" s="52">
        <f t="shared" si="0"/>
        <v>0</v>
      </c>
      <c r="L22" s="51">
        <f t="shared" si="0"/>
        <v>78556490</v>
      </c>
      <c r="M22" s="87">
        <f t="shared" si="0"/>
        <v>117422596</v>
      </c>
      <c r="N22" s="87">
        <f t="shared" si="0"/>
        <v>27768362</v>
      </c>
      <c r="O22" s="87">
        <f t="shared" si="0"/>
        <v>33000000</v>
      </c>
      <c r="P22" s="87">
        <f t="shared" si="0"/>
        <v>0</v>
      </c>
      <c r="Q22" s="87">
        <f t="shared" si="0"/>
        <v>29955650</v>
      </c>
      <c r="R22" s="87">
        <f t="shared" si="0"/>
        <v>102000000</v>
      </c>
      <c r="S22" s="87">
        <f t="shared" si="0"/>
        <v>58666667</v>
      </c>
      <c r="T22" s="87">
        <f t="shared" si="0"/>
        <v>0</v>
      </c>
      <c r="U22" s="87">
        <f t="shared" si="0"/>
        <v>0</v>
      </c>
      <c r="V22" s="87">
        <f t="shared" si="0"/>
        <v>0</v>
      </c>
      <c r="W22" s="87">
        <f t="shared" si="0"/>
        <v>447369765</v>
      </c>
      <c r="X22" s="79">
        <f>SUBTOTAL(9,X19:X21)</f>
        <v>0</v>
      </c>
      <c r="Y22" s="79">
        <f t="shared" si="0"/>
        <v>0</v>
      </c>
      <c r="Z22" s="79">
        <f t="shared" si="0"/>
        <v>2618550</v>
      </c>
      <c r="AA22" s="79">
        <f t="shared" si="0"/>
        <v>19759764</v>
      </c>
      <c r="AB22" s="79">
        <f t="shared" si="0"/>
        <v>37211298</v>
      </c>
      <c r="AC22" s="79">
        <f t="shared" si="0"/>
        <v>43140475</v>
      </c>
      <c r="AD22" s="79">
        <f t="shared" si="0"/>
        <v>44655462</v>
      </c>
      <c r="AE22" s="79">
        <f t="shared" si="0"/>
        <v>43497913</v>
      </c>
      <c r="AF22" s="79">
        <f t="shared" si="0"/>
        <v>31407184</v>
      </c>
      <c r="AG22" s="79">
        <f t="shared" si="0"/>
        <v>0</v>
      </c>
      <c r="AH22" s="79">
        <f t="shared" si="0"/>
        <v>0</v>
      </c>
      <c r="AI22" s="129">
        <f t="shared" si="0"/>
        <v>0</v>
      </c>
      <c r="AJ22" s="116">
        <f t="shared" si="0"/>
        <v>222290646</v>
      </c>
      <c r="AK22" s="117">
        <f t="shared" si="0"/>
        <v>225079119</v>
      </c>
    </row>
    <row r="23" spans="2:38" s="25" customFormat="1" ht="11.25">
      <c r="B23" s="26"/>
      <c r="C23" s="23"/>
      <c r="D23" s="24"/>
      <c r="E23" s="24"/>
      <c r="F23" s="24"/>
      <c r="G23" s="24"/>
      <c r="H23" s="24"/>
      <c r="I23" s="24"/>
      <c r="J23" s="24"/>
      <c r="K23" s="24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/>
      <c r="AL23" s="47"/>
    </row>
    <row r="24" spans="2:38" s="25" customFormat="1" ht="11.25" hidden="1">
      <c r="B24" s="26"/>
      <c r="C24" s="23"/>
      <c r="D24" s="24"/>
      <c r="E24" s="24"/>
      <c r="F24" s="24"/>
      <c r="G24" s="24"/>
      <c r="H24" s="24"/>
      <c r="I24" s="24">
        <v>402000000</v>
      </c>
      <c r="J24" s="24"/>
      <c r="K24" s="24">
        <v>389411087</v>
      </c>
      <c r="L24" s="24">
        <v>384611087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0</v>
      </c>
      <c r="Y24" s="24">
        <v>0</v>
      </c>
      <c r="Z24" s="24">
        <v>27574500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27574500</v>
      </c>
      <c r="AK24" s="24">
        <v>357036587</v>
      </c>
      <c r="AL24" s="23"/>
    </row>
    <row r="25" spans="2:38" hidden="1">
      <c r="B25" s="29"/>
      <c r="C25" s="30"/>
      <c r="D25" s="31"/>
      <c r="E25" s="32"/>
      <c r="I25" s="85">
        <f t="shared" ref="I25:Y25" si="1">+I24-I22</f>
        <v>-261000000</v>
      </c>
      <c r="J25" s="85"/>
      <c r="K25" s="85">
        <f t="shared" si="1"/>
        <v>389411087</v>
      </c>
      <c r="L25" s="85">
        <f t="shared" si="1"/>
        <v>306054597</v>
      </c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>
        <f t="shared" si="1"/>
        <v>0</v>
      </c>
      <c r="Y25" s="85">
        <f t="shared" si="1"/>
        <v>0</v>
      </c>
      <c r="Z25" s="85">
        <f>+Z24-Z22</f>
        <v>24955950</v>
      </c>
      <c r="AA25" s="85">
        <f t="shared" ref="AA25:AK25" si="2">+AA24-AA22</f>
        <v>-19759764</v>
      </c>
      <c r="AB25" s="85">
        <f t="shared" si="2"/>
        <v>-37211298</v>
      </c>
      <c r="AC25" s="85">
        <f t="shared" si="2"/>
        <v>-43140475</v>
      </c>
      <c r="AD25" s="85">
        <f t="shared" si="2"/>
        <v>-44655462</v>
      </c>
      <c r="AE25" s="85">
        <f t="shared" si="2"/>
        <v>-43497913</v>
      </c>
      <c r="AF25" s="85">
        <f t="shared" si="2"/>
        <v>-31407184</v>
      </c>
      <c r="AG25" s="85">
        <f t="shared" si="2"/>
        <v>0</v>
      </c>
      <c r="AH25" s="85">
        <f t="shared" si="2"/>
        <v>0</v>
      </c>
      <c r="AI25" s="85">
        <f t="shared" si="2"/>
        <v>0</v>
      </c>
      <c r="AJ25" s="85">
        <f t="shared" si="2"/>
        <v>-194716146</v>
      </c>
      <c r="AK25" s="85">
        <f t="shared" si="2"/>
        <v>131957468</v>
      </c>
    </row>
    <row r="26" spans="2:38">
      <c r="B26" s="29"/>
      <c r="C26" s="30"/>
      <c r="D26" s="3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J26" s="5"/>
      <c r="AK26" s="86"/>
    </row>
    <row r="27" spans="2:38">
      <c r="C27" s="30"/>
      <c r="I27" s="5"/>
      <c r="J27" s="5"/>
      <c r="Y27" s="5"/>
      <c r="Z27" s="5"/>
      <c r="AJ27" s="5"/>
      <c r="AK27" s="5"/>
    </row>
    <row r="28" spans="2:38">
      <c r="C28" s="3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38">
      <c r="C29" s="30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2:38">
      <c r="C30" s="30"/>
    </row>
    <row r="31" spans="2:38">
      <c r="C31" s="30"/>
      <c r="K31" s="148"/>
    </row>
    <row r="32" spans="2:38">
      <c r="C32" s="30"/>
      <c r="K32" s="148"/>
    </row>
    <row r="33" spans="2:11">
      <c r="B33" s="29"/>
      <c r="D33" s="30"/>
      <c r="K33" s="148"/>
    </row>
    <row r="34" spans="2:11">
      <c r="B34" s="29"/>
      <c r="D34" s="30"/>
      <c r="K34" s="148"/>
    </row>
    <row r="35" spans="2:11">
      <c r="B35" s="28"/>
      <c r="C35" s="30"/>
      <c r="D35" s="30"/>
      <c r="K35" s="148"/>
    </row>
    <row r="36" spans="2:11">
      <c r="B36" s="29"/>
      <c r="C36" s="30"/>
      <c r="D36" s="30"/>
      <c r="G36" s="33"/>
      <c r="H36" s="33"/>
      <c r="K36" s="148"/>
    </row>
    <row r="37" spans="2:11">
      <c r="B37" s="29"/>
      <c r="K37" s="148"/>
    </row>
    <row r="38" spans="2:11">
      <c r="C38" s="30"/>
      <c r="D38" s="30"/>
      <c r="K38" s="148"/>
    </row>
    <row r="39" spans="2:11">
      <c r="B39" s="29"/>
      <c r="K39" s="148"/>
    </row>
    <row r="40" spans="2:11">
      <c r="B40" s="29"/>
      <c r="K40" s="148"/>
    </row>
    <row r="41" spans="2:11">
      <c r="B41" s="29"/>
      <c r="K41" s="148"/>
    </row>
    <row r="42" spans="2:11">
      <c r="B42" s="29"/>
      <c r="K42" s="148"/>
    </row>
    <row r="43" spans="2:11">
      <c r="B43" s="29"/>
      <c r="K43" s="148"/>
    </row>
    <row r="44" spans="2:11">
      <c r="B44" s="29"/>
      <c r="C44" s="30"/>
      <c r="K44" s="148"/>
    </row>
    <row r="45" spans="2:11">
      <c r="B45" s="29"/>
      <c r="C45" s="30"/>
      <c r="K45" s="148"/>
    </row>
    <row r="46" spans="2:11">
      <c r="B46" s="29"/>
      <c r="C46" s="30"/>
      <c r="K46" s="148"/>
    </row>
    <row r="47" spans="2:11">
      <c r="B47" s="29"/>
      <c r="C47" s="30"/>
      <c r="K47" s="148"/>
    </row>
    <row r="48" spans="2:11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  <row r="52" spans="2:3">
      <c r="B52" s="29"/>
      <c r="C52" s="30"/>
    </row>
    <row r="53" spans="2:3">
      <c r="B53" s="29"/>
      <c r="C53" s="30"/>
    </row>
    <row r="54" spans="2:3">
      <c r="B54" s="29"/>
      <c r="C54" s="30"/>
    </row>
  </sheetData>
  <autoFilter ref="B17:AL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AK17:AK21">
    <cfRule type="cellIs" dxfId="17" priority="1" operator="lessThan">
      <formula>0</formula>
    </cfRule>
  </conditionalFormatting>
  <conditionalFormatting sqref="AL6:AL13">
    <cfRule type="cellIs" dxfId="16" priority="4" operator="lessThan">
      <formula>0</formula>
    </cfRule>
  </conditionalFormatting>
  <conditionalFormatting sqref="AL23 AL25:AL1048576">
    <cfRule type="cellIs" dxfId="15" priority="5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ignoredErrors>
    <ignoredError sqref="W18:W19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4"/>
  <sheetViews>
    <sheetView showGridLines="0" zoomScale="90" zoomScaleNormal="90" workbookViewId="0">
      <pane xSplit="7" ySplit="17" topLeftCell="H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8" width="23.5703125" style="3" customWidth="1"/>
    <col min="9" max="9" width="23.28515625" style="3" bestFit="1" customWidth="1"/>
    <col min="10" max="10" width="23.28515625" style="3" customWidth="1"/>
    <col min="11" max="11" width="21.28515625" style="3" customWidth="1" outlineLevel="1"/>
    <col min="12" max="22" width="21.28515625" style="5" customWidth="1" outlineLevel="1"/>
    <col min="23" max="23" width="19.7109375" style="5" customWidth="1"/>
    <col min="24" max="24" width="19.7109375" style="5" hidden="1" customWidth="1" outlineLevel="1"/>
    <col min="25" max="25" width="17.28515625" style="6" hidden="1" customWidth="1" outlineLevel="1"/>
    <col min="26" max="26" width="17.5703125" style="6" hidden="1" customWidth="1" outlineLevel="1"/>
    <col min="27" max="29" width="16.140625" style="6" hidden="1" customWidth="1" outlineLevel="1"/>
    <col min="30" max="32" width="17.140625" style="6" hidden="1" customWidth="1" outlineLevel="1"/>
    <col min="33" max="34" width="17.5703125" style="6" hidden="1" customWidth="1" outlineLevel="1"/>
    <col min="35" max="35" width="19" style="6" hidden="1" customWidth="1" outlineLevel="1"/>
    <col min="36" max="36" width="19.85546875" style="6" customWidth="1" collapsed="1"/>
    <col min="37" max="37" width="21.28515625" style="27" customWidth="1"/>
    <col min="38" max="38" width="22.140625" style="6" customWidth="1"/>
    <col min="39" max="16384" width="11.42578125" style="3"/>
  </cols>
  <sheetData>
    <row r="1" spans="2:38" ht="13.5" thickBot="1"/>
    <row r="2" spans="2:38" ht="24" customHeight="1" thickBot="1">
      <c r="B2" s="151"/>
      <c r="C2" s="154" t="s">
        <v>2</v>
      </c>
      <c r="D2" s="155"/>
      <c r="E2" s="155"/>
      <c r="F2" s="155"/>
      <c r="G2" s="155"/>
      <c r="H2" s="57"/>
      <c r="I2" s="13"/>
      <c r="J2" s="13"/>
      <c r="K2" s="5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24" customHeight="1" thickBot="1">
      <c r="B3" s="152"/>
      <c r="C3" s="154" t="s">
        <v>5</v>
      </c>
      <c r="D3" s="155"/>
      <c r="E3" s="155"/>
      <c r="F3" s="155"/>
      <c r="G3" s="155"/>
      <c r="H3" s="57"/>
      <c r="I3" s="13"/>
      <c r="J3" s="13"/>
      <c r="K3" s="57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24" customHeight="1" thickBot="1">
      <c r="B4" s="153"/>
      <c r="C4" s="154" t="s">
        <v>31</v>
      </c>
      <c r="D4" s="155"/>
      <c r="E4" s="155"/>
      <c r="F4" s="155"/>
      <c r="G4" s="155"/>
      <c r="H4" s="57"/>
      <c r="I4" s="13"/>
      <c r="J4" s="13"/>
      <c r="K4" s="57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2.75" customHeight="1" thickBot="1">
      <c r="B5" s="7"/>
      <c r="C5" s="8"/>
      <c r="D5" s="8"/>
      <c r="E5" s="8"/>
      <c r="F5" s="8"/>
      <c r="G5" s="8"/>
      <c r="H5" s="5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2:38" s="64" customFormat="1" ht="15.75" customHeight="1" outlineLevel="1">
      <c r="B6" s="60" t="s">
        <v>36</v>
      </c>
      <c r="C6" s="156" t="s">
        <v>62</v>
      </c>
      <c r="D6" s="156"/>
      <c r="E6" s="156"/>
      <c r="F6" s="156"/>
      <c r="G6" s="157"/>
      <c r="H6" s="57"/>
      <c r="I6" s="63"/>
      <c r="J6" s="63"/>
      <c r="K6" s="63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</row>
    <row r="7" spans="2:38" s="64" customFormat="1" ht="15.75" customHeight="1" outlineLevel="1">
      <c r="B7" s="59" t="s">
        <v>64</v>
      </c>
      <c r="C7" s="149" t="s">
        <v>104</v>
      </c>
      <c r="D7" s="149" t="s">
        <v>37</v>
      </c>
      <c r="E7" s="149" t="s">
        <v>37</v>
      </c>
      <c r="F7" s="149" t="s">
        <v>37</v>
      </c>
      <c r="G7" s="150" t="s">
        <v>37</v>
      </c>
      <c r="H7" s="57"/>
      <c r="I7" s="63"/>
      <c r="J7" s="63"/>
      <c r="K7" s="63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</row>
    <row r="8" spans="2:38" s="64" customFormat="1" ht="15.75" customHeight="1" outlineLevel="1">
      <c r="B8" s="61" t="s">
        <v>65</v>
      </c>
      <c r="C8" s="149" t="s">
        <v>105</v>
      </c>
      <c r="D8" s="149" t="s">
        <v>38</v>
      </c>
      <c r="E8" s="149" t="s">
        <v>38</v>
      </c>
      <c r="F8" s="149" t="s">
        <v>38</v>
      </c>
      <c r="G8" s="150" t="s">
        <v>38</v>
      </c>
      <c r="H8" s="57"/>
      <c r="I8" s="63"/>
      <c r="J8" s="63"/>
      <c r="K8" s="63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</row>
    <row r="9" spans="2:38" s="64" customFormat="1" ht="32.25" customHeight="1" outlineLevel="1">
      <c r="B9" s="59" t="s">
        <v>7</v>
      </c>
      <c r="C9" s="166" t="s">
        <v>95</v>
      </c>
      <c r="D9" s="167"/>
      <c r="E9" s="167"/>
      <c r="F9" s="167"/>
      <c r="G9" s="168"/>
      <c r="H9" s="57"/>
      <c r="I9" s="65"/>
      <c r="J9" s="65"/>
      <c r="K9" s="65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</row>
    <row r="10" spans="2:38" s="64" customFormat="1" ht="27.75" customHeight="1" outlineLevel="1">
      <c r="B10" s="59" t="s">
        <v>14</v>
      </c>
      <c r="C10" s="170" t="s">
        <v>107</v>
      </c>
      <c r="D10" s="149" t="s">
        <v>39</v>
      </c>
      <c r="E10" s="149" t="s">
        <v>39</v>
      </c>
      <c r="F10" s="149" t="s">
        <v>39</v>
      </c>
      <c r="G10" s="150" t="s">
        <v>39</v>
      </c>
      <c r="H10" s="57"/>
      <c r="I10" s="63"/>
      <c r="J10" s="63"/>
      <c r="K10" s="63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</row>
    <row r="11" spans="2:38" s="64" customFormat="1" ht="15.75" customHeight="1" outlineLevel="1" thickBot="1">
      <c r="B11" s="62" t="s">
        <v>11</v>
      </c>
      <c r="C11" s="163" t="s">
        <v>106</v>
      </c>
      <c r="D11" s="164">
        <v>2020110010174</v>
      </c>
      <c r="E11" s="164">
        <v>2020110010174</v>
      </c>
      <c r="F11" s="164">
        <v>2020110010174</v>
      </c>
      <c r="G11" s="165">
        <v>2020110010174</v>
      </c>
      <c r="H11" s="57"/>
      <c r="I11" s="63"/>
      <c r="J11" s="63"/>
      <c r="K11" s="63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</row>
    <row r="12" spans="2:38" s="11" customFormat="1" ht="15.75" customHeight="1" outlineLevel="1" thickBot="1">
      <c r="B12" s="40"/>
      <c r="C12" s="41"/>
      <c r="D12" s="41"/>
      <c r="E12" s="41"/>
      <c r="F12" s="41"/>
      <c r="G12" s="41"/>
      <c r="H12" s="57"/>
      <c r="I12" s="13"/>
      <c r="J12" s="13"/>
      <c r="K12" s="13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2:38" s="11" customFormat="1" ht="30.75" customHeight="1" outlineLevel="1">
      <c r="B13" s="1" t="s">
        <v>35</v>
      </c>
      <c r="C13" s="160" t="s">
        <v>152</v>
      </c>
      <c r="D13" s="161"/>
      <c r="E13" s="162"/>
      <c r="F13" s="2" t="s">
        <v>6</v>
      </c>
      <c r="G13" s="34">
        <v>45954</v>
      </c>
      <c r="H13" s="57"/>
      <c r="I13" s="14"/>
      <c r="J13" s="14"/>
      <c r="K13" s="14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s="11" customFormat="1" ht="30" customHeight="1">
      <c r="B14" s="158" t="s">
        <v>12</v>
      </c>
      <c r="C14" s="36" t="s">
        <v>33</v>
      </c>
      <c r="D14" s="35" t="s">
        <v>3</v>
      </c>
      <c r="E14" s="35" t="s">
        <v>4</v>
      </c>
      <c r="F14" s="35" t="s">
        <v>10</v>
      </c>
      <c r="G14" s="36" t="s">
        <v>32</v>
      </c>
      <c r="H14" s="57"/>
      <c r="I14" s="12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8"/>
    </row>
    <row r="15" spans="2:38" s="11" customFormat="1" ht="20.25" thickBot="1">
      <c r="B15" s="159"/>
      <c r="C15" s="37">
        <v>6671549000</v>
      </c>
      <c r="D15" s="48"/>
      <c r="E15" s="48"/>
      <c r="F15" s="38">
        <f>D15-E15</f>
        <v>0</v>
      </c>
      <c r="G15" s="42">
        <f>+C15+F15</f>
        <v>6671549000</v>
      </c>
      <c r="H15" s="57"/>
      <c r="I15" s="12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8"/>
    </row>
    <row r="16" spans="2:38" s="9" customFormat="1" ht="15.75" customHeight="1" thickBot="1">
      <c r="B16" s="49"/>
      <c r="C16" s="43"/>
      <c r="D16" s="50"/>
      <c r="E16" s="50"/>
      <c r="F16" s="44"/>
      <c r="G16" s="39"/>
      <c r="H16" s="39"/>
      <c r="I16" s="12"/>
      <c r="J16" s="12"/>
      <c r="K16" s="12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18"/>
    </row>
    <row r="17" spans="2:38" ht="26.25" thickBot="1">
      <c r="B17" s="16" t="s">
        <v>29</v>
      </c>
      <c r="C17" s="17" t="s">
        <v>15</v>
      </c>
      <c r="D17" s="15" t="s">
        <v>8</v>
      </c>
      <c r="E17" s="54" t="s">
        <v>13</v>
      </c>
      <c r="F17" s="15" t="s">
        <v>0</v>
      </c>
      <c r="G17" s="54" t="s">
        <v>9</v>
      </c>
      <c r="H17" s="142" t="s">
        <v>166</v>
      </c>
      <c r="I17" s="55" t="s">
        <v>30</v>
      </c>
      <c r="J17" s="55" t="s">
        <v>169</v>
      </c>
      <c r="K17" s="89" t="s">
        <v>153</v>
      </c>
      <c r="L17" s="90" t="s">
        <v>154</v>
      </c>
      <c r="M17" s="90" t="s">
        <v>155</v>
      </c>
      <c r="N17" s="90" t="s">
        <v>156</v>
      </c>
      <c r="O17" s="90" t="s">
        <v>157</v>
      </c>
      <c r="P17" s="90" t="s">
        <v>158</v>
      </c>
      <c r="Q17" s="90" t="s">
        <v>159</v>
      </c>
      <c r="R17" s="90" t="s">
        <v>160</v>
      </c>
      <c r="S17" s="90" t="s">
        <v>161</v>
      </c>
      <c r="T17" s="90" t="s">
        <v>162</v>
      </c>
      <c r="U17" s="90" t="s">
        <v>163</v>
      </c>
      <c r="V17" s="90" t="s">
        <v>164</v>
      </c>
      <c r="W17" s="90" t="s">
        <v>165</v>
      </c>
      <c r="X17" s="88" t="s">
        <v>16</v>
      </c>
      <c r="Y17" s="88" t="s">
        <v>27</v>
      </c>
      <c r="Z17" s="88" t="s">
        <v>26</v>
      </c>
      <c r="AA17" s="88" t="s">
        <v>25</v>
      </c>
      <c r="AB17" s="88" t="s">
        <v>24</v>
      </c>
      <c r="AC17" s="88" t="s">
        <v>23</v>
      </c>
      <c r="AD17" s="88" t="s">
        <v>22</v>
      </c>
      <c r="AE17" s="88" t="s">
        <v>21</v>
      </c>
      <c r="AF17" s="88" t="s">
        <v>20</v>
      </c>
      <c r="AG17" s="88" t="s">
        <v>19</v>
      </c>
      <c r="AH17" s="88" t="s">
        <v>18</v>
      </c>
      <c r="AI17" s="97" t="s">
        <v>17</v>
      </c>
      <c r="AJ17" s="130" t="s">
        <v>1</v>
      </c>
      <c r="AK17" s="56" t="s">
        <v>28</v>
      </c>
      <c r="AL17" s="18"/>
    </row>
    <row r="18" spans="2:38" ht="34.5" customHeight="1">
      <c r="B18" s="75" t="s">
        <v>148</v>
      </c>
      <c r="C18" s="76" t="s">
        <v>96</v>
      </c>
      <c r="D18" s="67" t="s">
        <v>99</v>
      </c>
      <c r="E18" s="67" t="s">
        <v>110</v>
      </c>
      <c r="F18" s="68" t="s">
        <v>102</v>
      </c>
      <c r="G18" s="69" t="s">
        <v>108</v>
      </c>
      <c r="H18" s="69" t="s">
        <v>167</v>
      </c>
      <c r="I18" s="83">
        <v>5368549000</v>
      </c>
      <c r="J18" s="143">
        <v>4484693933</v>
      </c>
      <c r="K18" s="94">
        <v>935199460</v>
      </c>
      <c r="L18" s="94">
        <v>1073703705</v>
      </c>
      <c r="M18" s="94">
        <v>606714827</v>
      </c>
      <c r="N18" s="94">
        <v>123528867</v>
      </c>
      <c r="O18" s="94">
        <v>611833057</v>
      </c>
      <c r="P18" s="94">
        <v>170973781</v>
      </c>
      <c r="Q18" s="94">
        <v>96710750</v>
      </c>
      <c r="R18" s="94">
        <v>150351960</v>
      </c>
      <c r="S18" s="94">
        <v>79788784</v>
      </c>
      <c r="T18" s="92"/>
      <c r="U18" s="92"/>
      <c r="V18" s="92"/>
      <c r="W18" s="131">
        <f>SUM(K18:V18)</f>
        <v>3848805191</v>
      </c>
      <c r="X18" s="98">
        <v>15000</v>
      </c>
      <c r="Y18" s="98">
        <v>19437622</v>
      </c>
      <c r="Z18" s="98">
        <v>132370294</v>
      </c>
      <c r="AA18" s="98">
        <v>273501038</v>
      </c>
      <c r="AB18" s="98">
        <v>325246692</v>
      </c>
      <c r="AC18" s="98">
        <v>436411773</v>
      </c>
      <c r="AD18" s="98">
        <v>559783860</v>
      </c>
      <c r="AE18" s="98">
        <v>409263917</v>
      </c>
      <c r="AF18" s="98">
        <v>363836868</v>
      </c>
      <c r="AG18" s="98"/>
      <c r="AH18" s="99"/>
      <c r="AI18" s="99"/>
      <c r="AJ18" s="137">
        <f>SUM(X18:AI18)</f>
        <v>2519867064</v>
      </c>
      <c r="AK18" s="70">
        <f>+W18-AJ18</f>
        <v>1328938127</v>
      </c>
      <c r="AL18" s="3"/>
    </row>
    <row r="19" spans="2:38" ht="34.5" customHeight="1">
      <c r="B19" s="75" t="s">
        <v>149</v>
      </c>
      <c r="C19" s="76" t="s">
        <v>97</v>
      </c>
      <c r="D19" s="67" t="s">
        <v>100</v>
      </c>
      <c r="E19" s="67" t="s">
        <v>43</v>
      </c>
      <c r="F19" s="68" t="s">
        <v>103</v>
      </c>
      <c r="G19" s="69" t="s">
        <v>49</v>
      </c>
      <c r="H19" s="69" t="s">
        <v>167</v>
      </c>
      <c r="I19" s="83">
        <v>734000000</v>
      </c>
      <c r="J19" s="144">
        <v>736281283</v>
      </c>
      <c r="K19" s="94">
        <v>78269783</v>
      </c>
      <c r="L19" s="94">
        <v>143210000</v>
      </c>
      <c r="M19" s="94">
        <v>60450000</v>
      </c>
      <c r="N19" s="94">
        <v>0</v>
      </c>
      <c r="O19" s="94">
        <v>32875000</v>
      </c>
      <c r="P19" s="94">
        <v>182205000</v>
      </c>
      <c r="Q19" s="94">
        <v>168271500</v>
      </c>
      <c r="R19" s="94">
        <v>4000000</v>
      </c>
      <c r="S19" s="94">
        <v>0</v>
      </c>
      <c r="T19" s="94"/>
      <c r="U19" s="94"/>
      <c r="V19" s="94"/>
      <c r="W19" s="132">
        <f>SUM(K19:V19)</f>
        <v>669281283</v>
      </c>
      <c r="X19" s="100">
        <v>0</v>
      </c>
      <c r="Y19" s="98">
        <v>248475</v>
      </c>
      <c r="Z19" s="98">
        <v>17290932</v>
      </c>
      <c r="AA19" s="98">
        <v>27070932</v>
      </c>
      <c r="AB19" s="98">
        <v>28154265</v>
      </c>
      <c r="AC19" s="98">
        <v>128154265</v>
      </c>
      <c r="AD19" s="98">
        <v>116066265</v>
      </c>
      <c r="AE19" s="98">
        <v>116174865</v>
      </c>
      <c r="AF19" s="98">
        <v>40778265</v>
      </c>
      <c r="AG19" s="98"/>
      <c r="AH19" s="98"/>
      <c r="AI19" s="99"/>
      <c r="AJ19" s="137">
        <f>SUM(X19:AI19)</f>
        <v>473938264</v>
      </c>
      <c r="AK19" s="70">
        <f>+W19-AJ19</f>
        <v>195343019</v>
      </c>
      <c r="AL19" s="3"/>
    </row>
    <row r="20" spans="2:38" ht="34.5" customHeight="1">
      <c r="B20" s="75" t="s">
        <v>150</v>
      </c>
      <c r="C20" s="76" t="s">
        <v>98</v>
      </c>
      <c r="D20" s="67" t="s">
        <v>101</v>
      </c>
      <c r="E20" s="67" t="s">
        <v>111</v>
      </c>
      <c r="F20" s="68" t="s">
        <v>93</v>
      </c>
      <c r="G20" s="69" t="s">
        <v>109</v>
      </c>
      <c r="H20" s="69" t="s">
        <v>167</v>
      </c>
      <c r="I20" s="83">
        <v>569000000</v>
      </c>
      <c r="J20" s="144">
        <v>460865374</v>
      </c>
      <c r="K20" s="94">
        <v>0</v>
      </c>
      <c r="L20" s="94">
        <v>86968600</v>
      </c>
      <c r="M20" s="94">
        <v>34000000</v>
      </c>
      <c r="N20" s="94">
        <v>4285815</v>
      </c>
      <c r="O20" s="94">
        <v>107174358</v>
      </c>
      <c r="P20" s="94">
        <v>43484300</v>
      </c>
      <c r="Q20" s="94">
        <v>12750000</v>
      </c>
      <c r="R20" s="94">
        <v>59000000</v>
      </c>
      <c r="S20" s="94">
        <v>59970713</v>
      </c>
      <c r="T20" s="94"/>
      <c r="U20" s="94"/>
      <c r="V20" s="94"/>
      <c r="W20" s="132">
        <f>SUM(K20:V20)</f>
        <v>407633786</v>
      </c>
      <c r="X20" s="100">
        <v>0</v>
      </c>
      <c r="Y20" s="98">
        <v>0</v>
      </c>
      <c r="Z20" s="98">
        <v>5877282</v>
      </c>
      <c r="AA20" s="98">
        <v>28825483</v>
      </c>
      <c r="AB20" s="98">
        <v>30242150</v>
      </c>
      <c r="AC20" s="98">
        <v>56626069</v>
      </c>
      <c r="AD20" s="98">
        <v>42050258</v>
      </c>
      <c r="AE20" s="98">
        <v>64198185</v>
      </c>
      <c r="AF20" s="98">
        <v>26470729</v>
      </c>
      <c r="AG20" s="98"/>
      <c r="AH20" s="98"/>
      <c r="AI20" s="99"/>
      <c r="AJ20" s="137">
        <f>SUM(X20:AI20)</f>
        <v>254290156</v>
      </c>
      <c r="AK20" s="70">
        <f>+W20-AJ20</f>
        <v>153343630</v>
      </c>
      <c r="AL20" s="3"/>
    </row>
    <row r="21" spans="2:38" ht="34.5" customHeight="1" thickBot="1">
      <c r="B21" s="77"/>
      <c r="C21" s="78"/>
      <c r="D21" s="71"/>
      <c r="E21" s="71"/>
      <c r="F21" s="72"/>
      <c r="G21" s="73"/>
      <c r="H21" s="73"/>
      <c r="I21" s="84"/>
      <c r="J21" s="145"/>
      <c r="K21" s="95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133"/>
      <c r="X21" s="101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3"/>
      <c r="AJ21" s="138"/>
      <c r="AK21" s="74"/>
      <c r="AL21" s="3"/>
    </row>
    <row r="22" spans="2:38" s="18" customFormat="1" ht="31.5" customHeight="1" thickBot="1">
      <c r="B22" s="19" t="s">
        <v>34</v>
      </c>
      <c r="C22" s="45"/>
      <c r="D22" s="21"/>
      <c r="E22" s="20"/>
      <c r="F22" s="22"/>
      <c r="G22" s="53"/>
      <c r="H22" s="53"/>
      <c r="I22" s="52">
        <f t="shared" ref="I22:AK22" si="0">SUBTOTAL(9,I18:I21)</f>
        <v>6671549000</v>
      </c>
      <c r="J22" s="52">
        <f t="shared" si="0"/>
        <v>5681840590</v>
      </c>
      <c r="K22" s="52">
        <f t="shared" si="0"/>
        <v>1013469243</v>
      </c>
      <c r="L22" s="51">
        <f t="shared" si="0"/>
        <v>1303882305</v>
      </c>
      <c r="M22" s="87">
        <f t="shared" si="0"/>
        <v>701164827</v>
      </c>
      <c r="N22" s="87">
        <f t="shared" si="0"/>
        <v>127814682</v>
      </c>
      <c r="O22" s="87">
        <f t="shared" si="0"/>
        <v>751882415</v>
      </c>
      <c r="P22" s="87">
        <f t="shared" si="0"/>
        <v>396663081</v>
      </c>
      <c r="Q22" s="87">
        <f t="shared" si="0"/>
        <v>277732250</v>
      </c>
      <c r="R22" s="87">
        <f t="shared" si="0"/>
        <v>213351960</v>
      </c>
      <c r="S22" s="87">
        <f t="shared" si="0"/>
        <v>139759497</v>
      </c>
      <c r="T22" s="87">
        <f t="shared" si="0"/>
        <v>0</v>
      </c>
      <c r="U22" s="87">
        <f t="shared" si="0"/>
        <v>0</v>
      </c>
      <c r="V22" s="87">
        <f t="shared" si="0"/>
        <v>0</v>
      </c>
      <c r="W22" s="87">
        <f t="shared" si="0"/>
        <v>4925720260</v>
      </c>
      <c r="X22" s="79">
        <f>SUBTOTAL(9,X19:X21)</f>
        <v>0</v>
      </c>
      <c r="Y22" s="79">
        <f t="shared" si="0"/>
        <v>19686097</v>
      </c>
      <c r="Z22" s="79">
        <f t="shared" si="0"/>
        <v>155538508</v>
      </c>
      <c r="AA22" s="79">
        <f t="shared" si="0"/>
        <v>329397453</v>
      </c>
      <c r="AB22" s="79">
        <f t="shared" si="0"/>
        <v>383643107</v>
      </c>
      <c r="AC22" s="79">
        <f t="shared" si="0"/>
        <v>621192107</v>
      </c>
      <c r="AD22" s="79">
        <f t="shared" si="0"/>
        <v>717900383</v>
      </c>
      <c r="AE22" s="79">
        <f t="shared" si="0"/>
        <v>589636967</v>
      </c>
      <c r="AF22" s="79">
        <f t="shared" si="0"/>
        <v>431085862</v>
      </c>
      <c r="AG22" s="79">
        <f t="shared" si="0"/>
        <v>0</v>
      </c>
      <c r="AH22" s="79">
        <f t="shared" si="0"/>
        <v>0</v>
      </c>
      <c r="AI22" s="80">
        <f t="shared" si="0"/>
        <v>0</v>
      </c>
      <c r="AJ22" s="81">
        <f t="shared" si="0"/>
        <v>3248095484</v>
      </c>
      <c r="AK22" s="82">
        <f t="shared" si="0"/>
        <v>1677624776</v>
      </c>
    </row>
    <row r="23" spans="2:38" s="25" customFormat="1" ht="11.25">
      <c r="B23" s="26"/>
      <c r="C23" s="23"/>
      <c r="D23" s="24"/>
      <c r="E23" s="24"/>
      <c r="F23" s="24"/>
      <c r="G23" s="24"/>
      <c r="H23" s="24"/>
      <c r="I23" s="24"/>
      <c r="J23" s="24"/>
      <c r="K23" s="24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/>
      <c r="AL23" s="47"/>
    </row>
    <row r="24" spans="2:38" s="25" customFormat="1" ht="11.25" hidden="1">
      <c r="B24" s="26"/>
      <c r="C24" s="23"/>
      <c r="D24" s="24"/>
      <c r="E24" s="24"/>
      <c r="F24" s="24"/>
      <c r="G24" s="24"/>
      <c r="H24" s="24"/>
      <c r="I24" s="24">
        <v>402000000</v>
      </c>
      <c r="J24" s="24"/>
      <c r="K24" s="24">
        <v>389411087</v>
      </c>
      <c r="L24" s="24">
        <v>384611087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0</v>
      </c>
      <c r="Y24" s="24">
        <v>0</v>
      </c>
      <c r="Z24" s="24">
        <v>27574500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27574500</v>
      </c>
      <c r="AK24" s="24">
        <v>357036587</v>
      </c>
      <c r="AL24" s="23"/>
    </row>
    <row r="25" spans="2:38" hidden="1">
      <c r="B25" s="29"/>
      <c r="C25" s="30"/>
      <c r="D25" s="31"/>
      <c r="E25" s="32"/>
      <c r="I25" s="85">
        <f t="shared" ref="I25:Y25" si="1">+I24-I22</f>
        <v>-6269549000</v>
      </c>
      <c r="J25" s="85"/>
      <c r="K25" s="85">
        <f t="shared" si="1"/>
        <v>-624058156</v>
      </c>
      <c r="L25" s="85">
        <f t="shared" si="1"/>
        <v>-919271218</v>
      </c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>
        <f t="shared" si="1"/>
        <v>0</v>
      </c>
      <c r="Y25" s="85">
        <f t="shared" si="1"/>
        <v>-19686097</v>
      </c>
      <c r="Z25" s="85">
        <f>+Z24-Z22</f>
        <v>-127964008</v>
      </c>
      <c r="AA25" s="85">
        <f t="shared" ref="AA25:AK25" si="2">+AA24-AA22</f>
        <v>-329397453</v>
      </c>
      <c r="AB25" s="85">
        <f t="shared" si="2"/>
        <v>-383643107</v>
      </c>
      <c r="AC25" s="85">
        <f t="shared" si="2"/>
        <v>-621192107</v>
      </c>
      <c r="AD25" s="85">
        <f t="shared" si="2"/>
        <v>-717900383</v>
      </c>
      <c r="AE25" s="85">
        <f t="shared" si="2"/>
        <v>-589636967</v>
      </c>
      <c r="AF25" s="85">
        <f t="shared" si="2"/>
        <v>-431085862</v>
      </c>
      <c r="AG25" s="85">
        <f t="shared" si="2"/>
        <v>0</v>
      </c>
      <c r="AH25" s="85">
        <f t="shared" si="2"/>
        <v>0</v>
      </c>
      <c r="AI25" s="85">
        <f t="shared" si="2"/>
        <v>0</v>
      </c>
      <c r="AJ25" s="85">
        <f t="shared" si="2"/>
        <v>-3220520984</v>
      </c>
      <c r="AK25" s="85">
        <f t="shared" si="2"/>
        <v>-1320588189</v>
      </c>
    </row>
    <row r="26" spans="2:38">
      <c r="B26" s="29"/>
      <c r="C26" s="30"/>
      <c r="D26" s="3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J26" s="5"/>
      <c r="AK26" s="86"/>
    </row>
    <row r="27" spans="2:38">
      <c r="C27" s="30"/>
      <c r="I27" s="5"/>
      <c r="J27" s="5"/>
      <c r="Y27" s="5"/>
      <c r="Z27" s="5"/>
      <c r="AJ27" s="5"/>
      <c r="AK27" s="5"/>
    </row>
    <row r="28" spans="2:38">
      <c r="C28" s="3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38">
      <c r="C29" s="30"/>
      <c r="I29" s="148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2:38">
      <c r="C30" s="30"/>
      <c r="I30" s="148"/>
    </row>
    <row r="31" spans="2:38">
      <c r="C31" s="30"/>
      <c r="I31" s="148"/>
    </row>
    <row r="32" spans="2:38">
      <c r="C32" s="30"/>
      <c r="I32" s="148"/>
    </row>
    <row r="33" spans="2:9">
      <c r="B33" s="29"/>
      <c r="D33" s="30"/>
      <c r="I33" s="148"/>
    </row>
    <row r="34" spans="2:9">
      <c r="B34" s="29"/>
      <c r="D34" s="30"/>
      <c r="I34" s="148"/>
    </row>
    <row r="35" spans="2:9">
      <c r="B35" s="28"/>
      <c r="C35" s="30"/>
      <c r="D35" s="30"/>
      <c r="I35" s="148"/>
    </row>
    <row r="36" spans="2:9">
      <c r="B36" s="29"/>
      <c r="C36" s="30"/>
      <c r="D36" s="30"/>
      <c r="G36" s="33"/>
      <c r="H36" s="33"/>
      <c r="I36" s="148"/>
    </row>
    <row r="37" spans="2:9">
      <c r="B37" s="29"/>
      <c r="I37" s="148"/>
    </row>
    <row r="38" spans="2:9">
      <c r="C38" s="30"/>
      <c r="D38" s="30"/>
      <c r="I38" s="148"/>
    </row>
    <row r="39" spans="2:9">
      <c r="B39" s="29"/>
      <c r="I39" s="148"/>
    </row>
    <row r="40" spans="2:9">
      <c r="B40" s="29"/>
      <c r="I40" s="148"/>
    </row>
    <row r="41" spans="2:9">
      <c r="B41" s="29"/>
      <c r="I41" s="148"/>
    </row>
    <row r="42" spans="2:9">
      <c r="B42" s="29"/>
      <c r="I42" s="148"/>
    </row>
    <row r="43" spans="2:9">
      <c r="B43" s="29"/>
      <c r="I43" s="148"/>
    </row>
    <row r="44" spans="2:9">
      <c r="B44" s="29"/>
      <c r="C44" s="30"/>
      <c r="I44" s="148"/>
    </row>
    <row r="45" spans="2:9">
      <c r="B45" s="29"/>
      <c r="C45" s="30"/>
      <c r="I45" s="148"/>
    </row>
    <row r="46" spans="2:9">
      <c r="B46" s="29"/>
      <c r="C46" s="30"/>
      <c r="I46" s="148"/>
    </row>
    <row r="47" spans="2:9">
      <c r="B47" s="29"/>
      <c r="C47" s="30"/>
      <c r="I47" s="148"/>
    </row>
    <row r="48" spans="2:9">
      <c r="B48" s="29"/>
      <c r="C48" s="30"/>
      <c r="I48" s="148"/>
    </row>
    <row r="49" spans="2:9">
      <c r="B49" s="29"/>
      <c r="C49" s="30"/>
      <c r="I49" s="148"/>
    </row>
    <row r="50" spans="2:9">
      <c r="B50" s="29"/>
      <c r="C50" s="30"/>
      <c r="I50" s="148"/>
    </row>
    <row r="51" spans="2:9">
      <c r="B51" s="29"/>
      <c r="C51" s="30"/>
      <c r="I51" s="148"/>
    </row>
    <row r="52" spans="2:9">
      <c r="B52" s="29"/>
      <c r="C52" s="30"/>
      <c r="I52" s="148"/>
    </row>
    <row r="53" spans="2:9">
      <c r="B53" s="29"/>
      <c r="C53" s="30"/>
      <c r="I53" s="148"/>
    </row>
    <row r="54" spans="2:9">
      <c r="B54" s="29"/>
      <c r="C54" s="30"/>
      <c r="I54" s="148"/>
    </row>
  </sheetData>
  <autoFilter ref="B17:AL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AK17:AK21">
    <cfRule type="cellIs" dxfId="14" priority="1" operator="lessThan">
      <formula>0</formula>
    </cfRule>
  </conditionalFormatting>
  <conditionalFormatting sqref="AL6:AL13">
    <cfRule type="cellIs" dxfId="13" priority="2" operator="lessThan">
      <formula>0</formula>
    </cfRule>
  </conditionalFormatting>
  <conditionalFormatting sqref="AL23 AL25:AL1048576">
    <cfRule type="cellIs" dxfId="12" priority="3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4"/>
  <sheetViews>
    <sheetView showGridLines="0" zoomScale="90" zoomScaleNormal="90" workbookViewId="0">
      <pane xSplit="7" ySplit="17" topLeftCell="R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8" width="23.5703125" style="3" customWidth="1"/>
    <col min="9" max="9" width="23.28515625" style="3" bestFit="1" customWidth="1"/>
    <col min="10" max="10" width="23.28515625" style="3" customWidth="1"/>
    <col min="11" max="11" width="21.5703125" style="3" customWidth="1" outlineLevel="1"/>
    <col min="12" max="12" width="19.7109375" style="5" bestFit="1" customWidth="1" outlineLevel="1"/>
    <col min="13" max="22" width="19.7109375" style="5" customWidth="1" outlineLevel="1"/>
    <col min="23" max="23" width="19.7109375" style="5" customWidth="1"/>
    <col min="24" max="24" width="19.7109375" style="5" hidden="1" customWidth="1" outlineLevel="1"/>
    <col min="25" max="25" width="14.7109375" style="6" hidden="1" customWidth="1" outlineLevel="1"/>
    <col min="26" max="26" width="17.5703125" style="6" hidden="1" customWidth="1" outlineLevel="1"/>
    <col min="27" max="29" width="16.140625" style="6" hidden="1" customWidth="1" outlineLevel="1"/>
    <col min="30" max="32" width="17.140625" style="6" hidden="1" customWidth="1" outlineLevel="1"/>
    <col min="33" max="34" width="17.5703125" style="6" hidden="1" customWidth="1" outlineLevel="1"/>
    <col min="35" max="35" width="19" style="6" hidden="1" customWidth="1" outlineLevel="1"/>
    <col min="36" max="36" width="17.85546875" style="6" customWidth="1" collapsed="1"/>
    <col min="37" max="37" width="21.28515625" style="27" customWidth="1"/>
    <col min="38" max="38" width="22.140625" style="6" customWidth="1"/>
    <col min="39" max="16384" width="11.42578125" style="3"/>
  </cols>
  <sheetData>
    <row r="1" spans="2:38" ht="9" customHeight="1" thickBot="1"/>
    <row r="2" spans="2:38" ht="24" customHeight="1" thickBot="1">
      <c r="B2" s="151"/>
      <c r="C2" s="154" t="s">
        <v>2</v>
      </c>
      <c r="D2" s="155"/>
      <c r="E2" s="155"/>
      <c r="F2" s="155"/>
      <c r="G2" s="155"/>
      <c r="H2" s="57"/>
      <c r="I2" s="13"/>
      <c r="J2" s="13"/>
      <c r="K2" s="5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24" customHeight="1" thickBot="1">
      <c r="B3" s="152"/>
      <c r="C3" s="154" t="s">
        <v>5</v>
      </c>
      <c r="D3" s="155"/>
      <c r="E3" s="155"/>
      <c r="F3" s="155"/>
      <c r="G3" s="155"/>
      <c r="H3" s="57"/>
      <c r="I3" s="13"/>
      <c r="J3" s="13"/>
      <c r="K3" s="57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24" customHeight="1" thickBot="1">
      <c r="B4" s="153"/>
      <c r="C4" s="154" t="s">
        <v>31</v>
      </c>
      <c r="D4" s="155"/>
      <c r="E4" s="155"/>
      <c r="F4" s="155"/>
      <c r="G4" s="155"/>
      <c r="H4" s="57"/>
      <c r="I4" s="13"/>
      <c r="J4" s="13"/>
      <c r="K4" s="57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2.75" customHeight="1" thickBot="1">
      <c r="B5" s="7"/>
      <c r="C5" s="8"/>
      <c r="D5" s="8"/>
      <c r="E5" s="8"/>
      <c r="F5" s="8"/>
      <c r="G5" s="8"/>
      <c r="H5" s="5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2:38" s="64" customFormat="1" ht="15.75" customHeight="1" outlineLevel="1">
      <c r="B6" s="60" t="s">
        <v>36</v>
      </c>
      <c r="C6" s="156" t="s">
        <v>62</v>
      </c>
      <c r="D6" s="156"/>
      <c r="E6" s="156"/>
      <c r="F6" s="156"/>
      <c r="G6" s="157"/>
      <c r="H6" s="57"/>
      <c r="I6" s="63"/>
      <c r="J6" s="63"/>
      <c r="K6" s="63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</row>
    <row r="7" spans="2:38" s="64" customFormat="1" ht="15.75" customHeight="1" outlineLevel="1">
      <c r="B7" s="59" t="s">
        <v>64</v>
      </c>
      <c r="C7" s="149" t="s">
        <v>121</v>
      </c>
      <c r="D7" s="149" t="s">
        <v>37</v>
      </c>
      <c r="E7" s="149" t="s">
        <v>37</v>
      </c>
      <c r="F7" s="149" t="s">
        <v>37</v>
      </c>
      <c r="G7" s="150" t="s">
        <v>37</v>
      </c>
      <c r="H7" s="57"/>
      <c r="I7" s="63"/>
      <c r="J7" s="63"/>
      <c r="K7" s="63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</row>
    <row r="8" spans="2:38" s="64" customFormat="1" ht="15.75" customHeight="1" outlineLevel="1">
      <c r="B8" s="61" t="s">
        <v>65</v>
      </c>
      <c r="C8" s="149" t="s">
        <v>122</v>
      </c>
      <c r="D8" s="149" t="s">
        <v>38</v>
      </c>
      <c r="E8" s="149" t="s">
        <v>38</v>
      </c>
      <c r="F8" s="149" t="s">
        <v>38</v>
      </c>
      <c r="G8" s="150" t="s">
        <v>38</v>
      </c>
      <c r="H8" s="57"/>
      <c r="I8" s="63"/>
      <c r="J8" s="63"/>
      <c r="K8" s="63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</row>
    <row r="9" spans="2:38" s="64" customFormat="1" ht="32.25" customHeight="1" outlineLevel="1">
      <c r="B9" s="59" t="s">
        <v>7</v>
      </c>
      <c r="C9" s="166" t="s">
        <v>123</v>
      </c>
      <c r="D9" s="167"/>
      <c r="E9" s="167"/>
      <c r="F9" s="167"/>
      <c r="G9" s="168"/>
      <c r="H9" s="57"/>
      <c r="I9" s="65"/>
      <c r="J9" s="65"/>
      <c r="K9" s="65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</row>
    <row r="10" spans="2:38" s="64" customFormat="1" ht="27.75" customHeight="1" outlineLevel="1">
      <c r="B10" s="59" t="s">
        <v>14</v>
      </c>
      <c r="C10" s="170" t="s">
        <v>124</v>
      </c>
      <c r="D10" s="149" t="s">
        <v>39</v>
      </c>
      <c r="E10" s="149" t="s">
        <v>39</v>
      </c>
      <c r="F10" s="149" t="s">
        <v>39</v>
      </c>
      <c r="G10" s="150" t="s">
        <v>39</v>
      </c>
      <c r="H10" s="57"/>
      <c r="I10" s="63"/>
      <c r="J10" s="63"/>
      <c r="K10" s="63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</row>
    <row r="11" spans="2:38" s="64" customFormat="1" ht="15.75" customHeight="1" outlineLevel="1" thickBot="1">
      <c r="B11" s="62" t="s">
        <v>11</v>
      </c>
      <c r="C11" s="163" t="s">
        <v>119</v>
      </c>
      <c r="D11" s="164">
        <v>2020110010174</v>
      </c>
      <c r="E11" s="164">
        <v>2020110010174</v>
      </c>
      <c r="F11" s="164">
        <v>2020110010174</v>
      </c>
      <c r="G11" s="165">
        <v>2020110010174</v>
      </c>
      <c r="H11" s="57"/>
      <c r="I11" s="63"/>
      <c r="J11" s="63"/>
      <c r="K11" s="63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</row>
    <row r="12" spans="2:38" s="11" customFormat="1" ht="15.75" customHeight="1" outlineLevel="1" thickBot="1">
      <c r="B12" s="40"/>
      <c r="C12" s="41"/>
      <c r="D12" s="41"/>
      <c r="E12" s="41"/>
      <c r="F12" s="41"/>
      <c r="G12" s="41"/>
      <c r="H12" s="57"/>
      <c r="I12" s="13"/>
      <c r="J12" s="13"/>
      <c r="K12" s="13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2:38" s="11" customFormat="1" ht="30.75" customHeight="1" outlineLevel="1">
      <c r="B13" s="1" t="s">
        <v>35</v>
      </c>
      <c r="C13" s="160" t="s">
        <v>152</v>
      </c>
      <c r="D13" s="161"/>
      <c r="E13" s="162"/>
      <c r="F13" s="2" t="s">
        <v>6</v>
      </c>
      <c r="G13" s="34">
        <v>45954</v>
      </c>
      <c r="H13" s="57"/>
      <c r="I13" s="14"/>
      <c r="J13" s="14"/>
      <c r="K13" s="14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s="11" customFormat="1" ht="30" customHeight="1">
      <c r="B14" s="158" t="s">
        <v>12</v>
      </c>
      <c r="C14" s="36" t="s">
        <v>33</v>
      </c>
      <c r="D14" s="35" t="s">
        <v>3</v>
      </c>
      <c r="E14" s="35" t="s">
        <v>4</v>
      </c>
      <c r="F14" s="35" t="s">
        <v>10</v>
      </c>
      <c r="G14" s="36" t="s">
        <v>32</v>
      </c>
      <c r="H14" s="57"/>
      <c r="I14" s="12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8"/>
    </row>
    <row r="15" spans="2:38" s="11" customFormat="1" ht="20.25" thickBot="1">
      <c r="B15" s="159"/>
      <c r="C15" s="37">
        <v>678000000</v>
      </c>
      <c r="D15" s="48">
        <v>0</v>
      </c>
      <c r="E15" s="48">
        <v>0</v>
      </c>
      <c r="F15" s="38">
        <f>D15-E15</f>
        <v>0</v>
      </c>
      <c r="G15" s="42">
        <f>+C15+F15</f>
        <v>678000000</v>
      </c>
      <c r="H15" s="57"/>
      <c r="I15" s="12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8"/>
    </row>
    <row r="16" spans="2:38" s="9" customFormat="1" ht="8.25" customHeight="1" thickBot="1">
      <c r="B16" s="49"/>
      <c r="C16" s="43"/>
      <c r="D16" s="50"/>
      <c r="E16" s="50"/>
      <c r="F16" s="44"/>
      <c r="G16" s="39"/>
      <c r="H16" s="39"/>
      <c r="I16" s="12"/>
      <c r="J16" s="12"/>
      <c r="K16" s="12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18"/>
    </row>
    <row r="17" spans="2:38" ht="26.25" thickBot="1">
      <c r="B17" s="16" t="s">
        <v>29</v>
      </c>
      <c r="C17" s="17" t="s">
        <v>15</v>
      </c>
      <c r="D17" s="15" t="s">
        <v>8</v>
      </c>
      <c r="E17" s="54" t="s">
        <v>13</v>
      </c>
      <c r="F17" s="15" t="s">
        <v>0</v>
      </c>
      <c r="G17" s="54" t="s">
        <v>9</v>
      </c>
      <c r="H17" s="142" t="s">
        <v>166</v>
      </c>
      <c r="I17" s="55" t="s">
        <v>30</v>
      </c>
      <c r="J17" s="55" t="s">
        <v>169</v>
      </c>
      <c r="K17" s="89" t="s">
        <v>153</v>
      </c>
      <c r="L17" s="90" t="s">
        <v>154</v>
      </c>
      <c r="M17" s="90" t="s">
        <v>155</v>
      </c>
      <c r="N17" s="90" t="s">
        <v>156</v>
      </c>
      <c r="O17" s="90" t="s">
        <v>157</v>
      </c>
      <c r="P17" s="90" t="s">
        <v>158</v>
      </c>
      <c r="Q17" s="90" t="s">
        <v>159</v>
      </c>
      <c r="R17" s="90" t="s">
        <v>160</v>
      </c>
      <c r="S17" s="90" t="s">
        <v>161</v>
      </c>
      <c r="T17" s="90" t="s">
        <v>162</v>
      </c>
      <c r="U17" s="90" t="s">
        <v>163</v>
      </c>
      <c r="V17" s="90" t="s">
        <v>164</v>
      </c>
      <c r="W17" s="90" t="s">
        <v>165</v>
      </c>
      <c r="X17" s="118" t="s">
        <v>16</v>
      </c>
      <c r="Y17" s="88" t="s">
        <v>27</v>
      </c>
      <c r="Z17" s="88" t="s">
        <v>26</v>
      </c>
      <c r="AA17" s="88" t="s">
        <v>25</v>
      </c>
      <c r="AB17" s="88" t="s">
        <v>24</v>
      </c>
      <c r="AC17" s="88" t="s">
        <v>23</v>
      </c>
      <c r="AD17" s="88" t="s">
        <v>22</v>
      </c>
      <c r="AE17" s="88" t="s">
        <v>21</v>
      </c>
      <c r="AF17" s="88" t="s">
        <v>20</v>
      </c>
      <c r="AG17" s="88" t="s">
        <v>19</v>
      </c>
      <c r="AH17" s="88" t="s">
        <v>18</v>
      </c>
      <c r="AI17" s="97" t="s">
        <v>17</v>
      </c>
      <c r="AJ17" s="130" t="s">
        <v>1</v>
      </c>
      <c r="AK17" s="56" t="s">
        <v>28</v>
      </c>
      <c r="AL17" s="18"/>
    </row>
    <row r="18" spans="2:38" ht="34.5" customHeight="1">
      <c r="B18" s="75" t="s">
        <v>146</v>
      </c>
      <c r="C18" s="76" t="s">
        <v>112</v>
      </c>
      <c r="D18" s="67" t="s">
        <v>115</v>
      </c>
      <c r="E18" s="67" t="s">
        <v>40</v>
      </c>
      <c r="F18" s="68" t="s">
        <v>118</v>
      </c>
      <c r="G18" s="69" t="s">
        <v>46</v>
      </c>
      <c r="H18" s="69" t="s">
        <v>168</v>
      </c>
      <c r="I18" s="83">
        <v>399000000</v>
      </c>
      <c r="J18" s="143">
        <f>+W18</f>
        <v>359705863</v>
      </c>
      <c r="K18" s="108">
        <v>55685817</v>
      </c>
      <c r="L18" s="109">
        <v>218984283</v>
      </c>
      <c r="M18" s="109">
        <v>0</v>
      </c>
      <c r="N18" s="109">
        <v>3484975</v>
      </c>
      <c r="O18" s="109">
        <v>0</v>
      </c>
      <c r="P18" s="109">
        <v>27723808</v>
      </c>
      <c r="Q18" s="109">
        <v>0</v>
      </c>
      <c r="R18" s="109">
        <v>41120235</v>
      </c>
      <c r="S18" s="109">
        <v>12706745</v>
      </c>
      <c r="T18" s="105"/>
      <c r="U18" s="105"/>
      <c r="V18" s="105"/>
      <c r="W18" s="139">
        <f>SUM(K18:V18)</f>
        <v>359705863</v>
      </c>
      <c r="X18" s="119">
        <v>0</v>
      </c>
      <c r="Y18" s="106">
        <v>0</v>
      </c>
      <c r="Z18" s="106">
        <v>8090677</v>
      </c>
      <c r="AA18" s="106">
        <v>28047108</v>
      </c>
      <c r="AB18" s="106">
        <v>39199671</v>
      </c>
      <c r="AC18" s="106">
        <v>33753923</v>
      </c>
      <c r="AD18" s="106">
        <v>29958404</v>
      </c>
      <c r="AE18" s="106">
        <v>37210233</v>
      </c>
      <c r="AF18" s="106">
        <v>28143152</v>
      </c>
      <c r="AG18" s="106"/>
      <c r="AH18" s="106"/>
      <c r="AI18" s="123"/>
      <c r="AJ18" s="134">
        <f>SUM(X18:AI18)</f>
        <v>204403168</v>
      </c>
      <c r="AK18" s="107">
        <f>+W18-AJ18</f>
        <v>155302695</v>
      </c>
      <c r="AL18" s="3"/>
    </row>
    <row r="19" spans="2:38" ht="34.5" customHeight="1">
      <c r="B19" s="75" t="s">
        <v>147</v>
      </c>
      <c r="C19" s="76" t="s">
        <v>113</v>
      </c>
      <c r="D19" s="67" t="s">
        <v>116</v>
      </c>
      <c r="E19" s="67" t="s">
        <v>41</v>
      </c>
      <c r="F19" s="68" t="s">
        <v>118</v>
      </c>
      <c r="G19" s="69" t="s">
        <v>46</v>
      </c>
      <c r="H19" s="69" t="s">
        <v>168</v>
      </c>
      <c r="I19" s="83">
        <v>148000000</v>
      </c>
      <c r="J19" s="144">
        <f t="shared" ref="J19:J20" si="0">+W19</f>
        <v>109009499</v>
      </c>
      <c r="K19" s="109">
        <v>22274327</v>
      </c>
      <c r="L19" s="109">
        <v>36783264</v>
      </c>
      <c r="M19" s="109">
        <v>0</v>
      </c>
      <c r="N19" s="109">
        <v>2987284</v>
      </c>
      <c r="O19" s="109">
        <v>0</v>
      </c>
      <c r="P19" s="109">
        <v>11881632</v>
      </c>
      <c r="Q19" s="109">
        <v>0</v>
      </c>
      <c r="R19" s="109">
        <v>29637244</v>
      </c>
      <c r="S19" s="109">
        <v>5445748</v>
      </c>
      <c r="T19" s="109"/>
      <c r="U19" s="109"/>
      <c r="V19" s="109"/>
      <c r="W19" s="140">
        <f>SUM(K19:V19)</f>
        <v>109009499</v>
      </c>
      <c r="X19" s="119">
        <v>0</v>
      </c>
      <c r="Y19" s="110"/>
      <c r="Z19" s="106">
        <v>3923559</v>
      </c>
      <c r="AA19" s="106">
        <v>10655612</v>
      </c>
      <c r="AB19" s="106">
        <v>4758066</v>
      </c>
      <c r="AC19" s="106">
        <v>10203814</v>
      </c>
      <c r="AD19" s="106">
        <v>13999333</v>
      </c>
      <c r="AE19" s="106">
        <v>7283449</v>
      </c>
      <c r="AF19" s="106">
        <v>9315715</v>
      </c>
      <c r="AG19" s="106"/>
      <c r="AH19" s="106"/>
      <c r="AI19" s="125"/>
      <c r="AJ19" s="135">
        <f>SUM(X19:AI19)</f>
        <v>60139548</v>
      </c>
      <c r="AK19" s="107">
        <f>+W19-AJ19</f>
        <v>48869951</v>
      </c>
      <c r="AL19" s="3"/>
    </row>
    <row r="20" spans="2:38" ht="34.5" customHeight="1">
      <c r="B20" s="75" t="s">
        <v>147</v>
      </c>
      <c r="C20" s="76" t="s">
        <v>114</v>
      </c>
      <c r="D20" s="67" t="s">
        <v>117</v>
      </c>
      <c r="E20" s="67" t="s">
        <v>120</v>
      </c>
      <c r="F20" s="68" t="s">
        <v>118</v>
      </c>
      <c r="G20" s="69" t="s">
        <v>47</v>
      </c>
      <c r="H20" s="69" t="s">
        <v>168</v>
      </c>
      <c r="I20" s="83">
        <v>131000000</v>
      </c>
      <c r="J20" s="144">
        <f t="shared" si="0"/>
        <v>128994825</v>
      </c>
      <c r="K20" s="108">
        <v>33411491</v>
      </c>
      <c r="L20" s="109">
        <v>92383334</v>
      </c>
      <c r="M20" s="109">
        <v>0</v>
      </c>
      <c r="N20" s="109">
        <v>0</v>
      </c>
      <c r="O20" s="109">
        <v>0</v>
      </c>
      <c r="P20" s="109">
        <v>0</v>
      </c>
      <c r="Q20" s="109">
        <v>0</v>
      </c>
      <c r="R20" s="109">
        <v>3200000</v>
      </c>
      <c r="S20" s="109">
        <v>0</v>
      </c>
      <c r="T20" s="109"/>
      <c r="U20" s="109"/>
      <c r="V20" s="109"/>
      <c r="W20" s="140">
        <f>SUM(K20:V20)</f>
        <v>128994825</v>
      </c>
      <c r="X20" s="119">
        <v>0</v>
      </c>
      <c r="Y20" s="110">
        <v>0</v>
      </c>
      <c r="Z20" s="106">
        <v>12483047</v>
      </c>
      <c r="AA20" s="106">
        <v>17124694</v>
      </c>
      <c r="AB20" s="106">
        <v>11869677</v>
      </c>
      <c r="AC20" s="106">
        <v>11869677</v>
      </c>
      <c r="AD20" s="106">
        <v>11869677</v>
      </c>
      <c r="AE20" s="106">
        <v>12314702</v>
      </c>
      <c r="AF20" s="106">
        <v>11767643</v>
      </c>
      <c r="AG20" s="106"/>
      <c r="AH20" s="106"/>
      <c r="AI20" s="125"/>
      <c r="AJ20" s="135">
        <f>SUM(X20:AI20)</f>
        <v>89299117</v>
      </c>
      <c r="AK20" s="107">
        <f>+W20-AJ20</f>
        <v>39695708</v>
      </c>
      <c r="AL20" s="3"/>
    </row>
    <row r="21" spans="2:38" ht="34.5" customHeight="1" thickBot="1">
      <c r="B21" s="75"/>
      <c r="C21" s="76"/>
      <c r="D21" s="67"/>
      <c r="E21" s="67"/>
      <c r="F21" s="68"/>
      <c r="G21" s="69"/>
      <c r="H21" s="69"/>
      <c r="I21" s="83"/>
      <c r="J21" s="146"/>
      <c r="K21" s="111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41"/>
      <c r="X21" s="120"/>
      <c r="Y21" s="113"/>
      <c r="Z21" s="114"/>
      <c r="AA21" s="114"/>
      <c r="AB21" s="114"/>
      <c r="AC21" s="114"/>
      <c r="AD21" s="114"/>
      <c r="AE21" s="114"/>
      <c r="AF21" s="114"/>
      <c r="AG21" s="114"/>
      <c r="AH21" s="114"/>
      <c r="AI21" s="127"/>
      <c r="AJ21" s="136"/>
      <c r="AK21" s="107"/>
      <c r="AL21" s="3"/>
    </row>
    <row r="22" spans="2:38" s="18" customFormat="1" ht="31.5" customHeight="1" thickBot="1">
      <c r="B22" s="19" t="s">
        <v>34</v>
      </c>
      <c r="C22" s="45"/>
      <c r="D22" s="21"/>
      <c r="E22" s="20"/>
      <c r="F22" s="22"/>
      <c r="G22" s="53"/>
      <c r="H22" s="53"/>
      <c r="I22" s="52">
        <f>SUBTOTAL(9,I18:I21)</f>
        <v>678000000</v>
      </c>
      <c r="J22" s="52"/>
      <c r="K22" s="52">
        <f>SUBTOTAL(9,K18:K21)</f>
        <v>111371635</v>
      </c>
      <c r="L22" s="51">
        <f>SUBTOTAL(9,L18:L21)</f>
        <v>348150881</v>
      </c>
      <c r="M22" s="87">
        <f t="shared" ref="M22:W22" si="1">SUBTOTAL(9,M18:M21)</f>
        <v>0</v>
      </c>
      <c r="N22" s="87">
        <f t="shared" si="1"/>
        <v>6472259</v>
      </c>
      <c r="O22" s="87">
        <f t="shared" si="1"/>
        <v>0</v>
      </c>
      <c r="P22" s="87">
        <f t="shared" si="1"/>
        <v>39605440</v>
      </c>
      <c r="Q22" s="87">
        <f t="shared" si="1"/>
        <v>0</v>
      </c>
      <c r="R22" s="87">
        <f t="shared" si="1"/>
        <v>73957479</v>
      </c>
      <c r="S22" s="87">
        <f t="shared" si="1"/>
        <v>18152493</v>
      </c>
      <c r="T22" s="87">
        <f t="shared" si="1"/>
        <v>0</v>
      </c>
      <c r="U22" s="87">
        <f t="shared" si="1"/>
        <v>0</v>
      </c>
      <c r="V22" s="87">
        <f t="shared" si="1"/>
        <v>0</v>
      </c>
      <c r="W22" s="121">
        <f t="shared" si="1"/>
        <v>597710187</v>
      </c>
      <c r="X22" s="122">
        <f t="shared" ref="X22:AK22" si="2">SUBTOTAL(9,X18:X21)</f>
        <v>0</v>
      </c>
      <c r="Y22" s="115">
        <f t="shared" si="2"/>
        <v>0</v>
      </c>
      <c r="Z22" s="115">
        <f t="shared" si="2"/>
        <v>24497283</v>
      </c>
      <c r="AA22" s="115">
        <f t="shared" si="2"/>
        <v>55827414</v>
      </c>
      <c r="AB22" s="115">
        <f t="shared" si="2"/>
        <v>55827414</v>
      </c>
      <c r="AC22" s="115">
        <f t="shared" si="2"/>
        <v>55827414</v>
      </c>
      <c r="AD22" s="115">
        <f t="shared" si="2"/>
        <v>55827414</v>
      </c>
      <c r="AE22" s="115">
        <f t="shared" si="2"/>
        <v>56808384</v>
      </c>
      <c r="AF22" s="115">
        <f t="shared" si="2"/>
        <v>49226510</v>
      </c>
      <c r="AG22" s="115">
        <f t="shared" si="2"/>
        <v>0</v>
      </c>
      <c r="AH22" s="115">
        <f t="shared" si="2"/>
        <v>0</v>
      </c>
      <c r="AI22" s="129">
        <f t="shared" si="2"/>
        <v>0</v>
      </c>
      <c r="AJ22" s="116">
        <f t="shared" si="2"/>
        <v>353841833</v>
      </c>
      <c r="AK22" s="117">
        <f t="shared" si="2"/>
        <v>243868354</v>
      </c>
    </row>
    <row r="23" spans="2:38" s="25" customFormat="1" ht="11.25">
      <c r="B23" s="26"/>
      <c r="C23" s="23"/>
      <c r="D23" s="24"/>
      <c r="E23" s="24"/>
      <c r="F23" s="24"/>
      <c r="G23" s="24"/>
      <c r="H23" s="24"/>
      <c r="I23" s="24"/>
      <c r="J23" s="24"/>
      <c r="K23" s="24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/>
      <c r="AL23" s="47"/>
    </row>
    <row r="24" spans="2:38" s="25" customFormat="1" ht="11.25" hidden="1">
      <c r="B24" s="26"/>
      <c r="C24" s="23"/>
      <c r="D24" s="24"/>
      <c r="E24" s="24"/>
      <c r="F24" s="24"/>
      <c r="G24" s="24"/>
      <c r="H24" s="24"/>
      <c r="I24" s="24">
        <v>402000000</v>
      </c>
      <c r="J24" s="24"/>
      <c r="K24" s="24">
        <v>389411087</v>
      </c>
      <c r="L24" s="24">
        <v>384611087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0</v>
      </c>
      <c r="Y24" s="24">
        <v>0</v>
      </c>
      <c r="Z24" s="24">
        <v>27574500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27574500</v>
      </c>
      <c r="AK24" s="24">
        <v>357036587</v>
      </c>
      <c r="AL24" s="23"/>
    </row>
    <row r="25" spans="2:38" hidden="1">
      <c r="B25" s="29"/>
      <c r="C25" s="30"/>
      <c r="D25" s="31"/>
      <c r="E25" s="32"/>
      <c r="I25" s="85">
        <f t="shared" ref="I25:Y25" si="3">+I24-I22</f>
        <v>-276000000</v>
      </c>
      <c r="J25" s="85"/>
      <c r="K25" s="85">
        <f t="shared" si="3"/>
        <v>278039452</v>
      </c>
      <c r="L25" s="85">
        <f t="shared" si="3"/>
        <v>36460206</v>
      </c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>
        <f t="shared" si="3"/>
        <v>0</v>
      </c>
      <c r="Y25" s="85">
        <f t="shared" si="3"/>
        <v>0</v>
      </c>
      <c r="Z25" s="85">
        <f>+Z24-Z22</f>
        <v>3077217</v>
      </c>
      <c r="AA25" s="85">
        <f t="shared" ref="AA25:AK25" si="4">+AA24-AA22</f>
        <v>-55827414</v>
      </c>
      <c r="AB25" s="85">
        <f t="shared" si="4"/>
        <v>-55827414</v>
      </c>
      <c r="AC25" s="85">
        <f t="shared" si="4"/>
        <v>-55827414</v>
      </c>
      <c r="AD25" s="85">
        <f t="shared" si="4"/>
        <v>-55827414</v>
      </c>
      <c r="AE25" s="85">
        <f t="shared" si="4"/>
        <v>-56808384</v>
      </c>
      <c r="AF25" s="85">
        <f t="shared" si="4"/>
        <v>-49226510</v>
      </c>
      <c r="AG25" s="85">
        <f t="shared" si="4"/>
        <v>0</v>
      </c>
      <c r="AH25" s="85">
        <f t="shared" si="4"/>
        <v>0</v>
      </c>
      <c r="AI25" s="85">
        <f t="shared" si="4"/>
        <v>0</v>
      </c>
      <c r="AJ25" s="85">
        <f t="shared" si="4"/>
        <v>-326267333</v>
      </c>
      <c r="AK25" s="85">
        <f t="shared" si="4"/>
        <v>113168233</v>
      </c>
    </row>
    <row r="26" spans="2:38">
      <c r="B26" s="29"/>
      <c r="C26" s="30"/>
      <c r="D26" s="3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J26" s="5"/>
      <c r="AK26" s="86"/>
    </row>
    <row r="27" spans="2:38">
      <c r="C27" s="30"/>
      <c r="I27" s="5"/>
      <c r="J27" s="5"/>
      <c r="Y27" s="5"/>
      <c r="Z27" s="5"/>
      <c r="AJ27" s="5"/>
      <c r="AK27" s="5"/>
    </row>
    <row r="28" spans="2:38">
      <c r="C28" s="3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148"/>
    </row>
    <row r="29" spans="2:38">
      <c r="C29" s="30"/>
      <c r="K29" s="148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148"/>
    </row>
    <row r="30" spans="2:38">
      <c r="C30" s="30"/>
      <c r="K30" s="148"/>
      <c r="X30" s="148"/>
    </row>
    <row r="31" spans="2:38">
      <c r="C31" s="30"/>
      <c r="K31" s="148"/>
      <c r="X31" s="148"/>
    </row>
    <row r="32" spans="2:38">
      <c r="C32" s="30"/>
      <c r="K32" s="148"/>
      <c r="X32" s="148"/>
    </row>
    <row r="33" spans="2:24">
      <c r="B33" s="29"/>
      <c r="D33" s="30"/>
      <c r="K33" s="148"/>
      <c r="X33" s="148"/>
    </row>
    <row r="34" spans="2:24">
      <c r="B34" s="29"/>
      <c r="D34" s="30"/>
      <c r="K34" s="148"/>
      <c r="X34" s="148"/>
    </row>
    <row r="35" spans="2:24">
      <c r="B35" s="28"/>
      <c r="C35" s="30"/>
      <c r="D35" s="30"/>
      <c r="K35" s="148"/>
      <c r="X35" s="148"/>
    </row>
    <row r="36" spans="2:24">
      <c r="B36" s="29"/>
      <c r="C36" s="30"/>
      <c r="D36" s="30"/>
      <c r="G36" s="33"/>
      <c r="H36" s="33"/>
      <c r="K36" s="148"/>
      <c r="X36" s="148"/>
    </row>
    <row r="37" spans="2:24">
      <c r="B37" s="29"/>
      <c r="K37" s="148"/>
    </row>
    <row r="38" spans="2:24">
      <c r="C38" s="30"/>
      <c r="D38" s="30"/>
    </row>
    <row r="39" spans="2:24">
      <c r="B39" s="29"/>
    </row>
    <row r="40" spans="2:24">
      <c r="B40" s="29"/>
    </row>
    <row r="41" spans="2:24">
      <c r="B41" s="29"/>
    </row>
    <row r="42" spans="2:24">
      <c r="B42" s="29"/>
    </row>
    <row r="43" spans="2:24">
      <c r="B43" s="29"/>
    </row>
    <row r="44" spans="2:24">
      <c r="B44" s="29"/>
      <c r="C44" s="30"/>
    </row>
    <row r="45" spans="2:24">
      <c r="B45" s="29"/>
      <c r="C45" s="30"/>
    </row>
    <row r="46" spans="2:24">
      <c r="B46" s="29"/>
      <c r="C46" s="30"/>
    </row>
    <row r="47" spans="2:24">
      <c r="B47" s="29"/>
      <c r="C47" s="30"/>
    </row>
    <row r="48" spans="2:24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  <row r="52" spans="2:3">
      <c r="B52" s="29"/>
      <c r="C52" s="30"/>
    </row>
    <row r="53" spans="2:3">
      <c r="B53" s="29"/>
      <c r="C53" s="30"/>
    </row>
    <row r="54" spans="2:3">
      <c r="B54" s="29"/>
      <c r="C54" s="30"/>
    </row>
  </sheetData>
  <autoFilter ref="B17:AL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AK17:AK21">
    <cfRule type="cellIs" dxfId="11" priority="1" operator="lessThan">
      <formula>0</formula>
    </cfRule>
  </conditionalFormatting>
  <conditionalFormatting sqref="AL6:AL13">
    <cfRule type="cellIs" dxfId="10" priority="4" operator="lessThan">
      <formula>0</formula>
    </cfRule>
  </conditionalFormatting>
  <conditionalFormatting sqref="AL23 AL25:AL1048576">
    <cfRule type="cellIs" dxfId="9" priority="5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4"/>
  <sheetViews>
    <sheetView showGridLines="0" zoomScale="90" zoomScaleNormal="90" workbookViewId="0">
      <pane xSplit="7" ySplit="17" topLeftCell="S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8" width="23.5703125" style="3" customWidth="1"/>
    <col min="9" max="9" width="23.28515625" style="3" bestFit="1" customWidth="1"/>
    <col min="10" max="10" width="23.28515625" style="3" customWidth="1"/>
    <col min="11" max="11" width="20.7109375" style="3" customWidth="1" outlineLevel="1"/>
    <col min="12" max="12" width="19.7109375" style="5" bestFit="1" customWidth="1" outlineLevel="1"/>
    <col min="13" max="22" width="19.7109375" style="5" customWidth="1" outlineLevel="1"/>
    <col min="23" max="23" width="19.7109375" style="5" customWidth="1"/>
    <col min="24" max="24" width="19.7109375" style="5" hidden="1" customWidth="1" outlineLevel="1"/>
    <col min="25" max="25" width="16.42578125" style="6" hidden="1" customWidth="1" outlineLevel="1"/>
    <col min="26" max="26" width="17.5703125" style="6" hidden="1" customWidth="1" outlineLevel="1"/>
    <col min="27" max="29" width="16.140625" style="6" hidden="1" customWidth="1" outlineLevel="1"/>
    <col min="30" max="32" width="17.140625" style="6" hidden="1" customWidth="1" outlineLevel="1"/>
    <col min="33" max="34" width="17.5703125" style="6" hidden="1" customWidth="1" outlineLevel="1"/>
    <col min="35" max="35" width="19" style="6" hidden="1" customWidth="1" outlineLevel="1"/>
    <col min="36" max="36" width="21" style="6" customWidth="1" collapsed="1"/>
    <col min="37" max="37" width="21.28515625" style="27" customWidth="1"/>
    <col min="38" max="38" width="22.140625" style="6" customWidth="1"/>
    <col min="39" max="16384" width="11.42578125" style="3"/>
  </cols>
  <sheetData>
    <row r="1" spans="2:38" ht="13.5" thickBot="1"/>
    <row r="2" spans="2:38" ht="24" customHeight="1" thickBot="1">
      <c r="B2" s="151"/>
      <c r="C2" s="154" t="s">
        <v>2</v>
      </c>
      <c r="D2" s="155"/>
      <c r="E2" s="155"/>
      <c r="F2" s="155"/>
      <c r="G2" s="155"/>
      <c r="H2" s="57"/>
      <c r="I2" s="13"/>
      <c r="J2" s="13"/>
      <c r="K2" s="5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24" customHeight="1" thickBot="1">
      <c r="B3" s="152"/>
      <c r="C3" s="154" t="s">
        <v>5</v>
      </c>
      <c r="D3" s="155"/>
      <c r="E3" s="155"/>
      <c r="F3" s="155"/>
      <c r="G3" s="155"/>
      <c r="H3" s="57"/>
      <c r="I3" s="13"/>
      <c r="J3" s="13"/>
      <c r="K3" s="57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24" customHeight="1" thickBot="1">
      <c r="B4" s="153"/>
      <c r="C4" s="154" t="s">
        <v>31</v>
      </c>
      <c r="D4" s="155"/>
      <c r="E4" s="155"/>
      <c r="F4" s="155"/>
      <c r="G4" s="155"/>
      <c r="H4" s="57"/>
      <c r="I4" s="13"/>
      <c r="J4" s="13"/>
      <c r="K4" s="57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2.75" customHeight="1" thickBot="1">
      <c r="B5" s="7"/>
      <c r="C5" s="8"/>
      <c r="D5" s="8"/>
      <c r="E5" s="8"/>
      <c r="F5" s="8"/>
      <c r="G5" s="8"/>
      <c r="H5" s="5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2:38" s="64" customFormat="1" ht="15.75" customHeight="1" outlineLevel="1">
      <c r="B6" s="60" t="s">
        <v>36</v>
      </c>
      <c r="C6" s="156" t="s">
        <v>62</v>
      </c>
      <c r="D6" s="156"/>
      <c r="E6" s="156"/>
      <c r="F6" s="156"/>
      <c r="G6" s="157"/>
      <c r="H6" s="57"/>
      <c r="I6" s="63"/>
      <c r="J6" s="63"/>
      <c r="K6" s="63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</row>
    <row r="7" spans="2:38" s="64" customFormat="1" ht="15.75" customHeight="1" outlineLevel="1">
      <c r="B7" s="59" t="s">
        <v>64</v>
      </c>
      <c r="C7" s="149" t="s">
        <v>125</v>
      </c>
      <c r="D7" s="149" t="s">
        <v>37</v>
      </c>
      <c r="E7" s="149" t="s">
        <v>37</v>
      </c>
      <c r="F7" s="149" t="s">
        <v>37</v>
      </c>
      <c r="G7" s="150" t="s">
        <v>37</v>
      </c>
      <c r="H7" s="57"/>
      <c r="I7" s="63"/>
      <c r="J7" s="63"/>
      <c r="K7" s="63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</row>
    <row r="8" spans="2:38" s="64" customFormat="1" ht="15.75" customHeight="1" outlineLevel="1">
      <c r="B8" s="61" t="s">
        <v>65</v>
      </c>
      <c r="C8" s="149" t="s">
        <v>126</v>
      </c>
      <c r="D8" s="149" t="s">
        <v>38</v>
      </c>
      <c r="E8" s="149" t="s">
        <v>38</v>
      </c>
      <c r="F8" s="149" t="s">
        <v>38</v>
      </c>
      <c r="G8" s="150" t="s">
        <v>38</v>
      </c>
      <c r="H8" s="57"/>
      <c r="I8" s="63"/>
      <c r="J8" s="63"/>
      <c r="K8" s="63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</row>
    <row r="9" spans="2:38" s="64" customFormat="1" ht="32.25" customHeight="1" outlineLevel="1">
      <c r="B9" s="59" t="s">
        <v>7</v>
      </c>
      <c r="C9" s="166" t="s">
        <v>170</v>
      </c>
      <c r="D9" s="167"/>
      <c r="E9" s="167"/>
      <c r="F9" s="167"/>
      <c r="G9" s="168"/>
      <c r="H9" s="57"/>
      <c r="I9" s="65"/>
      <c r="J9" s="65"/>
      <c r="K9" s="65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</row>
    <row r="10" spans="2:38" s="64" customFormat="1" ht="27.75" customHeight="1" outlineLevel="1">
      <c r="B10" s="59" t="s">
        <v>14</v>
      </c>
      <c r="C10" s="170" t="s">
        <v>127</v>
      </c>
      <c r="D10" s="149" t="s">
        <v>39</v>
      </c>
      <c r="E10" s="149" t="s">
        <v>39</v>
      </c>
      <c r="F10" s="149" t="s">
        <v>39</v>
      </c>
      <c r="G10" s="150" t="s">
        <v>39</v>
      </c>
      <c r="H10" s="57"/>
      <c r="I10" s="63"/>
      <c r="J10" s="63"/>
      <c r="K10" s="63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</row>
    <row r="11" spans="2:38" s="64" customFormat="1" ht="15.75" customHeight="1" outlineLevel="1" thickBot="1">
      <c r="B11" s="62" t="s">
        <v>11</v>
      </c>
      <c r="C11" s="163" t="s">
        <v>128</v>
      </c>
      <c r="D11" s="164">
        <v>2020110010174</v>
      </c>
      <c r="E11" s="164">
        <v>2020110010174</v>
      </c>
      <c r="F11" s="164">
        <v>2020110010174</v>
      </c>
      <c r="G11" s="165">
        <v>2020110010174</v>
      </c>
      <c r="H11" s="57"/>
      <c r="I11" s="63"/>
      <c r="J11" s="63"/>
      <c r="K11" s="63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</row>
    <row r="12" spans="2:38" s="11" customFormat="1" ht="15.75" customHeight="1" outlineLevel="1" thickBot="1">
      <c r="B12" s="40"/>
      <c r="C12" s="41"/>
      <c r="D12" s="41"/>
      <c r="E12" s="41"/>
      <c r="F12" s="41"/>
      <c r="G12" s="41"/>
      <c r="H12" s="57"/>
      <c r="I12" s="13"/>
      <c r="J12" s="13"/>
      <c r="K12" s="13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2:38" s="11" customFormat="1" ht="30.75" customHeight="1" outlineLevel="1">
      <c r="B13" s="1" t="s">
        <v>35</v>
      </c>
      <c r="C13" s="160" t="s">
        <v>152</v>
      </c>
      <c r="D13" s="161"/>
      <c r="E13" s="162"/>
      <c r="F13" s="2" t="s">
        <v>6</v>
      </c>
      <c r="G13" s="34">
        <v>45954</v>
      </c>
      <c r="H13" s="57"/>
      <c r="I13" s="14"/>
      <c r="J13" s="14"/>
      <c r="K13" s="14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s="11" customFormat="1" ht="30" customHeight="1">
      <c r="B14" s="158" t="s">
        <v>12</v>
      </c>
      <c r="C14" s="36" t="s">
        <v>33</v>
      </c>
      <c r="D14" s="35" t="s">
        <v>3</v>
      </c>
      <c r="E14" s="35" t="s">
        <v>4</v>
      </c>
      <c r="F14" s="35" t="s">
        <v>10</v>
      </c>
      <c r="G14" s="36" t="s">
        <v>32</v>
      </c>
      <c r="H14" s="57"/>
      <c r="I14" s="12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8"/>
    </row>
    <row r="15" spans="2:38" s="11" customFormat="1" ht="20.25" thickBot="1">
      <c r="B15" s="159"/>
      <c r="C15" s="37">
        <v>6128812000</v>
      </c>
      <c r="D15" s="48">
        <v>98176593</v>
      </c>
      <c r="E15" s="48">
        <v>0</v>
      </c>
      <c r="F15" s="38">
        <f>D15-E15</f>
        <v>98176593</v>
      </c>
      <c r="G15" s="42">
        <f>+C15+F15</f>
        <v>6226988593</v>
      </c>
      <c r="H15" s="57"/>
      <c r="I15" s="12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8"/>
    </row>
    <row r="16" spans="2:38" s="9" customFormat="1" ht="15.75" customHeight="1" thickBot="1">
      <c r="B16" s="49"/>
      <c r="C16" s="43"/>
      <c r="D16" s="50"/>
      <c r="E16" s="50"/>
      <c r="F16" s="44"/>
      <c r="G16" s="39"/>
      <c r="H16" s="39"/>
      <c r="I16" s="12"/>
      <c r="J16" s="12"/>
      <c r="K16" s="12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18"/>
    </row>
    <row r="17" spans="2:38" ht="26.25" thickBot="1">
      <c r="B17" s="16" t="s">
        <v>29</v>
      </c>
      <c r="C17" s="17" t="s">
        <v>15</v>
      </c>
      <c r="D17" s="15" t="s">
        <v>8</v>
      </c>
      <c r="E17" s="54" t="s">
        <v>13</v>
      </c>
      <c r="F17" s="15" t="s">
        <v>0</v>
      </c>
      <c r="G17" s="54" t="s">
        <v>9</v>
      </c>
      <c r="H17" s="142" t="s">
        <v>166</v>
      </c>
      <c r="I17" s="55" t="s">
        <v>30</v>
      </c>
      <c r="J17" s="55" t="s">
        <v>169</v>
      </c>
      <c r="K17" s="89" t="s">
        <v>153</v>
      </c>
      <c r="L17" s="90" t="s">
        <v>154</v>
      </c>
      <c r="M17" s="90" t="s">
        <v>155</v>
      </c>
      <c r="N17" s="90" t="s">
        <v>156</v>
      </c>
      <c r="O17" s="90" t="s">
        <v>157</v>
      </c>
      <c r="P17" s="90" t="s">
        <v>158</v>
      </c>
      <c r="Q17" s="90" t="s">
        <v>159</v>
      </c>
      <c r="R17" s="90" t="s">
        <v>160</v>
      </c>
      <c r="S17" s="90" t="s">
        <v>161</v>
      </c>
      <c r="T17" s="90" t="s">
        <v>162</v>
      </c>
      <c r="U17" s="90" t="s">
        <v>163</v>
      </c>
      <c r="V17" s="90" t="s">
        <v>164</v>
      </c>
      <c r="W17" s="90" t="s">
        <v>165</v>
      </c>
      <c r="X17" s="118" t="s">
        <v>16</v>
      </c>
      <c r="Y17" s="88" t="s">
        <v>27</v>
      </c>
      <c r="Z17" s="88" t="s">
        <v>26</v>
      </c>
      <c r="AA17" s="88" t="s">
        <v>25</v>
      </c>
      <c r="AB17" s="88" t="s">
        <v>24</v>
      </c>
      <c r="AC17" s="88" t="s">
        <v>23</v>
      </c>
      <c r="AD17" s="88" t="s">
        <v>22</v>
      </c>
      <c r="AE17" s="88" t="s">
        <v>21</v>
      </c>
      <c r="AF17" s="88" t="s">
        <v>20</v>
      </c>
      <c r="AG17" s="88" t="s">
        <v>19</v>
      </c>
      <c r="AH17" s="88" t="s">
        <v>18</v>
      </c>
      <c r="AI17" s="97" t="s">
        <v>17</v>
      </c>
      <c r="AJ17" s="130" t="s">
        <v>1</v>
      </c>
      <c r="AK17" s="56" t="s">
        <v>28</v>
      </c>
      <c r="AL17" s="18"/>
    </row>
    <row r="18" spans="2:38" ht="34.5" customHeight="1">
      <c r="B18" s="75" t="s">
        <v>129</v>
      </c>
      <c r="C18" s="76" t="s">
        <v>130</v>
      </c>
      <c r="D18" s="67" t="s">
        <v>131</v>
      </c>
      <c r="E18" s="67" t="s">
        <v>40</v>
      </c>
      <c r="F18" s="68" t="s">
        <v>132</v>
      </c>
      <c r="G18" s="69" t="s">
        <v>48</v>
      </c>
      <c r="H18" s="69" t="s">
        <v>167</v>
      </c>
      <c r="I18" s="83">
        <v>6128812000</v>
      </c>
      <c r="J18" s="143">
        <f>+W18</f>
        <v>2343143218</v>
      </c>
      <c r="K18" s="108">
        <v>1736277000</v>
      </c>
      <c r="L18" s="109">
        <v>150966100</v>
      </c>
      <c r="M18" s="109">
        <v>4013700</v>
      </c>
      <c r="N18" s="109">
        <v>4058200</v>
      </c>
      <c r="O18" s="109">
        <v>242814100</v>
      </c>
      <c r="P18" s="109">
        <v>3146200</v>
      </c>
      <c r="Q18" s="109">
        <v>53624200</v>
      </c>
      <c r="R18" s="109">
        <v>51678045</v>
      </c>
      <c r="S18" s="105">
        <v>96565673</v>
      </c>
      <c r="T18" s="105"/>
      <c r="U18" s="105"/>
      <c r="V18" s="105"/>
      <c r="W18" s="139">
        <f>SUM(K18:V18)</f>
        <v>2343143218</v>
      </c>
      <c r="X18" s="119">
        <v>15000</v>
      </c>
      <c r="Y18" s="106">
        <v>22561367</v>
      </c>
      <c r="Z18" s="106">
        <v>173939700</v>
      </c>
      <c r="AA18" s="106">
        <v>167016200</v>
      </c>
      <c r="AB18" s="106">
        <v>184144200</v>
      </c>
      <c r="AC18" s="106">
        <v>188123533</v>
      </c>
      <c r="AD18" s="106">
        <v>209997809</v>
      </c>
      <c r="AE18" s="106">
        <v>223147743</v>
      </c>
      <c r="AF18" s="106">
        <v>211333543</v>
      </c>
      <c r="AG18" s="106"/>
      <c r="AH18" s="106"/>
      <c r="AI18" s="123"/>
      <c r="AJ18" s="134">
        <f>SUM(X18:AI18)</f>
        <v>1380279095</v>
      </c>
      <c r="AK18" s="70">
        <f>+W18-AJ18</f>
        <v>962864123</v>
      </c>
      <c r="AL18" s="3"/>
    </row>
    <row r="19" spans="2:38" ht="34.5" customHeight="1">
      <c r="B19" s="75"/>
      <c r="C19" s="76"/>
      <c r="D19" s="67"/>
      <c r="E19" s="67"/>
      <c r="F19" s="68"/>
      <c r="G19" s="69"/>
      <c r="H19" s="69"/>
      <c r="I19" s="83"/>
      <c r="J19" s="144"/>
      <c r="K19" s="108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40"/>
      <c r="X19" s="119"/>
      <c r="Y19" s="110"/>
      <c r="Z19" s="106"/>
      <c r="AA19" s="106"/>
      <c r="AB19" s="106"/>
      <c r="AC19" s="106"/>
      <c r="AD19" s="106"/>
      <c r="AE19" s="106"/>
      <c r="AF19" s="106"/>
      <c r="AG19" s="106"/>
      <c r="AH19" s="106"/>
      <c r="AI19" s="125"/>
      <c r="AJ19" s="135"/>
      <c r="AK19" s="70"/>
      <c r="AL19" s="3"/>
    </row>
    <row r="20" spans="2:38" ht="34.5" customHeight="1">
      <c r="B20" s="75"/>
      <c r="C20" s="76"/>
      <c r="D20" s="67"/>
      <c r="E20" s="67"/>
      <c r="F20" s="68"/>
      <c r="G20" s="69"/>
      <c r="H20" s="69"/>
      <c r="I20" s="83"/>
      <c r="J20" s="144"/>
      <c r="K20" s="108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40"/>
      <c r="X20" s="119"/>
      <c r="Y20" s="110"/>
      <c r="Z20" s="106"/>
      <c r="AA20" s="106"/>
      <c r="AB20" s="106"/>
      <c r="AC20" s="106"/>
      <c r="AD20" s="106"/>
      <c r="AE20" s="106"/>
      <c r="AF20" s="106"/>
      <c r="AG20" s="106"/>
      <c r="AH20" s="106"/>
      <c r="AI20" s="125"/>
      <c r="AJ20" s="135"/>
      <c r="AK20" s="70"/>
      <c r="AL20" s="3"/>
    </row>
    <row r="21" spans="2:38" ht="34.5" customHeight="1" thickBot="1">
      <c r="B21" s="77"/>
      <c r="C21" s="78"/>
      <c r="D21" s="71"/>
      <c r="E21" s="71"/>
      <c r="F21" s="72"/>
      <c r="G21" s="73"/>
      <c r="H21" s="73"/>
      <c r="I21" s="84"/>
      <c r="J21" s="145"/>
      <c r="K21" s="111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41"/>
      <c r="X21" s="120"/>
      <c r="Y21" s="113"/>
      <c r="Z21" s="114"/>
      <c r="AA21" s="114"/>
      <c r="AB21" s="114"/>
      <c r="AC21" s="114"/>
      <c r="AD21" s="114"/>
      <c r="AE21" s="114"/>
      <c r="AF21" s="114"/>
      <c r="AG21" s="114"/>
      <c r="AH21" s="114"/>
      <c r="AI21" s="127"/>
      <c r="AJ21" s="136"/>
      <c r="AK21" s="74"/>
      <c r="AL21" s="3"/>
    </row>
    <row r="22" spans="2:38" s="18" customFormat="1" ht="31.5" customHeight="1" thickBot="1">
      <c r="B22" s="19" t="s">
        <v>34</v>
      </c>
      <c r="C22" s="45"/>
      <c r="D22" s="21"/>
      <c r="E22" s="20"/>
      <c r="F22" s="22"/>
      <c r="G22" s="53"/>
      <c r="H22" s="53"/>
      <c r="I22" s="52">
        <f t="shared" ref="I22:AK22" si="0">SUBTOTAL(9,I18:I21)</f>
        <v>6128812000</v>
      </c>
      <c r="J22" s="52"/>
      <c r="K22" s="52">
        <f t="shared" si="0"/>
        <v>1736277000</v>
      </c>
      <c r="L22" s="51">
        <f t="shared" si="0"/>
        <v>150966100</v>
      </c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79">
        <f t="shared" si="0"/>
        <v>15000</v>
      </c>
      <c r="Y22" s="79">
        <f t="shared" si="0"/>
        <v>22561367</v>
      </c>
      <c r="Z22" s="79">
        <f t="shared" si="0"/>
        <v>173939700</v>
      </c>
      <c r="AA22" s="79">
        <f t="shared" si="0"/>
        <v>167016200</v>
      </c>
      <c r="AB22" s="79">
        <f t="shared" si="0"/>
        <v>184144200</v>
      </c>
      <c r="AC22" s="79">
        <f t="shared" si="0"/>
        <v>188123533</v>
      </c>
      <c r="AD22" s="79">
        <f t="shared" si="0"/>
        <v>209997809</v>
      </c>
      <c r="AE22" s="79">
        <f t="shared" si="0"/>
        <v>223147743</v>
      </c>
      <c r="AF22" s="79">
        <f t="shared" si="0"/>
        <v>211333543</v>
      </c>
      <c r="AG22" s="79">
        <f t="shared" si="0"/>
        <v>0</v>
      </c>
      <c r="AH22" s="79">
        <f t="shared" si="0"/>
        <v>0</v>
      </c>
      <c r="AI22" s="80">
        <f t="shared" si="0"/>
        <v>0</v>
      </c>
      <c r="AJ22" s="81">
        <f t="shared" si="0"/>
        <v>1380279095</v>
      </c>
      <c r="AK22" s="82">
        <f t="shared" si="0"/>
        <v>962864123</v>
      </c>
    </row>
    <row r="23" spans="2:38" s="25" customFormat="1" ht="11.25">
      <c r="B23" s="26"/>
      <c r="C23" s="23"/>
      <c r="D23" s="24"/>
      <c r="E23" s="24"/>
      <c r="F23" s="24"/>
      <c r="G23" s="24"/>
      <c r="H23" s="24"/>
      <c r="I23" s="24"/>
      <c r="J23" s="24"/>
      <c r="K23" s="24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/>
      <c r="AL23" s="47"/>
    </row>
    <row r="24" spans="2:38" s="25" customFormat="1" ht="11.25" hidden="1">
      <c r="B24" s="26"/>
      <c r="C24" s="23"/>
      <c r="D24" s="24"/>
      <c r="E24" s="24"/>
      <c r="F24" s="24"/>
      <c r="G24" s="24"/>
      <c r="H24" s="24"/>
      <c r="I24" s="24">
        <v>402000000</v>
      </c>
      <c r="J24" s="24"/>
      <c r="K24" s="24">
        <v>389411087</v>
      </c>
      <c r="L24" s="24">
        <v>384611087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0</v>
      </c>
      <c r="Y24" s="24">
        <v>0</v>
      </c>
      <c r="Z24" s="24">
        <v>27574500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27574500</v>
      </c>
      <c r="AK24" s="24">
        <v>357036587</v>
      </c>
      <c r="AL24" s="23"/>
    </row>
    <row r="25" spans="2:38" hidden="1">
      <c r="B25" s="29"/>
      <c r="C25" s="30"/>
      <c r="D25" s="31"/>
      <c r="E25" s="32"/>
      <c r="I25" s="85">
        <f t="shared" ref="I25:Y25" si="1">+I24-I22</f>
        <v>-5726812000</v>
      </c>
      <c r="J25" s="85"/>
      <c r="K25" s="85">
        <f t="shared" si="1"/>
        <v>-1346865913</v>
      </c>
      <c r="L25" s="85">
        <f t="shared" si="1"/>
        <v>233644987</v>
      </c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>
        <f t="shared" si="1"/>
        <v>-15000</v>
      </c>
      <c r="Y25" s="85">
        <f t="shared" si="1"/>
        <v>-22561367</v>
      </c>
      <c r="Z25" s="85">
        <f>+Z24-Z22</f>
        <v>-146365200</v>
      </c>
      <c r="AA25" s="85">
        <f t="shared" ref="AA25:AK25" si="2">+AA24-AA22</f>
        <v>-167016200</v>
      </c>
      <c r="AB25" s="85">
        <f t="shared" si="2"/>
        <v>-184144200</v>
      </c>
      <c r="AC25" s="85">
        <f t="shared" si="2"/>
        <v>-188123533</v>
      </c>
      <c r="AD25" s="85">
        <f t="shared" si="2"/>
        <v>-209997809</v>
      </c>
      <c r="AE25" s="85">
        <f t="shared" si="2"/>
        <v>-223147743</v>
      </c>
      <c r="AF25" s="85">
        <f t="shared" si="2"/>
        <v>-211333543</v>
      </c>
      <c r="AG25" s="85">
        <f t="shared" si="2"/>
        <v>0</v>
      </c>
      <c r="AH25" s="85">
        <f t="shared" si="2"/>
        <v>0</v>
      </c>
      <c r="AI25" s="85">
        <f t="shared" si="2"/>
        <v>0</v>
      </c>
      <c r="AJ25" s="85">
        <f t="shared" si="2"/>
        <v>-1352704595</v>
      </c>
      <c r="AK25" s="85">
        <f t="shared" si="2"/>
        <v>-605827536</v>
      </c>
    </row>
    <row r="26" spans="2:38">
      <c r="B26" s="29"/>
      <c r="C26" s="30"/>
      <c r="D26" s="3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J26" s="5"/>
      <c r="AK26" s="86"/>
    </row>
    <row r="27" spans="2:38">
      <c r="C27" s="30"/>
      <c r="I27" s="5"/>
      <c r="J27" s="5"/>
      <c r="Y27" s="5"/>
      <c r="Z27" s="5"/>
      <c r="AJ27" s="5"/>
      <c r="AK27" s="5"/>
    </row>
    <row r="28" spans="2:38">
      <c r="C28" s="3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38">
      <c r="C29" s="30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2:38">
      <c r="C30" s="30"/>
    </row>
    <row r="31" spans="2:38">
      <c r="C31" s="30"/>
      <c r="K31" s="148"/>
    </row>
    <row r="32" spans="2:38">
      <c r="C32" s="30"/>
      <c r="K32" s="148"/>
    </row>
    <row r="33" spans="2:11">
      <c r="B33" s="29"/>
      <c r="D33" s="30"/>
      <c r="K33" s="148"/>
    </row>
    <row r="34" spans="2:11">
      <c r="B34" s="29"/>
      <c r="D34" s="30"/>
      <c r="K34" s="148"/>
    </row>
    <row r="35" spans="2:11">
      <c r="B35" s="28"/>
      <c r="C35" s="30"/>
      <c r="D35" s="30"/>
      <c r="K35" s="148"/>
    </row>
    <row r="36" spans="2:11">
      <c r="B36" s="29"/>
      <c r="C36" s="30"/>
      <c r="D36" s="30"/>
      <c r="G36" s="33"/>
      <c r="H36" s="33"/>
      <c r="K36" s="148"/>
    </row>
    <row r="37" spans="2:11">
      <c r="B37" s="29"/>
      <c r="K37" s="148"/>
    </row>
    <row r="38" spans="2:11">
      <c r="C38" s="30"/>
      <c r="D38" s="30"/>
      <c r="K38" s="148"/>
    </row>
    <row r="39" spans="2:11">
      <c r="B39" s="29"/>
    </row>
    <row r="40" spans="2:11">
      <c r="B40" s="29"/>
    </row>
    <row r="41" spans="2:11">
      <c r="B41" s="29"/>
    </row>
    <row r="42" spans="2:11">
      <c r="B42" s="29"/>
    </row>
    <row r="43" spans="2:11">
      <c r="B43" s="29"/>
    </row>
    <row r="44" spans="2:11">
      <c r="B44" s="29"/>
      <c r="C44" s="30"/>
    </row>
    <row r="45" spans="2:11">
      <c r="B45" s="29"/>
      <c r="C45" s="30"/>
    </row>
    <row r="46" spans="2:11">
      <c r="B46" s="29"/>
      <c r="C46" s="30"/>
    </row>
    <row r="47" spans="2:11">
      <c r="B47" s="29"/>
      <c r="C47" s="30"/>
    </row>
    <row r="48" spans="2:11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  <row r="52" spans="2:3">
      <c r="B52" s="29"/>
      <c r="C52" s="30"/>
    </row>
    <row r="53" spans="2:3">
      <c r="B53" s="29"/>
      <c r="C53" s="30"/>
    </row>
    <row r="54" spans="2:3">
      <c r="B54" s="29"/>
      <c r="C54" s="30"/>
    </row>
  </sheetData>
  <autoFilter ref="B17:AL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AK17:AK21">
    <cfRule type="cellIs" dxfId="8" priority="1" operator="lessThan">
      <formula>0</formula>
    </cfRule>
  </conditionalFormatting>
  <conditionalFormatting sqref="AL6:AL13">
    <cfRule type="cellIs" dxfId="7" priority="3" operator="lessThan">
      <formula>0</formula>
    </cfRule>
  </conditionalFormatting>
  <conditionalFormatting sqref="AL23 AL25:AL1048576">
    <cfRule type="cellIs" dxfId="6" priority="4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4"/>
  <sheetViews>
    <sheetView showGridLines="0" zoomScale="90" zoomScaleNormal="90" workbookViewId="0">
      <pane xSplit="7" ySplit="17" topLeftCell="P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8" width="23.5703125" style="3" customWidth="1"/>
    <col min="9" max="9" width="23.28515625" style="3" bestFit="1" customWidth="1"/>
    <col min="10" max="10" width="23.28515625" style="3" customWidth="1"/>
    <col min="11" max="11" width="23" style="3" customWidth="1" outlineLevel="1"/>
    <col min="12" max="12" width="19.7109375" style="5" bestFit="1" customWidth="1" outlineLevel="1"/>
    <col min="13" max="22" width="19.7109375" style="5" customWidth="1" outlineLevel="1"/>
    <col min="23" max="23" width="19.7109375" style="5" customWidth="1"/>
    <col min="24" max="24" width="19.7109375" style="5" hidden="1" customWidth="1" outlineLevel="1"/>
    <col min="25" max="25" width="14.7109375" style="6" hidden="1" customWidth="1" outlineLevel="1"/>
    <col min="26" max="26" width="17.5703125" style="6" hidden="1" customWidth="1" outlineLevel="1"/>
    <col min="27" max="29" width="16.140625" style="6" hidden="1" customWidth="1" outlineLevel="1"/>
    <col min="30" max="32" width="17.140625" style="6" hidden="1" customWidth="1" outlineLevel="1"/>
    <col min="33" max="34" width="17.5703125" style="6" hidden="1" customWidth="1" outlineLevel="1"/>
    <col min="35" max="35" width="19" style="6" hidden="1" customWidth="1" outlineLevel="1"/>
    <col min="36" max="36" width="20.140625" style="6" customWidth="1" collapsed="1"/>
    <col min="37" max="37" width="21.28515625" style="27" customWidth="1"/>
    <col min="38" max="38" width="22.140625" style="6" customWidth="1"/>
    <col min="39" max="16384" width="11.42578125" style="3"/>
  </cols>
  <sheetData>
    <row r="1" spans="2:38" ht="13.5" thickBot="1"/>
    <row r="2" spans="2:38" ht="24" customHeight="1" thickBot="1">
      <c r="B2" s="151"/>
      <c r="C2" s="154" t="s">
        <v>2</v>
      </c>
      <c r="D2" s="155"/>
      <c r="E2" s="155"/>
      <c r="F2" s="155"/>
      <c r="G2" s="155"/>
      <c r="H2" s="57"/>
      <c r="I2" s="13"/>
      <c r="J2" s="13"/>
      <c r="K2" s="5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24" customHeight="1" thickBot="1">
      <c r="B3" s="152"/>
      <c r="C3" s="154" t="s">
        <v>5</v>
      </c>
      <c r="D3" s="155"/>
      <c r="E3" s="155"/>
      <c r="F3" s="155"/>
      <c r="G3" s="155"/>
      <c r="H3" s="57"/>
      <c r="I3" s="13"/>
      <c r="J3" s="13"/>
      <c r="K3" s="57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24" customHeight="1" thickBot="1">
      <c r="B4" s="153"/>
      <c r="C4" s="154" t="s">
        <v>31</v>
      </c>
      <c r="D4" s="155"/>
      <c r="E4" s="155"/>
      <c r="F4" s="155"/>
      <c r="G4" s="155"/>
      <c r="H4" s="57"/>
      <c r="I4" s="13"/>
      <c r="J4" s="13"/>
      <c r="K4" s="57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2.75" customHeight="1" thickBot="1">
      <c r="B5" s="7"/>
      <c r="C5" s="8"/>
      <c r="D5" s="8"/>
      <c r="E5" s="8"/>
      <c r="F5" s="8"/>
      <c r="G5" s="8"/>
      <c r="H5" s="5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2:38" s="64" customFormat="1" ht="15.75" customHeight="1" outlineLevel="1">
      <c r="B6" s="60" t="s">
        <v>36</v>
      </c>
      <c r="C6" s="156" t="s">
        <v>62</v>
      </c>
      <c r="D6" s="156"/>
      <c r="E6" s="156"/>
      <c r="F6" s="156"/>
      <c r="G6" s="157"/>
      <c r="H6" s="57"/>
      <c r="I6" s="63"/>
      <c r="J6" s="63"/>
      <c r="K6" s="63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</row>
    <row r="7" spans="2:38" s="64" customFormat="1" ht="15.75" customHeight="1" outlineLevel="1">
      <c r="B7" s="59" t="s">
        <v>64</v>
      </c>
      <c r="C7" s="149" t="s">
        <v>63</v>
      </c>
      <c r="D7" s="149" t="s">
        <v>37</v>
      </c>
      <c r="E7" s="149" t="s">
        <v>37</v>
      </c>
      <c r="F7" s="149" t="s">
        <v>37</v>
      </c>
      <c r="G7" s="150" t="s">
        <v>37</v>
      </c>
      <c r="H7" s="57"/>
      <c r="I7" s="63"/>
      <c r="J7" s="63"/>
      <c r="K7" s="63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</row>
    <row r="8" spans="2:38" s="64" customFormat="1" ht="15.75" customHeight="1" outlineLevel="1">
      <c r="B8" s="61" t="s">
        <v>65</v>
      </c>
      <c r="C8" s="149" t="s">
        <v>66</v>
      </c>
      <c r="D8" s="149" t="s">
        <v>38</v>
      </c>
      <c r="E8" s="149" t="s">
        <v>38</v>
      </c>
      <c r="F8" s="149" t="s">
        <v>38</v>
      </c>
      <c r="G8" s="150" t="s">
        <v>38</v>
      </c>
      <c r="H8" s="57"/>
      <c r="I8" s="63"/>
      <c r="J8" s="63"/>
      <c r="K8" s="63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</row>
    <row r="9" spans="2:38" s="64" customFormat="1" ht="53.25" customHeight="1" outlineLevel="1">
      <c r="B9" s="59" t="s">
        <v>7</v>
      </c>
      <c r="C9" s="166" t="s">
        <v>133</v>
      </c>
      <c r="D9" s="167"/>
      <c r="E9" s="167"/>
      <c r="F9" s="167"/>
      <c r="G9" s="168"/>
      <c r="H9" s="57"/>
      <c r="I9" s="65"/>
      <c r="J9" s="65"/>
      <c r="K9" s="65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</row>
    <row r="10" spans="2:38" s="64" customFormat="1" ht="27.75" customHeight="1" outlineLevel="1">
      <c r="B10" s="59" t="s">
        <v>14</v>
      </c>
      <c r="C10" s="170" t="s">
        <v>134</v>
      </c>
      <c r="D10" s="149" t="s">
        <v>39</v>
      </c>
      <c r="E10" s="149" t="s">
        <v>39</v>
      </c>
      <c r="F10" s="149" t="s">
        <v>39</v>
      </c>
      <c r="G10" s="150" t="s">
        <v>39</v>
      </c>
      <c r="H10" s="57"/>
      <c r="I10" s="63"/>
      <c r="J10" s="63"/>
      <c r="K10" s="63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</row>
    <row r="11" spans="2:38" s="64" customFormat="1" ht="15.75" customHeight="1" outlineLevel="1" thickBot="1">
      <c r="B11" s="62" t="s">
        <v>11</v>
      </c>
      <c r="C11" s="163" t="s">
        <v>135</v>
      </c>
      <c r="D11" s="164">
        <v>2020110010174</v>
      </c>
      <c r="E11" s="164">
        <v>2020110010174</v>
      </c>
      <c r="F11" s="164">
        <v>2020110010174</v>
      </c>
      <c r="G11" s="165">
        <v>2020110010174</v>
      </c>
      <c r="H11" s="57"/>
      <c r="I11" s="63"/>
      <c r="J11" s="63"/>
      <c r="K11" s="63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</row>
    <row r="12" spans="2:38" s="11" customFormat="1" ht="15.75" customHeight="1" outlineLevel="1" thickBot="1">
      <c r="B12" s="40"/>
      <c r="C12" s="41"/>
      <c r="D12" s="41"/>
      <c r="E12" s="41"/>
      <c r="F12" s="41"/>
      <c r="G12" s="41"/>
      <c r="H12" s="57"/>
      <c r="I12" s="13"/>
      <c r="J12" s="13"/>
      <c r="K12" s="13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2:38" s="11" customFormat="1" ht="30.75" customHeight="1" outlineLevel="1">
      <c r="B13" s="1" t="s">
        <v>35</v>
      </c>
      <c r="C13" s="160" t="s">
        <v>152</v>
      </c>
      <c r="D13" s="161"/>
      <c r="E13" s="162"/>
      <c r="F13" s="2" t="s">
        <v>6</v>
      </c>
      <c r="G13" s="34">
        <v>45954</v>
      </c>
      <c r="H13" s="57"/>
      <c r="I13" s="14"/>
      <c r="J13" s="14"/>
      <c r="K13" s="14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s="11" customFormat="1" ht="30" customHeight="1">
      <c r="B14" s="158" t="s">
        <v>12</v>
      </c>
      <c r="C14" s="36" t="s">
        <v>33</v>
      </c>
      <c r="D14" s="35" t="s">
        <v>3</v>
      </c>
      <c r="E14" s="35" t="s">
        <v>4</v>
      </c>
      <c r="F14" s="35" t="s">
        <v>10</v>
      </c>
      <c r="G14" s="36" t="s">
        <v>32</v>
      </c>
      <c r="H14" s="57"/>
      <c r="I14" s="12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8"/>
    </row>
    <row r="15" spans="2:38" s="11" customFormat="1" ht="20.25" thickBot="1">
      <c r="B15" s="159"/>
      <c r="C15" s="37">
        <v>4265451000</v>
      </c>
      <c r="D15" s="48">
        <v>0</v>
      </c>
      <c r="E15" s="48">
        <v>0</v>
      </c>
      <c r="F15" s="38">
        <f>D15-E15</f>
        <v>0</v>
      </c>
      <c r="G15" s="42">
        <f>+C15+F15</f>
        <v>4265451000</v>
      </c>
      <c r="H15" s="57"/>
      <c r="I15" s="12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8"/>
    </row>
    <row r="16" spans="2:38" s="9" customFormat="1" ht="15.75" customHeight="1" thickBot="1">
      <c r="B16" s="49"/>
      <c r="C16" s="43"/>
      <c r="D16" s="50"/>
      <c r="E16" s="50"/>
      <c r="F16" s="44"/>
      <c r="G16" s="39"/>
      <c r="H16" s="57"/>
      <c r="I16" s="12"/>
      <c r="J16" s="12"/>
      <c r="K16" s="12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18"/>
    </row>
    <row r="17" spans="2:38" ht="26.25" thickBot="1">
      <c r="B17" s="16" t="s">
        <v>29</v>
      </c>
      <c r="C17" s="17" t="s">
        <v>15</v>
      </c>
      <c r="D17" s="15" t="s">
        <v>8</v>
      </c>
      <c r="E17" s="54" t="s">
        <v>13</v>
      </c>
      <c r="F17" s="15" t="s">
        <v>0</v>
      </c>
      <c r="G17" s="54" t="s">
        <v>9</v>
      </c>
      <c r="H17" s="142" t="s">
        <v>166</v>
      </c>
      <c r="I17" s="55" t="s">
        <v>30</v>
      </c>
      <c r="J17" s="55" t="s">
        <v>169</v>
      </c>
      <c r="K17" s="89" t="s">
        <v>153</v>
      </c>
      <c r="L17" s="90" t="s">
        <v>154</v>
      </c>
      <c r="M17" s="90" t="s">
        <v>155</v>
      </c>
      <c r="N17" s="90" t="s">
        <v>156</v>
      </c>
      <c r="O17" s="90" t="s">
        <v>157</v>
      </c>
      <c r="P17" s="90" t="s">
        <v>158</v>
      </c>
      <c r="Q17" s="90" t="s">
        <v>159</v>
      </c>
      <c r="R17" s="90" t="s">
        <v>160</v>
      </c>
      <c r="S17" s="90" t="s">
        <v>161</v>
      </c>
      <c r="T17" s="90" t="s">
        <v>162</v>
      </c>
      <c r="U17" s="90" t="s">
        <v>163</v>
      </c>
      <c r="V17" s="90" t="s">
        <v>164</v>
      </c>
      <c r="W17" s="90" t="s">
        <v>165</v>
      </c>
      <c r="X17" s="118" t="s">
        <v>16</v>
      </c>
      <c r="Y17" s="88" t="s">
        <v>27</v>
      </c>
      <c r="Z17" s="88" t="s">
        <v>26</v>
      </c>
      <c r="AA17" s="88" t="s">
        <v>25</v>
      </c>
      <c r="AB17" s="88" t="s">
        <v>24</v>
      </c>
      <c r="AC17" s="88" t="s">
        <v>23</v>
      </c>
      <c r="AD17" s="88" t="s">
        <v>22</v>
      </c>
      <c r="AE17" s="88" t="s">
        <v>21</v>
      </c>
      <c r="AF17" s="88" t="s">
        <v>20</v>
      </c>
      <c r="AG17" s="88" t="s">
        <v>19</v>
      </c>
      <c r="AH17" s="88" t="s">
        <v>18</v>
      </c>
      <c r="AI17" s="97" t="s">
        <v>17</v>
      </c>
      <c r="AJ17" s="130" t="s">
        <v>1</v>
      </c>
      <c r="AK17" s="56" t="s">
        <v>28</v>
      </c>
      <c r="AL17" s="18"/>
    </row>
    <row r="18" spans="2:38" ht="34.5" customHeight="1">
      <c r="B18" s="75" t="s">
        <v>136</v>
      </c>
      <c r="C18" s="76" t="s">
        <v>137</v>
      </c>
      <c r="D18" s="67" t="s">
        <v>138</v>
      </c>
      <c r="E18" s="67" t="s">
        <v>140</v>
      </c>
      <c r="F18" s="68" t="s">
        <v>132</v>
      </c>
      <c r="G18" s="69" t="s">
        <v>139</v>
      </c>
      <c r="H18" s="69" t="s">
        <v>167</v>
      </c>
      <c r="I18" s="83">
        <v>4265451000</v>
      </c>
      <c r="J18" s="143">
        <f>+W18</f>
        <v>3031871324</v>
      </c>
      <c r="K18" s="104">
        <v>1972102000</v>
      </c>
      <c r="L18" s="105">
        <v>551789912</v>
      </c>
      <c r="M18" s="109">
        <v>105012912</v>
      </c>
      <c r="N18" s="109">
        <v>68152400</v>
      </c>
      <c r="O18" s="109">
        <v>0</v>
      </c>
      <c r="P18" s="109">
        <v>58872933</v>
      </c>
      <c r="Q18" s="109">
        <v>-5352167</v>
      </c>
      <c r="R18" s="109">
        <v>281293334</v>
      </c>
      <c r="S18" s="105"/>
      <c r="T18" s="105"/>
      <c r="U18" s="105"/>
      <c r="V18" s="105"/>
      <c r="W18" s="139">
        <f>SUM(K18:V18)</f>
        <v>3031871324</v>
      </c>
      <c r="X18" s="119">
        <v>0</v>
      </c>
      <c r="Y18" s="106">
        <v>5390834</v>
      </c>
      <c r="Z18" s="106">
        <v>211419305</v>
      </c>
      <c r="AA18" s="106">
        <v>240311108</v>
      </c>
      <c r="AB18" s="106">
        <v>251408788</v>
      </c>
      <c r="AC18" s="106">
        <v>251917388</v>
      </c>
      <c r="AD18" s="106">
        <v>251917388</v>
      </c>
      <c r="AE18" s="106">
        <v>264867388</v>
      </c>
      <c r="AF18" s="106">
        <v>259667388</v>
      </c>
      <c r="AG18" s="106"/>
      <c r="AH18" s="106"/>
      <c r="AI18" s="123"/>
      <c r="AJ18" s="134">
        <f>SUM(X18:AI18)</f>
        <v>1736899587</v>
      </c>
      <c r="AK18" s="70">
        <f>+W18-AJ18</f>
        <v>1294971737</v>
      </c>
      <c r="AL18" s="3"/>
    </row>
    <row r="19" spans="2:38" ht="18" customHeight="1">
      <c r="B19" s="75"/>
      <c r="C19" s="76"/>
      <c r="D19" s="67"/>
      <c r="E19" s="67"/>
      <c r="F19" s="68"/>
      <c r="G19" s="69"/>
      <c r="H19" s="69"/>
      <c r="I19" s="83"/>
      <c r="J19" s="144"/>
      <c r="K19" s="108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40"/>
      <c r="X19" s="119"/>
      <c r="Y19" s="110"/>
      <c r="Z19" s="106"/>
      <c r="AA19" s="106"/>
      <c r="AB19" s="106"/>
      <c r="AC19" s="106"/>
      <c r="AD19" s="106"/>
      <c r="AE19" s="106"/>
      <c r="AF19" s="106"/>
      <c r="AG19" s="106"/>
      <c r="AH19" s="106"/>
      <c r="AI19" s="125"/>
      <c r="AJ19" s="135"/>
      <c r="AK19" s="70"/>
      <c r="AL19" s="3"/>
    </row>
    <row r="20" spans="2:38" ht="18" customHeight="1">
      <c r="B20" s="75"/>
      <c r="C20" s="76"/>
      <c r="D20" s="67"/>
      <c r="E20" s="67"/>
      <c r="F20" s="68"/>
      <c r="G20" s="69"/>
      <c r="H20" s="69"/>
      <c r="I20" s="83"/>
      <c r="J20" s="144"/>
      <c r="K20" s="108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40"/>
      <c r="X20" s="119"/>
      <c r="Y20" s="110"/>
      <c r="Z20" s="106"/>
      <c r="AA20" s="106"/>
      <c r="AB20" s="106"/>
      <c r="AC20" s="106"/>
      <c r="AD20" s="106"/>
      <c r="AE20" s="106"/>
      <c r="AF20" s="106"/>
      <c r="AG20" s="106"/>
      <c r="AH20" s="106"/>
      <c r="AI20" s="125"/>
      <c r="AJ20" s="135"/>
      <c r="AK20" s="70"/>
      <c r="AL20" s="3"/>
    </row>
    <row r="21" spans="2:38" ht="18" customHeight="1" thickBot="1">
      <c r="B21" s="77"/>
      <c r="C21" s="78"/>
      <c r="D21" s="71"/>
      <c r="E21" s="71"/>
      <c r="F21" s="72"/>
      <c r="G21" s="73"/>
      <c r="H21" s="73"/>
      <c r="I21" s="84"/>
      <c r="J21" s="145"/>
      <c r="K21" s="111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41"/>
      <c r="X21" s="120"/>
      <c r="Y21" s="113"/>
      <c r="Z21" s="114"/>
      <c r="AA21" s="114"/>
      <c r="AB21" s="114"/>
      <c r="AC21" s="114"/>
      <c r="AD21" s="114"/>
      <c r="AE21" s="114"/>
      <c r="AF21" s="114"/>
      <c r="AG21" s="114"/>
      <c r="AH21" s="114"/>
      <c r="AI21" s="127"/>
      <c r="AJ21" s="136"/>
      <c r="AK21" s="74"/>
      <c r="AL21" s="3"/>
    </row>
    <row r="22" spans="2:38" s="18" customFormat="1" ht="31.5" customHeight="1" thickBot="1">
      <c r="B22" s="19" t="s">
        <v>34</v>
      </c>
      <c r="C22" s="45"/>
      <c r="D22" s="21"/>
      <c r="E22" s="20"/>
      <c r="F22" s="22"/>
      <c r="G22" s="53"/>
      <c r="H22" s="53"/>
      <c r="I22" s="52">
        <f t="shared" ref="I22:AK22" si="0">SUBTOTAL(9,I18:I21)</f>
        <v>4265451000</v>
      </c>
      <c r="J22" s="52"/>
      <c r="K22" s="52">
        <f t="shared" si="0"/>
        <v>1972102000</v>
      </c>
      <c r="L22" s="51">
        <f t="shared" si="0"/>
        <v>551789912</v>
      </c>
      <c r="M22" s="87">
        <f t="shared" si="0"/>
        <v>105012912</v>
      </c>
      <c r="N22" s="87">
        <f t="shared" si="0"/>
        <v>68152400</v>
      </c>
      <c r="O22" s="87">
        <f t="shared" si="0"/>
        <v>0</v>
      </c>
      <c r="P22" s="87">
        <f t="shared" si="0"/>
        <v>58872933</v>
      </c>
      <c r="Q22" s="87">
        <f t="shared" si="0"/>
        <v>-5352167</v>
      </c>
      <c r="R22" s="87">
        <f t="shared" si="0"/>
        <v>281293334</v>
      </c>
      <c r="S22" s="87">
        <f t="shared" si="0"/>
        <v>0</v>
      </c>
      <c r="T22" s="87">
        <f t="shared" si="0"/>
        <v>0</v>
      </c>
      <c r="U22" s="87">
        <f t="shared" si="0"/>
        <v>0</v>
      </c>
      <c r="V22" s="87">
        <f t="shared" si="0"/>
        <v>0</v>
      </c>
      <c r="W22" s="87">
        <f t="shared" si="0"/>
        <v>3031871324</v>
      </c>
      <c r="X22" s="79">
        <f t="shared" si="0"/>
        <v>0</v>
      </c>
      <c r="Y22" s="79">
        <f t="shared" si="0"/>
        <v>5390834</v>
      </c>
      <c r="Z22" s="79">
        <f t="shared" si="0"/>
        <v>211419305</v>
      </c>
      <c r="AA22" s="79">
        <f t="shared" si="0"/>
        <v>240311108</v>
      </c>
      <c r="AB22" s="79">
        <f t="shared" si="0"/>
        <v>251408788</v>
      </c>
      <c r="AC22" s="79">
        <f t="shared" si="0"/>
        <v>251917388</v>
      </c>
      <c r="AD22" s="79">
        <f t="shared" si="0"/>
        <v>251917388</v>
      </c>
      <c r="AE22" s="79">
        <f t="shared" si="0"/>
        <v>264867388</v>
      </c>
      <c r="AF22" s="79">
        <f t="shared" si="0"/>
        <v>259667388</v>
      </c>
      <c r="AG22" s="79">
        <f t="shared" si="0"/>
        <v>0</v>
      </c>
      <c r="AH22" s="79">
        <f t="shared" si="0"/>
        <v>0</v>
      </c>
      <c r="AI22" s="80">
        <f t="shared" si="0"/>
        <v>0</v>
      </c>
      <c r="AJ22" s="81">
        <f t="shared" si="0"/>
        <v>1736899587</v>
      </c>
      <c r="AK22" s="82">
        <f t="shared" si="0"/>
        <v>1294971737</v>
      </c>
    </row>
    <row r="23" spans="2:38" s="25" customFormat="1" ht="11.25">
      <c r="B23" s="26"/>
      <c r="C23" s="23"/>
      <c r="D23" s="24"/>
      <c r="E23" s="24"/>
      <c r="F23" s="24"/>
      <c r="G23" s="24"/>
      <c r="H23" s="24"/>
      <c r="I23" s="24"/>
      <c r="J23" s="24"/>
      <c r="K23" s="24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/>
      <c r="AL23" s="47"/>
    </row>
    <row r="24" spans="2:38" s="25" customFormat="1" ht="11.25" hidden="1">
      <c r="B24" s="26"/>
      <c r="C24" s="23"/>
      <c r="D24" s="24"/>
      <c r="E24" s="24"/>
      <c r="F24" s="24"/>
      <c r="G24" s="24"/>
      <c r="H24" s="24"/>
      <c r="I24" s="24">
        <v>402000000</v>
      </c>
      <c r="J24" s="24"/>
      <c r="K24" s="24">
        <v>389411087</v>
      </c>
      <c r="L24" s="24">
        <v>384611087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0</v>
      </c>
      <c r="Y24" s="24">
        <v>0</v>
      </c>
      <c r="Z24" s="24">
        <v>27574500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27574500</v>
      </c>
      <c r="AK24" s="24">
        <v>357036587</v>
      </c>
      <c r="AL24" s="23"/>
    </row>
    <row r="25" spans="2:38" hidden="1">
      <c r="B25" s="29"/>
      <c r="C25" s="30"/>
      <c r="D25" s="31"/>
      <c r="E25" s="32"/>
      <c r="I25" s="85">
        <f t="shared" ref="I25:Y25" si="1">+I24-I22</f>
        <v>-3863451000</v>
      </c>
      <c r="J25" s="85"/>
      <c r="K25" s="85">
        <f t="shared" si="1"/>
        <v>-1582690913</v>
      </c>
      <c r="L25" s="85">
        <f t="shared" si="1"/>
        <v>-167178825</v>
      </c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>
        <f t="shared" si="1"/>
        <v>0</v>
      </c>
      <c r="Y25" s="85">
        <f t="shared" si="1"/>
        <v>-5390834</v>
      </c>
      <c r="Z25" s="85">
        <f>+Z24-Z22</f>
        <v>-183844805</v>
      </c>
      <c r="AA25" s="85">
        <f t="shared" ref="AA25:AK25" si="2">+AA24-AA22</f>
        <v>-240311108</v>
      </c>
      <c r="AB25" s="85">
        <f t="shared" si="2"/>
        <v>-251408788</v>
      </c>
      <c r="AC25" s="85">
        <f t="shared" si="2"/>
        <v>-251917388</v>
      </c>
      <c r="AD25" s="85">
        <f t="shared" si="2"/>
        <v>-251917388</v>
      </c>
      <c r="AE25" s="85">
        <f t="shared" si="2"/>
        <v>-264867388</v>
      </c>
      <c r="AF25" s="85">
        <f t="shared" si="2"/>
        <v>-259667388</v>
      </c>
      <c r="AG25" s="85">
        <f t="shared" si="2"/>
        <v>0</v>
      </c>
      <c r="AH25" s="85">
        <f t="shared" si="2"/>
        <v>0</v>
      </c>
      <c r="AI25" s="85">
        <f t="shared" si="2"/>
        <v>0</v>
      </c>
      <c r="AJ25" s="85">
        <f t="shared" si="2"/>
        <v>-1709325087</v>
      </c>
      <c r="AK25" s="85">
        <f t="shared" si="2"/>
        <v>-937935150</v>
      </c>
    </row>
    <row r="26" spans="2:38">
      <c r="B26" s="29"/>
      <c r="C26" s="30"/>
      <c r="D26" s="3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J26" s="5"/>
      <c r="AK26" s="86"/>
    </row>
    <row r="27" spans="2:38">
      <c r="C27" s="30"/>
      <c r="I27" s="5"/>
      <c r="J27" s="5"/>
      <c r="Y27" s="5"/>
      <c r="Z27" s="5"/>
      <c r="AJ27" s="5"/>
      <c r="AK27" s="5"/>
    </row>
    <row r="28" spans="2:38">
      <c r="C28" s="3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38">
      <c r="C29" s="30"/>
      <c r="K29" s="148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2:38">
      <c r="C30" s="30"/>
      <c r="K30" s="148"/>
    </row>
    <row r="31" spans="2:38">
      <c r="C31" s="30"/>
      <c r="K31" s="148"/>
    </row>
    <row r="32" spans="2:38">
      <c r="C32" s="30"/>
      <c r="K32" s="148"/>
    </row>
    <row r="33" spans="2:11">
      <c r="B33" s="29"/>
      <c r="D33" s="30"/>
      <c r="K33" s="148"/>
    </row>
    <row r="34" spans="2:11">
      <c r="B34" s="29"/>
      <c r="D34" s="30"/>
      <c r="K34" s="148"/>
    </row>
    <row r="35" spans="2:11">
      <c r="B35" s="28"/>
      <c r="C35" s="30"/>
      <c r="D35" s="30"/>
    </row>
    <row r="36" spans="2:11">
      <c r="B36" s="29"/>
      <c r="C36" s="30"/>
      <c r="D36" s="30"/>
      <c r="G36" s="33"/>
      <c r="H36" s="33"/>
    </row>
    <row r="37" spans="2:11">
      <c r="B37" s="29"/>
    </row>
    <row r="38" spans="2:11">
      <c r="C38" s="30"/>
      <c r="D38" s="30"/>
    </row>
    <row r="39" spans="2:11">
      <c r="B39" s="29"/>
    </row>
    <row r="40" spans="2:11">
      <c r="B40" s="29"/>
    </row>
    <row r="41" spans="2:11">
      <c r="B41" s="29"/>
    </row>
    <row r="42" spans="2:11">
      <c r="B42" s="29"/>
    </row>
    <row r="43" spans="2:11">
      <c r="B43" s="29"/>
    </row>
    <row r="44" spans="2:11">
      <c r="B44" s="29"/>
      <c r="C44" s="30"/>
    </row>
    <row r="45" spans="2:11">
      <c r="B45" s="29"/>
      <c r="C45" s="30"/>
    </row>
    <row r="46" spans="2:11">
      <c r="B46" s="29"/>
      <c r="C46" s="30"/>
    </row>
    <row r="47" spans="2:11">
      <c r="B47" s="29"/>
      <c r="C47" s="30"/>
    </row>
    <row r="48" spans="2:11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  <row r="52" spans="2:3">
      <c r="B52" s="29"/>
      <c r="C52" s="30"/>
    </row>
    <row r="53" spans="2:3">
      <c r="B53" s="29"/>
      <c r="C53" s="30"/>
    </row>
    <row r="54" spans="2:3">
      <c r="B54" s="29"/>
      <c r="C54" s="30"/>
    </row>
  </sheetData>
  <autoFilter ref="B17:AL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AK17:AK21">
    <cfRule type="cellIs" dxfId="5" priority="1" operator="lessThan">
      <formula>0</formula>
    </cfRule>
  </conditionalFormatting>
  <conditionalFormatting sqref="AL6:AL13">
    <cfRule type="cellIs" dxfId="4" priority="3" operator="lessThan">
      <formula>0</formula>
    </cfRule>
  </conditionalFormatting>
  <conditionalFormatting sqref="AL23 AL25:AL1048576">
    <cfRule type="cellIs" dxfId="3" priority="4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4"/>
  <sheetViews>
    <sheetView showGridLines="0" zoomScale="90" zoomScaleNormal="90" workbookViewId="0">
      <pane xSplit="7" ySplit="17" topLeftCell="S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8" width="23.5703125" style="3" customWidth="1"/>
    <col min="9" max="9" width="23.28515625" style="3" bestFit="1" customWidth="1"/>
    <col min="10" max="10" width="23.28515625" style="3" customWidth="1"/>
    <col min="11" max="11" width="21.5703125" style="3" customWidth="1" outlineLevel="1"/>
    <col min="12" max="12" width="19.7109375" style="5" bestFit="1" customWidth="1" outlineLevel="1"/>
    <col min="13" max="22" width="19.7109375" style="5" customWidth="1" outlineLevel="1"/>
    <col min="23" max="23" width="19.7109375" style="5" customWidth="1"/>
    <col min="24" max="24" width="19.7109375" style="5" hidden="1" customWidth="1" outlineLevel="1"/>
    <col min="25" max="25" width="14.7109375" style="6" hidden="1" customWidth="1" outlineLevel="1"/>
    <col min="26" max="26" width="17.5703125" style="6" hidden="1" customWidth="1" outlineLevel="1"/>
    <col min="27" max="29" width="16.140625" style="6" hidden="1" customWidth="1" outlineLevel="1"/>
    <col min="30" max="32" width="17.140625" style="6" hidden="1" customWidth="1" outlineLevel="1"/>
    <col min="33" max="34" width="17.5703125" style="6" hidden="1" customWidth="1" outlineLevel="1"/>
    <col min="35" max="35" width="19" style="6" hidden="1" customWidth="1" outlineLevel="1"/>
    <col min="36" max="36" width="17.85546875" style="6" customWidth="1" collapsed="1"/>
    <col min="37" max="37" width="21.28515625" style="27" customWidth="1"/>
    <col min="38" max="38" width="22.140625" style="6" customWidth="1"/>
    <col min="39" max="16384" width="11.42578125" style="3"/>
  </cols>
  <sheetData>
    <row r="1" spans="2:38" ht="13.5" thickBot="1"/>
    <row r="2" spans="2:38" ht="24" customHeight="1" thickBot="1">
      <c r="B2" s="151"/>
      <c r="C2" s="154" t="s">
        <v>2</v>
      </c>
      <c r="D2" s="155"/>
      <c r="E2" s="155"/>
      <c r="F2" s="155"/>
      <c r="G2" s="155"/>
      <c r="H2" s="57"/>
      <c r="I2" s="13"/>
      <c r="J2" s="13"/>
      <c r="K2" s="5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24" customHeight="1" thickBot="1">
      <c r="B3" s="152"/>
      <c r="C3" s="154" t="s">
        <v>5</v>
      </c>
      <c r="D3" s="155"/>
      <c r="E3" s="155"/>
      <c r="F3" s="155"/>
      <c r="G3" s="155"/>
      <c r="H3" s="57"/>
      <c r="I3" s="13"/>
      <c r="J3" s="13"/>
      <c r="K3" s="57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24" customHeight="1" thickBot="1">
      <c r="B4" s="153"/>
      <c r="C4" s="154" t="s">
        <v>31</v>
      </c>
      <c r="D4" s="155"/>
      <c r="E4" s="155"/>
      <c r="F4" s="155"/>
      <c r="G4" s="155"/>
      <c r="H4" s="57"/>
      <c r="I4" s="13"/>
      <c r="J4" s="13"/>
      <c r="K4" s="57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2.75" customHeight="1" thickBot="1">
      <c r="B5" s="7"/>
      <c r="C5" s="8"/>
      <c r="D5" s="8"/>
      <c r="E5" s="8"/>
      <c r="F5" s="8"/>
      <c r="G5" s="8"/>
      <c r="H5" s="5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2:38" s="64" customFormat="1" ht="15.75" customHeight="1" outlineLevel="1">
      <c r="B6" s="60" t="s">
        <v>36</v>
      </c>
      <c r="C6" s="156" t="s">
        <v>62</v>
      </c>
      <c r="D6" s="156"/>
      <c r="E6" s="156"/>
      <c r="F6" s="156"/>
      <c r="G6" s="157"/>
      <c r="H6" s="57"/>
      <c r="I6" s="63"/>
      <c r="J6" s="63"/>
      <c r="K6" s="63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</row>
    <row r="7" spans="2:38" s="64" customFormat="1" ht="15.75" customHeight="1" outlineLevel="1">
      <c r="B7" s="59" t="s">
        <v>64</v>
      </c>
      <c r="C7" s="149" t="s">
        <v>63</v>
      </c>
      <c r="D7" s="149" t="s">
        <v>37</v>
      </c>
      <c r="E7" s="149" t="s">
        <v>37</v>
      </c>
      <c r="F7" s="149" t="s">
        <v>37</v>
      </c>
      <c r="G7" s="150" t="s">
        <v>37</v>
      </c>
      <c r="H7" s="57"/>
      <c r="I7" s="63"/>
      <c r="J7" s="63"/>
      <c r="K7" s="63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</row>
    <row r="8" spans="2:38" s="64" customFormat="1" ht="15.75" customHeight="1" outlineLevel="1">
      <c r="B8" s="61" t="s">
        <v>65</v>
      </c>
      <c r="C8" s="149" t="s">
        <v>66</v>
      </c>
      <c r="D8" s="149" t="s">
        <v>38</v>
      </c>
      <c r="E8" s="149" t="s">
        <v>38</v>
      </c>
      <c r="F8" s="149" t="s">
        <v>38</v>
      </c>
      <c r="G8" s="150" t="s">
        <v>38</v>
      </c>
      <c r="H8" s="57"/>
      <c r="I8" s="63"/>
      <c r="J8" s="63"/>
      <c r="K8" s="63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</row>
    <row r="9" spans="2:38" s="64" customFormat="1" ht="53.25" customHeight="1" outlineLevel="1">
      <c r="B9" s="59" t="s">
        <v>7</v>
      </c>
      <c r="C9" s="166" t="s">
        <v>141</v>
      </c>
      <c r="D9" s="167"/>
      <c r="E9" s="167"/>
      <c r="F9" s="167"/>
      <c r="G9" s="168"/>
      <c r="H9" s="57"/>
      <c r="I9" s="65"/>
      <c r="J9" s="65"/>
      <c r="K9" s="65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</row>
    <row r="10" spans="2:38" s="64" customFormat="1" ht="27.75" customHeight="1" outlineLevel="1">
      <c r="B10" s="59" t="s">
        <v>14</v>
      </c>
      <c r="C10" s="170" t="s">
        <v>144</v>
      </c>
      <c r="D10" s="149" t="s">
        <v>39</v>
      </c>
      <c r="E10" s="149" t="s">
        <v>39</v>
      </c>
      <c r="F10" s="149" t="s">
        <v>39</v>
      </c>
      <c r="G10" s="150" t="s">
        <v>39</v>
      </c>
      <c r="H10" s="57"/>
      <c r="I10" s="63"/>
      <c r="J10" s="63"/>
      <c r="K10" s="63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</row>
    <row r="11" spans="2:38" s="64" customFormat="1" ht="15.75" customHeight="1" outlineLevel="1" thickBot="1">
      <c r="B11" s="62" t="s">
        <v>11</v>
      </c>
      <c r="C11" s="163" t="s">
        <v>145</v>
      </c>
      <c r="D11" s="164">
        <v>2020110010174</v>
      </c>
      <c r="E11" s="164">
        <v>2020110010174</v>
      </c>
      <c r="F11" s="164">
        <v>2020110010174</v>
      </c>
      <c r="G11" s="165">
        <v>2020110010174</v>
      </c>
      <c r="H11" s="57"/>
      <c r="I11" s="63"/>
      <c r="J11" s="63"/>
      <c r="K11" s="63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</row>
    <row r="12" spans="2:38" s="11" customFormat="1" ht="15.75" customHeight="1" outlineLevel="1" thickBot="1">
      <c r="B12" s="40"/>
      <c r="C12" s="41"/>
      <c r="D12" s="41"/>
      <c r="E12" s="41"/>
      <c r="F12" s="41"/>
      <c r="G12" s="41"/>
      <c r="H12" s="57"/>
      <c r="I12" s="13"/>
      <c r="J12" s="13"/>
      <c r="K12" s="13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2:38" s="11" customFormat="1" ht="30.75" customHeight="1" outlineLevel="1">
      <c r="B13" s="1" t="s">
        <v>35</v>
      </c>
      <c r="C13" s="160" t="s">
        <v>152</v>
      </c>
      <c r="D13" s="161"/>
      <c r="E13" s="162"/>
      <c r="F13" s="2" t="s">
        <v>6</v>
      </c>
      <c r="G13" s="34">
        <v>45954</v>
      </c>
      <c r="H13" s="57"/>
      <c r="I13" s="14"/>
      <c r="J13" s="14"/>
      <c r="K13" s="14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s="11" customFormat="1" ht="30" customHeight="1">
      <c r="B14" s="158" t="s">
        <v>12</v>
      </c>
      <c r="C14" s="36" t="s">
        <v>33</v>
      </c>
      <c r="D14" s="35" t="s">
        <v>3</v>
      </c>
      <c r="E14" s="35" t="s">
        <v>4</v>
      </c>
      <c r="F14" s="35" t="s">
        <v>10</v>
      </c>
      <c r="G14" s="36" t="s">
        <v>32</v>
      </c>
      <c r="H14" s="57"/>
      <c r="I14" s="12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8"/>
    </row>
    <row r="15" spans="2:38" s="11" customFormat="1" ht="20.25" thickBot="1">
      <c r="B15" s="159"/>
      <c r="C15" s="37">
        <v>485000000</v>
      </c>
      <c r="D15" s="48">
        <v>0</v>
      </c>
      <c r="E15" s="48">
        <v>0</v>
      </c>
      <c r="F15" s="38">
        <f>D15-E15</f>
        <v>0</v>
      </c>
      <c r="G15" s="42">
        <f>+C15+F15</f>
        <v>485000000</v>
      </c>
      <c r="H15" s="57"/>
      <c r="I15" s="12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8"/>
    </row>
    <row r="16" spans="2:38" s="9" customFormat="1" ht="15.75" customHeight="1" thickBot="1">
      <c r="B16" s="49"/>
      <c r="C16" s="43"/>
      <c r="D16" s="50"/>
      <c r="E16" s="50"/>
      <c r="F16" s="44"/>
      <c r="G16" s="39"/>
      <c r="H16" s="39"/>
      <c r="I16" s="12"/>
      <c r="J16" s="12"/>
      <c r="K16" s="12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18"/>
    </row>
    <row r="17" spans="2:38" ht="38.25" customHeight="1" thickBot="1">
      <c r="B17" s="16" t="s">
        <v>29</v>
      </c>
      <c r="C17" s="17" t="s">
        <v>15</v>
      </c>
      <c r="D17" s="15" t="s">
        <v>8</v>
      </c>
      <c r="E17" s="54" t="s">
        <v>13</v>
      </c>
      <c r="F17" s="15" t="s">
        <v>0</v>
      </c>
      <c r="G17" s="54" t="s">
        <v>9</v>
      </c>
      <c r="H17" s="142" t="s">
        <v>166</v>
      </c>
      <c r="I17" s="55" t="s">
        <v>30</v>
      </c>
      <c r="J17" s="55" t="s">
        <v>169</v>
      </c>
      <c r="K17" s="89" t="s">
        <v>153</v>
      </c>
      <c r="L17" s="90" t="s">
        <v>154</v>
      </c>
      <c r="M17" s="90" t="s">
        <v>155</v>
      </c>
      <c r="N17" s="90" t="s">
        <v>156</v>
      </c>
      <c r="O17" s="90" t="s">
        <v>157</v>
      </c>
      <c r="P17" s="90" t="s">
        <v>158</v>
      </c>
      <c r="Q17" s="90" t="s">
        <v>159</v>
      </c>
      <c r="R17" s="90" t="s">
        <v>160</v>
      </c>
      <c r="S17" s="90" t="s">
        <v>161</v>
      </c>
      <c r="T17" s="90" t="s">
        <v>162</v>
      </c>
      <c r="U17" s="90" t="s">
        <v>163</v>
      </c>
      <c r="V17" s="90" t="s">
        <v>164</v>
      </c>
      <c r="W17" s="90" t="s">
        <v>165</v>
      </c>
      <c r="X17" s="118" t="s">
        <v>16</v>
      </c>
      <c r="Y17" s="88" t="s">
        <v>27</v>
      </c>
      <c r="Z17" s="88" t="s">
        <v>26</v>
      </c>
      <c r="AA17" s="88" t="s">
        <v>25</v>
      </c>
      <c r="AB17" s="88" t="s">
        <v>24</v>
      </c>
      <c r="AC17" s="88" t="s">
        <v>23</v>
      </c>
      <c r="AD17" s="88" t="s">
        <v>22</v>
      </c>
      <c r="AE17" s="88" t="s">
        <v>21</v>
      </c>
      <c r="AF17" s="88" t="s">
        <v>20</v>
      </c>
      <c r="AG17" s="88" t="s">
        <v>19</v>
      </c>
      <c r="AH17" s="88" t="s">
        <v>18</v>
      </c>
      <c r="AI17" s="97" t="s">
        <v>17</v>
      </c>
      <c r="AJ17" s="130" t="s">
        <v>1</v>
      </c>
      <c r="AK17" s="56" t="s">
        <v>28</v>
      </c>
      <c r="AL17" s="18"/>
    </row>
    <row r="18" spans="2:38" ht="34.5" customHeight="1">
      <c r="B18" s="75" t="s">
        <v>71</v>
      </c>
      <c r="C18" s="76" t="s">
        <v>142</v>
      </c>
      <c r="D18" s="67" t="s">
        <v>131</v>
      </c>
      <c r="E18" s="67" t="s">
        <v>40</v>
      </c>
      <c r="F18" s="68" t="s">
        <v>93</v>
      </c>
      <c r="G18" s="69" t="s">
        <v>143</v>
      </c>
      <c r="H18" s="69" t="s">
        <v>167</v>
      </c>
      <c r="I18" s="83">
        <v>485000000</v>
      </c>
      <c r="J18" s="143">
        <f>+W18</f>
        <v>106806000</v>
      </c>
      <c r="K18" s="104">
        <v>0</v>
      </c>
      <c r="L18" s="105">
        <f>106806000-K18</f>
        <v>106806000</v>
      </c>
      <c r="M18" s="105">
        <v>0</v>
      </c>
      <c r="N18" s="105">
        <v>0</v>
      </c>
      <c r="O18" s="105">
        <v>0</v>
      </c>
      <c r="P18" s="105">
        <v>0</v>
      </c>
      <c r="Q18" s="105">
        <v>0</v>
      </c>
      <c r="R18" s="105">
        <v>0</v>
      </c>
      <c r="S18" s="105">
        <v>0</v>
      </c>
      <c r="T18" s="105"/>
      <c r="U18" s="105"/>
      <c r="V18" s="105"/>
      <c r="W18" s="139">
        <f>SUM(K18:V18)</f>
        <v>106806000</v>
      </c>
      <c r="X18" s="119">
        <v>0</v>
      </c>
      <c r="Y18" s="106">
        <v>0</v>
      </c>
      <c r="Z18" s="106">
        <v>0</v>
      </c>
      <c r="AA18" s="106">
        <v>14240800</v>
      </c>
      <c r="AB18" s="106">
        <v>15258000</v>
      </c>
      <c r="AC18" s="106">
        <v>15258000</v>
      </c>
      <c r="AD18" s="106">
        <v>15258000</v>
      </c>
      <c r="AE18" s="106">
        <v>15258000</v>
      </c>
      <c r="AF18" s="106">
        <v>15258000</v>
      </c>
      <c r="AG18" s="106"/>
      <c r="AH18" s="106"/>
      <c r="AI18" s="123"/>
      <c r="AJ18" s="124">
        <f>SUM(X18:AI18)</f>
        <v>90530800</v>
      </c>
      <c r="AK18" s="70">
        <f>+W18-AJ18</f>
        <v>16275200</v>
      </c>
      <c r="AL18" s="3"/>
    </row>
    <row r="19" spans="2:38" ht="34.5" customHeight="1">
      <c r="B19" s="75"/>
      <c r="C19" s="76"/>
      <c r="D19" s="67"/>
      <c r="E19" s="67"/>
      <c r="F19" s="68"/>
      <c r="G19" s="69"/>
      <c r="H19" s="69"/>
      <c r="I19" s="83"/>
      <c r="J19" s="144"/>
      <c r="K19" s="108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40"/>
      <c r="X19" s="119"/>
      <c r="Y19" s="110"/>
      <c r="Z19" s="106"/>
      <c r="AA19" s="106"/>
      <c r="AB19" s="106"/>
      <c r="AC19" s="106"/>
      <c r="AD19" s="106"/>
      <c r="AE19" s="106"/>
      <c r="AF19" s="106"/>
      <c r="AG19" s="106"/>
      <c r="AH19" s="106"/>
      <c r="AI19" s="125"/>
      <c r="AJ19" s="126"/>
      <c r="AK19" s="70"/>
      <c r="AL19" s="3"/>
    </row>
    <row r="20" spans="2:38" ht="34.5" customHeight="1">
      <c r="B20" s="75"/>
      <c r="C20" s="76"/>
      <c r="D20" s="67"/>
      <c r="E20" s="67"/>
      <c r="F20" s="68"/>
      <c r="G20" s="69"/>
      <c r="H20" s="69"/>
      <c r="I20" s="83"/>
      <c r="J20" s="144"/>
      <c r="K20" s="108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40"/>
      <c r="X20" s="119"/>
      <c r="Y20" s="110"/>
      <c r="Z20" s="106"/>
      <c r="AA20" s="106"/>
      <c r="AB20" s="106"/>
      <c r="AC20" s="106"/>
      <c r="AD20" s="106"/>
      <c r="AE20" s="106"/>
      <c r="AF20" s="106"/>
      <c r="AG20" s="106"/>
      <c r="AH20" s="106"/>
      <c r="AI20" s="125"/>
      <c r="AJ20" s="126"/>
      <c r="AK20" s="70"/>
      <c r="AL20" s="3"/>
    </row>
    <row r="21" spans="2:38" ht="34.5" customHeight="1" thickBot="1">
      <c r="B21" s="77"/>
      <c r="C21" s="78"/>
      <c r="D21" s="71"/>
      <c r="E21" s="71"/>
      <c r="F21" s="72"/>
      <c r="G21" s="73"/>
      <c r="H21" s="73"/>
      <c r="I21" s="84"/>
      <c r="J21" s="145"/>
      <c r="K21" s="111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41"/>
      <c r="X21" s="120"/>
      <c r="Y21" s="113"/>
      <c r="Z21" s="114"/>
      <c r="AA21" s="114"/>
      <c r="AB21" s="114"/>
      <c r="AC21" s="114"/>
      <c r="AD21" s="114"/>
      <c r="AE21" s="114"/>
      <c r="AF21" s="114"/>
      <c r="AG21" s="114"/>
      <c r="AH21" s="114"/>
      <c r="AI21" s="127"/>
      <c r="AJ21" s="128"/>
      <c r="AK21" s="74"/>
      <c r="AL21" s="3"/>
    </row>
    <row r="22" spans="2:38" s="18" customFormat="1" ht="31.5" customHeight="1" thickBot="1">
      <c r="B22" s="19" t="s">
        <v>34</v>
      </c>
      <c r="C22" s="45"/>
      <c r="D22" s="21"/>
      <c r="E22" s="20"/>
      <c r="F22" s="22"/>
      <c r="G22" s="53"/>
      <c r="H22" s="53"/>
      <c r="I22" s="52">
        <f t="shared" ref="I22:AK22" si="0">SUBTOTAL(9,I18:I21)</f>
        <v>485000000</v>
      </c>
      <c r="J22" s="52"/>
      <c r="K22" s="52">
        <f t="shared" si="0"/>
        <v>0</v>
      </c>
      <c r="L22" s="51">
        <f t="shared" si="0"/>
        <v>106806000</v>
      </c>
      <c r="M22" s="87">
        <f t="shared" si="0"/>
        <v>0</v>
      </c>
      <c r="N22" s="87">
        <f t="shared" si="0"/>
        <v>0</v>
      </c>
      <c r="O22" s="87">
        <f t="shared" si="0"/>
        <v>0</v>
      </c>
      <c r="P22" s="87">
        <f t="shared" si="0"/>
        <v>0</v>
      </c>
      <c r="Q22" s="87">
        <f t="shared" si="0"/>
        <v>0</v>
      </c>
      <c r="R22" s="87">
        <f t="shared" si="0"/>
        <v>0</v>
      </c>
      <c r="S22" s="87">
        <f t="shared" si="0"/>
        <v>0</v>
      </c>
      <c r="T22" s="87">
        <f t="shared" si="0"/>
        <v>0</v>
      </c>
      <c r="U22" s="87">
        <f t="shared" si="0"/>
        <v>0</v>
      </c>
      <c r="V22" s="87">
        <f t="shared" si="0"/>
        <v>0</v>
      </c>
      <c r="W22" s="87">
        <f t="shared" si="0"/>
        <v>106806000</v>
      </c>
      <c r="X22" s="79">
        <f t="shared" si="0"/>
        <v>0</v>
      </c>
      <c r="Y22" s="79">
        <f t="shared" si="0"/>
        <v>0</v>
      </c>
      <c r="Z22" s="79">
        <f t="shared" si="0"/>
        <v>0</v>
      </c>
      <c r="AA22" s="79">
        <f t="shared" si="0"/>
        <v>14240800</v>
      </c>
      <c r="AB22" s="79">
        <f t="shared" si="0"/>
        <v>15258000</v>
      </c>
      <c r="AC22" s="79">
        <f t="shared" si="0"/>
        <v>15258000</v>
      </c>
      <c r="AD22" s="79">
        <f t="shared" si="0"/>
        <v>15258000</v>
      </c>
      <c r="AE22" s="79">
        <f t="shared" si="0"/>
        <v>15258000</v>
      </c>
      <c r="AF22" s="79">
        <f t="shared" si="0"/>
        <v>15258000</v>
      </c>
      <c r="AG22" s="79">
        <f t="shared" si="0"/>
        <v>0</v>
      </c>
      <c r="AH22" s="79">
        <f t="shared" si="0"/>
        <v>0</v>
      </c>
      <c r="AI22" s="80">
        <f t="shared" si="0"/>
        <v>0</v>
      </c>
      <c r="AJ22" s="81">
        <f t="shared" si="0"/>
        <v>90530800</v>
      </c>
      <c r="AK22" s="82">
        <f t="shared" si="0"/>
        <v>16275200</v>
      </c>
    </row>
    <row r="23" spans="2:38" s="25" customFormat="1" ht="11.25">
      <c r="B23" s="26"/>
      <c r="C23" s="23"/>
      <c r="D23" s="24"/>
      <c r="E23" s="24"/>
      <c r="F23" s="24"/>
      <c r="G23" s="24"/>
      <c r="H23" s="24"/>
      <c r="I23" s="24"/>
      <c r="J23" s="24"/>
      <c r="K23" s="24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/>
      <c r="AL23" s="47"/>
    </row>
    <row r="24" spans="2:38" s="25" customFormat="1" ht="11.25" hidden="1">
      <c r="B24" s="26"/>
      <c r="C24" s="23"/>
      <c r="D24" s="24"/>
      <c r="E24" s="24"/>
      <c r="F24" s="24"/>
      <c r="G24" s="24"/>
      <c r="H24" s="24"/>
      <c r="I24" s="24">
        <v>402000000</v>
      </c>
      <c r="J24" s="24"/>
      <c r="K24" s="24">
        <v>389411087</v>
      </c>
      <c r="L24" s="24">
        <v>384611087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0</v>
      </c>
      <c r="Y24" s="24">
        <v>0</v>
      </c>
      <c r="Z24" s="24">
        <v>27574500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27574500</v>
      </c>
      <c r="AK24" s="24">
        <v>357036587</v>
      </c>
      <c r="AL24" s="23"/>
    </row>
    <row r="25" spans="2:38" hidden="1">
      <c r="B25" s="29"/>
      <c r="C25" s="30"/>
      <c r="D25" s="31"/>
      <c r="E25" s="32"/>
      <c r="I25" s="85">
        <f t="shared" ref="I25:Y25" si="1">+I24-I22</f>
        <v>-83000000</v>
      </c>
      <c r="J25" s="85"/>
      <c r="K25" s="85">
        <f t="shared" si="1"/>
        <v>389411087</v>
      </c>
      <c r="L25" s="85">
        <f t="shared" si="1"/>
        <v>277805087</v>
      </c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>
        <f t="shared" si="1"/>
        <v>0</v>
      </c>
      <c r="Y25" s="85">
        <f t="shared" si="1"/>
        <v>0</v>
      </c>
      <c r="Z25" s="85">
        <f>+Z24-Z22</f>
        <v>27574500</v>
      </c>
      <c r="AA25" s="85">
        <f t="shared" ref="AA25:AK25" si="2">+AA24-AA22</f>
        <v>-14240800</v>
      </c>
      <c r="AB25" s="85">
        <f t="shared" si="2"/>
        <v>-15258000</v>
      </c>
      <c r="AC25" s="85">
        <f t="shared" si="2"/>
        <v>-15258000</v>
      </c>
      <c r="AD25" s="85">
        <f t="shared" si="2"/>
        <v>-15258000</v>
      </c>
      <c r="AE25" s="85">
        <f t="shared" si="2"/>
        <v>-15258000</v>
      </c>
      <c r="AF25" s="85">
        <f t="shared" si="2"/>
        <v>-15258000</v>
      </c>
      <c r="AG25" s="85">
        <f t="shared" si="2"/>
        <v>0</v>
      </c>
      <c r="AH25" s="85">
        <f t="shared" si="2"/>
        <v>0</v>
      </c>
      <c r="AI25" s="85">
        <f t="shared" si="2"/>
        <v>0</v>
      </c>
      <c r="AJ25" s="85">
        <f t="shared" si="2"/>
        <v>-62956300</v>
      </c>
      <c r="AK25" s="85">
        <f t="shared" si="2"/>
        <v>340761387</v>
      </c>
    </row>
    <row r="26" spans="2:38">
      <c r="B26" s="29"/>
      <c r="C26" s="30"/>
      <c r="D26" s="3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J26" s="5"/>
      <c r="AK26" s="86"/>
    </row>
    <row r="27" spans="2:38">
      <c r="C27" s="30"/>
      <c r="I27" s="5"/>
      <c r="J27" s="5"/>
      <c r="Y27" s="5"/>
      <c r="Z27" s="5"/>
      <c r="AJ27" s="5"/>
      <c r="AK27" s="5"/>
    </row>
    <row r="28" spans="2:38">
      <c r="C28" s="3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38">
      <c r="C29" s="30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2:38">
      <c r="C30" s="30"/>
    </row>
    <row r="31" spans="2:38">
      <c r="C31" s="30"/>
    </row>
    <row r="32" spans="2:38">
      <c r="C32" s="30"/>
    </row>
    <row r="33" spans="2:8">
      <c r="B33" s="29"/>
      <c r="D33" s="30"/>
    </row>
    <row r="34" spans="2:8">
      <c r="B34" s="29"/>
      <c r="D34" s="30"/>
    </row>
    <row r="35" spans="2:8">
      <c r="B35" s="28"/>
      <c r="C35" s="30"/>
      <c r="D35" s="30"/>
    </row>
    <row r="36" spans="2:8">
      <c r="B36" s="29"/>
      <c r="C36" s="30"/>
      <c r="D36" s="30"/>
      <c r="G36" s="33"/>
      <c r="H36" s="33"/>
    </row>
    <row r="37" spans="2:8">
      <c r="B37" s="29"/>
    </row>
    <row r="38" spans="2:8">
      <c r="C38" s="30"/>
      <c r="D38" s="30"/>
    </row>
    <row r="39" spans="2:8">
      <c r="B39" s="29"/>
    </row>
    <row r="40" spans="2:8">
      <c r="B40" s="29"/>
    </row>
    <row r="41" spans="2:8">
      <c r="B41" s="29"/>
    </row>
    <row r="42" spans="2:8">
      <c r="B42" s="29"/>
    </row>
    <row r="43" spans="2:8">
      <c r="B43" s="29"/>
    </row>
    <row r="44" spans="2:8">
      <c r="B44" s="29"/>
      <c r="C44" s="30"/>
    </row>
    <row r="45" spans="2:8">
      <c r="B45" s="29"/>
      <c r="C45" s="30"/>
    </row>
    <row r="46" spans="2:8">
      <c r="B46" s="29"/>
      <c r="C46" s="30"/>
    </row>
    <row r="47" spans="2:8">
      <c r="B47" s="29"/>
      <c r="C47" s="30"/>
    </row>
    <row r="48" spans="2:8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  <row r="52" spans="2:3">
      <c r="B52" s="29"/>
      <c r="C52" s="30"/>
    </row>
    <row r="53" spans="2:3">
      <c r="B53" s="29"/>
      <c r="C53" s="30"/>
    </row>
    <row r="54" spans="2:3">
      <c r="B54" s="29"/>
      <c r="C54" s="30"/>
    </row>
  </sheetData>
  <autoFilter ref="B17:AL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AK17:AK21">
    <cfRule type="cellIs" dxfId="2" priority="1" operator="lessThan">
      <formula>0</formula>
    </cfRule>
  </conditionalFormatting>
  <conditionalFormatting sqref="AL6:AL13">
    <cfRule type="cellIs" dxfId="1" priority="3" operator="lessThan">
      <formula>0</formula>
    </cfRule>
  </conditionalFormatting>
  <conditionalFormatting sqref="AL23 AL25:AL1048576">
    <cfRule type="cellIs" dxfId="0" priority="4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7963 (VIG)</vt:lpstr>
      <vt:lpstr>7989 (VIG)</vt:lpstr>
      <vt:lpstr>8136 (VIG)</vt:lpstr>
      <vt:lpstr>8144 (VIG)</vt:lpstr>
      <vt:lpstr>8150 (VIG)</vt:lpstr>
      <vt:lpstr>8151 (VIG)</vt:lpstr>
      <vt:lpstr>8152 (VIG)</vt:lpstr>
      <vt:lpstr>8161 (VIG)</vt:lpstr>
      <vt:lpstr>8171 (VIG)</vt:lpstr>
      <vt:lpstr>'7963 (VIG)'!Área_de_impresión</vt:lpstr>
      <vt:lpstr>'7989 (VIG)'!Área_de_impresión</vt:lpstr>
      <vt:lpstr>'8136 (VIG)'!Área_de_impresión</vt:lpstr>
      <vt:lpstr>'8144 (VIG)'!Área_de_impresión</vt:lpstr>
      <vt:lpstr>'8150 (VIG)'!Área_de_impresión</vt:lpstr>
      <vt:lpstr>'8151 (VIG)'!Área_de_impresión</vt:lpstr>
      <vt:lpstr>'8152 (VIG)'!Área_de_impresión</vt:lpstr>
      <vt:lpstr>'8161 (VIG)'!Área_de_impresión</vt:lpstr>
      <vt:lpstr>'8171 (VIG)'!Área_de_impresión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Arias</dc:creator>
  <cp:lastModifiedBy>Luz Patricia Quintanilla Parra</cp:lastModifiedBy>
  <cp:lastPrinted>2022-03-22T15:04:09Z</cp:lastPrinted>
  <dcterms:created xsi:type="dcterms:W3CDTF">2018-05-03T21:24:38Z</dcterms:created>
  <dcterms:modified xsi:type="dcterms:W3CDTF">2025-11-05T22:35:18Z</dcterms:modified>
</cp:coreProperties>
</file>