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.quintanilla\Documents\DOCS_IDPC\IDPC 2025\PUBLICACION INFORMACION OAP 2025\"/>
    </mc:Choice>
  </mc:AlternateContent>
  <bookViews>
    <workbookView xWindow="0" yWindow="0" windowWidth="28800" windowHeight="12210" tabRatio="773"/>
  </bookViews>
  <sheets>
    <sheet name="7601 (VIG)" sheetId="3" r:id="rId1"/>
    <sheet name="7611 (VIG)" sheetId="4" r:id="rId2"/>
    <sheet name="7639 (VIG)" sheetId="5" r:id="rId3"/>
    <sheet name="7649 (VIG)" sheetId="6" r:id="rId4"/>
    <sheet name="7612 (VIG)" sheetId="7" r:id="rId5"/>
    <sheet name="7597 (VIG)" sheetId="8" r:id="rId6"/>
  </sheets>
  <externalReferences>
    <externalReference r:id="rId7"/>
  </externalReferences>
  <definedNames>
    <definedName name="_xlnm._FilterDatabase" localSheetId="5" hidden="1">'7597 (VIG)'!$B$19:$Y$24</definedName>
    <definedName name="_xlnm._FilterDatabase" localSheetId="0" hidden="1">'7601 (VIG)'!$B$19:$Y$23</definedName>
    <definedName name="_xlnm._FilterDatabase" localSheetId="1" hidden="1">'7611 (VIG)'!$B$19:$Y$25</definedName>
    <definedName name="_xlnm._FilterDatabase" localSheetId="4" hidden="1">'7612 (VIG)'!$B$19:$Y$24</definedName>
    <definedName name="_xlnm._FilterDatabase" localSheetId="2" hidden="1">'7639 (VIG)'!$B$19:$Y$24</definedName>
    <definedName name="_xlnm._FilterDatabase" localSheetId="3" hidden="1">'7649 (VIG)'!$B$19:$Y$23</definedName>
    <definedName name="_xlnm.Print_Area" localSheetId="5">'7597 (VIG)'!$B$2:$Z$26</definedName>
    <definedName name="_xlnm.Print_Area" localSheetId="0">'7601 (VIG)'!$B$2:$Z$26</definedName>
    <definedName name="_xlnm.Print_Area" localSheetId="1">'7611 (VIG)'!$B$2:$Z$28</definedName>
    <definedName name="_xlnm.Print_Area" localSheetId="4">'7612 (VIG)'!$B$2:$Z$26</definedName>
    <definedName name="_xlnm.Print_Area" localSheetId="2">'7639 (VIG)'!$B$2:$Z$26</definedName>
    <definedName name="_xlnm.Print_Area" localSheetId="3">'7649 (VIG)'!$B$2:$Z$25</definedName>
    <definedName name="fuentes">[1]Listas!$I$85:$I$91</definedName>
    <definedName name="modalidad_desc">[1]Listas!$A$60:$A$73</definedName>
    <definedName name="proyecto_inv">[1]Listas!$A$108:$A$114</definedName>
    <definedName name="Responsable">[1]Listas!$A$77:$A$80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5" l="1"/>
  <c r="N21" i="8"/>
  <c r="N20" i="6"/>
  <c r="K20" i="6" l="1"/>
  <c r="K21" i="6"/>
  <c r="K20" i="5" l="1"/>
  <c r="X21" i="3"/>
  <c r="K22" i="8"/>
  <c r="K21" i="8"/>
  <c r="K20" i="8"/>
  <c r="K21" i="7"/>
  <c r="K20" i="7"/>
  <c r="K23" i="6"/>
  <c r="K22" i="6"/>
  <c r="K23" i="5"/>
  <c r="K22" i="5"/>
  <c r="K21" i="5"/>
  <c r="K23" i="4"/>
  <c r="K22" i="4"/>
  <c r="K21" i="4"/>
  <c r="K20" i="4"/>
  <c r="X20" i="3" l="1"/>
  <c r="Y20" i="3" s="1"/>
  <c r="X21" i="8" l="1"/>
  <c r="Y21" i="8" s="1"/>
  <c r="X22" i="8"/>
  <c r="Y22" i="8" s="1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L24" i="6"/>
  <c r="M24" i="6"/>
  <c r="N24" i="6"/>
  <c r="O24" i="6"/>
  <c r="P24" i="6"/>
  <c r="Q24" i="6"/>
  <c r="X23" i="4"/>
  <c r="Y23" i="4" s="1"/>
  <c r="X20" i="8" l="1"/>
  <c r="Y20" i="8" s="1"/>
  <c r="X21" i="7"/>
  <c r="Y21" i="7" s="1"/>
  <c r="X20" i="7"/>
  <c r="Y20" i="7" s="1"/>
  <c r="X23" i="6"/>
  <c r="Y23" i="6" s="1"/>
  <c r="X22" i="6"/>
  <c r="Y22" i="6" s="1"/>
  <c r="X21" i="6"/>
  <c r="Y21" i="6" s="1"/>
  <c r="X20" i="6"/>
  <c r="Y20" i="6" s="1"/>
  <c r="Y25" i="8" l="1"/>
  <c r="X25" i="8"/>
  <c r="X23" i="5"/>
  <c r="Y23" i="5" s="1"/>
  <c r="X22" i="5"/>
  <c r="Y22" i="5" s="1"/>
  <c r="X21" i="5"/>
  <c r="Y21" i="5" s="1"/>
  <c r="X20" i="5"/>
  <c r="Y20" i="5" s="1"/>
  <c r="X22" i="4"/>
  <c r="Y22" i="4" s="1"/>
  <c r="X21" i="4"/>
  <c r="Y21" i="4" s="1"/>
  <c r="X20" i="4"/>
  <c r="Y20" i="4" s="1"/>
  <c r="N28" i="4"/>
  <c r="M28" i="4"/>
  <c r="Y21" i="3" l="1"/>
  <c r="I25" i="8" l="1"/>
  <c r="F17" i="8"/>
  <c r="G17" i="8" s="1"/>
  <c r="H17" i="8" s="1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F17" i="7"/>
  <c r="G17" i="7" s="1"/>
  <c r="Y24" i="6"/>
  <c r="X24" i="6"/>
  <c r="W24" i="6"/>
  <c r="V24" i="6"/>
  <c r="U24" i="6"/>
  <c r="T24" i="6"/>
  <c r="S24" i="6"/>
  <c r="R24" i="6"/>
  <c r="K24" i="6"/>
  <c r="J24" i="6"/>
  <c r="I24" i="6"/>
  <c r="F17" i="6"/>
  <c r="G17" i="6" s="1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F17" i="5"/>
  <c r="G17" i="5" s="1"/>
  <c r="Y26" i="4"/>
  <c r="X26" i="4"/>
  <c r="W26" i="4"/>
  <c r="W29" i="4" s="1"/>
  <c r="V26" i="4"/>
  <c r="V29" i="4" s="1"/>
  <c r="U26" i="4"/>
  <c r="U29" i="4" s="1"/>
  <c r="T26" i="4"/>
  <c r="T29" i="4" s="1"/>
  <c r="S26" i="4"/>
  <c r="S29" i="4" s="1"/>
  <c r="R26" i="4"/>
  <c r="R29" i="4" s="1"/>
  <c r="Q26" i="4"/>
  <c r="Q29" i="4" s="1"/>
  <c r="P26" i="4"/>
  <c r="O26" i="4"/>
  <c r="O29" i="4" s="1"/>
  <c r="N26" i="4"/>
  <c r="M26" i="4"/>
  <c r="M29" i="4" s="1"/>
  <c r="L26" i="4"/>
  <c r="L29" i="4" s="1"/>
  <c r="K26" i="4"/>
  <c r="J26" i="4"/>
  <c r="I26" i="4"/>
  <c r="I29" i="4" s="1"/>
  <c r="F17" i="4"/>
  <c r="G17" i="4" s="1"/>
  <c r="H17" i="4" l="1"/>
  <c r="H17" i="5"/>
  <c r="N29" i="4"/>
  <c r="P29" i="4"/>
  <c r="Y29" i="4"/>
  <c r="H17" i="6"/>
  <c r="K29" i="4"/>
  <c r="X29" i="4"/>
  <c r="J29" i="4"/>
  <c r="H17" i="7"/>
  <c r="I24" i="3"/>
  <c r="Y24" i="3"/>
  <c r="X24" i="3"/>
  <c r="W24" i="3"/>
  <c r="W27" i="3" s="1"/>
  <c r="V24" i="3"/>
  <c r="V27" i="3" s="1"/>
  <c r="U24" i="3"/>
  <c r="U27" i="3" s="1"/>
  <c r="T24" i="3"/>
  <c r="T27" i="3" s="1"/>
  <c r="S24" i="3"/>
  <c r="S27" i="3" s="1"/>
  <c r="R24" i="3"/>
  <c r="R27" i="3" s="1"/>
  <c r="Q24" i="3"/>
  <c r="Q27" i="3" s="1"/>
  <c r="P24" i="3"/>
  <c r="P27" i="3" s="1"/>
  <c r="O24" i="3"/>
  <c r="O27" i="3" s="1"/>
  <c r="N24" i="3"/>
  <c r="N27" i="3" s="1"/>
  <c r="M24" i="3"/>
  <c r="M27" i="3" s="1"/>
  <c r="L24" i="3"/>
  <c r="L27" i="3" s="1"/>
  <c r="K24" i="3"/>
  <c r="J24" i="3"/>
  <c r="I27" i="3" l="1"/>
  <c r="Y27" i="3"/>
  <c r="X27" i="3"/>
  <c r="J27" i="3"/>
  <c r="K27" i="3"/>
  <c r="F17" i="3"/>
  <c r="G17" i="3" s="1"/>
  <c r="H17" i="3" s="1"/>
  <c r="I25" i="5"/>
</calcChain>
</file>

<file path=xl/sharedStrings.xml><?xml version="1.0" encoding="utf-8"?>
<sst xmlns="http://schemas.openxmlformats.org/spreadsheetml/2006/main" count="544" uniqueCount="162">
  <si>
    <t>Producto PMR</t>
  </si>
  <si>
    <t>Total Giros</t>
  </si>
  <si>
    <t>INSTITUTO DISTRITAL DE PATRIMONIO CULTURAL</t>
  </si>
  <si>
    <t>Adición</t>
  </si>
  <si>
    <t>Reducción</t>
  </si>
  <si>
    <t>PROCESO DE DIRECCIONAMIENTO ESTRATÉGICO</t>
  </si>
  <si>
    <t xml:space="preserve">LOGROS DE CIUDAD: </t>
  </si>
  <si>
    <t>Fecha de Actualización:</t>
  </si>
  <si>
    <t>PROPÓSITO:</t>
  </si>
  <si>
    <r>
      <t xml:space="preserve">PROYECTO DE INVERSIÓN: </t>
    </r>
    <r>
      <rPr>
        <sz val="10"/>
        <rFont val="Arial"/>
        <family val="2"/>
      </rPr>
      <t/>
    </r>
  </si>
  <si>
    <t>Producto MGA - SUIFP</t>
  </si>
  <si>
    <t>Indicador PMR</t>
  </si>
  <si>
    <t>Valor modificaciones</t>
  </si>
  <si>
    <t>CÓDIGO BPIN</t>
  </si>
  <si>
    <t>MODIFICACIONES PRESUPUESTALES</t>
  </si>
  <si>
    <t>Indicador MGA - SUIFP</t>
  </si>
  <si>
    <t>CÓDIGO BOGDATA</t>
  </si>
  <si>
    <t>ODS Primario (Ver archivo 213_IDPC_ASOCIACIÓN ODS A METAS PDD)</t>
  </si>
  <si>
    <t>Meta Proyecto de Inversión</t>
  </si>
  <si>
    <t>Giros Enero</t>
  </si>
  <si>
    <t>Giros Diciembre</t>
  </si>
  <si>
    <t>Giros Noviembre</t>
  </si>
  <si>
    <t>Giros Octubre</t>
  </si>
  <si>
    <t>Giros Septiembre</t>
  </si>
  <si>
    <t>Giros Agosto</t>
  </si>
  <si>
    <t>Giros Julio</t>
  </si>
  <si>
    <t>Giros Junio</t>
  </si>
  <si>
    <t>Giros Mayo</t>
  </si>
  <si>
    <t>Giros Abril</t>
  </si>
  <si>
    <t>Giros Marzo</t>
  </si>
  <si>
    <t>Giros Febrero</t>
  </si>
  <si>
    <t>Meta Plan de Desarrollo</t>
  </si>
  <si>
    <t>TOTAL INVERSIÓN</t>
  </si>
  <si>
    <t>VIGENCIA</t>
  </si>
  <si>
    <t xml:space="preserve">PROGRAMA ESTRATÉGICO: </t>
  </si>
  <si>
    <t xml:space="preserve">Plan de Desarrollo </t>
  </si>
  <si>
    <t xml:space="preserve">PROGRAMA: </t>
  </si>
  <si>
    <t>2020-2024: Un Nuevo Contrato Social y Ambiental para la Bogotá del Siglo XXI</t>
  </si>
  <si>
    <t>01 - Hacer un nuevo contrato social con igualdad de oportunidades para la inclusión social, productiva y política</t>
  </si>
  <si>
    <t>05 - Cerrar las brechas digitales de cobertura, calidad y competencias a lo largo del ciclo de la formación integral, desde primera infancia hasta la educación superior y continua para la vida</t>
  </si>
  <si>
    <t>05 - Cerrar las brechas DIGITALES, de cobertura, calidad y competencias a lo largo del ciclo de la formación integral, desde primera infancia hasta la educación superior y continua para la vida</t>
  </si>
  <si>
    <t>01 - Oportunidades de educación, salud y cultura para mujeres, jóvenes, niños, niñas y adolescentes</t>
  </si>
  <si>
    <t>14 - Formación integral: más y mejor tiempo en los colegios</t>
  </si>
  <si>
    <t>7601-Formación en patrimonio cultural en el ciclo integral de educación para la vida en Bogotá</t>
  </si>
  <si>
    <t>133011601140000007601</t>
  </si>
  <si>
    <t>2020110010174</t>
  </si>
  <si>
    <t>96 - 257.000 Beneficiarios de procesos integrales de formación a lo largo de la vida con énfasis en el arte, la cultura y el patrimonio.</t>
  </si>
  <si>
    <t>Documentos normativos</t>
  </si>
  <si>
    <t>Documentos normativos realizados</t>
  </si>
  <si>
    <t>4. Educación de calidad</t>
  </si>
  <si>
    <t>Servicio de asistencia técnica en educación artística y cultural</t>
  </si>
  <si>
    <t>Asistencias técnicas realizadas</t>
  </si>
  <si>
    <t>Servicio de educación informal al sector artístico y cultural</t>
  </si>
  <si>
    <t>Personas capacitadas</t>
  </si>
  <si>
    <t>09 - Promover la participación, la transformación cultural, deportiva, recreativa, patrimonial y artística que propicien espacios de encuentro, tejido social y reconocimiento del otro</t>
  </si>
  <si>
    <t>21 - Creación y vida cotidiana: Apropiación ciudadana del arte, la cultura y el patrimonio, para la democracia cultural</t>
  </si>
  <si>
    <t>7611-Desarrollo de acciones integrales de valoración y recuperación de Bienes y Sectores de Interés Cultural de Bogotá</t>
  </si>
  <si>
    <t>133011601210000007611</t>
  </si>
  <si>
    <t>2020110010062</t>
  </si>
  <si>
    <t>Servicios de restauración del patrimonio cultural material inmueble</t>
  </si>
  <si>
    <t>Restauraciones realizadas</t>
  </si>
  <si>
    <t>11. Ciudades y comunidades sostenibles</t>
  </si>
  <si>
    <t>154 - Implementar una (1) estrategia que permita reconocer y difundir manifestaciones de patrimonio cultural material e inmaterial, para generar conocimiento en la ciudadanía.</t>
  </si>
  <si>
    <t>2 - Realizar un (1) proceso de identificación, valoración y documentación de Bienes de Interés Cultural y espacios públicos patrimoniales</t>
  </si>
  <si>
    <t>Documentos de lineamientos técnicos</t>
  </si>
  <si>
    <t>Documentos de lineamientos técnicos realizados</t>
  </si>
  <si>
    <t>3. Orientar y atender el 100% de las solicitudes de recuperación, protección y conservación del patrimonio cultural del Distrito Capita</t>
  </si>
  <si>
    <t>Servicio de protección del patrimonio arqueológico, antropológico e histórico</t>
  </si>
  <si>
    <t>Actos administrativos generados</t>
  </si>
  <si>
    <t>7639-Consolidación de la capacidad institucional y ciudadana para la territorialización, apropiación, fomento, salvaguardia y divulgación del Patrimonio Cultural en Bogotá</t>
  </si>
  <si>
    <t>133011601210000007639</t>
  </si>
  <si>
    <t>2020110010058</t>
  </si>
  <si>
    <t>153 - Implementar una (1) estrategia de territorialización de la presencia del Museo de Bogotá y de la promoción y difusión de las iniciativas de memoria y patrimonio en 15 localidades de la ciudad, así como construir un espacio generador de contenidos en torno a la historia saberes y haceres que forman parte de patrimonio inmaterial de Bogotá, difundiendo con respeto y claridad a todos los ciudadanos de una forma dinámica e integradora en la que todos sean protagonistas.</t>
  </si>
  <si>
    <t>1 - Implementar una (1) estrategia de territorialización de la presencia del Museo de Bogotá y de la promoción y difusión de las iniciativas de memoria y patrimonio en 15 localidades de la ciudad, así como construir un espacio generador de contenidos en torno a la historia saberes y haceres que forman parte de patrimonio inmaterial de Bogotá, difundiendo con respeto y claridad a todos los ciudadanos de una forma dinámica e integradora en la que todos sean protagonistas.</t>
  </si>
  <si>
    <t>Servicio de promoción de actividades culturales</t>
  </si>
  <si>
    <t>Actividades culturales realizadas en Museos del Ministerio de Cultura</t>
  </si>
  <si>
    <t>158 - Realizar el 100% de las acciones para el fortalecimiento de los estímulos, apoyos concertados y alianzas estratégicas para dinamizar la estrategia sectorial dirigida a fomentar los procesos culturales, artísticos, patrimoniales</t>
  </si>
  <si>
    <t>2 - Otorgar 250 estímulos, apoyos concertados y alianzas estratégicas para dinamizar la estrategia sectorial dirigida a fomentar los procesos patrimoniales de la ciudad</t>
  </si>
  <si>
    <t>Documentos Investigación</t>
  </si>
  <si>
    <t>Estímulos otorgados</t>
  </si>
  <si>
    <t>152 - Gestionar tres (3) declaratorias de patrimonio cultural inmaterial del orden distrital</t>
  </si>
  <si>
    <t>3 - Gestionar tres (3) declaratorias de patrimonio cultural inmaterial del orden distrital</t>
  </si>
  <si>
    <t>4 - Realizar un (1) proceso de diagnóstico, identificación y documentación de manifestaciones de patrimonio cultural</t>
  </si>
  <si>
    <t>Servicio de salvaguardia al patrimonio inmaterial</t>
  </si>
  <si>
    <t>Procesos de salvaguardia efectiva del patrimonio inmaterial realizados</t>
  </si>
  <si>
    <t>02 - Cambiar nuestros hábitos de vida para reverdecer a Bogotá y adaptarnos y mitigar la crisis climática</t>
  </si>
  <si>
    <t>15 - Intervenir integralmente áreas estratégicas de Bogotá teniendo en cuenta las dinámicas patrimoniales, ambientales, sociales y culturales</t>
  </si>
  <si>
    <t>08 - Cuidado de todas las formas de vida</t>
  </si>
  <si>
    <t>31 - Protección y valoración del patrimonio tangible e intangible en Bogotá y la región</t>
  </si>
  <si>
    <t>7649. Consolidación de los patrimonios como referente de ordenamiento territorial en la ciudad de Bogotá</t>
  </si>
  <si>
    <t>133011602310000007649</t>
  </si>
  <si>
    <t>2020110010055</t>
  </si>
  <si>
    <t>229 - Generar la activación de un (1) parque arqueológico de la Hacienda El Carmen (Usme) integrando borde urbano y rural de Bogotá</t>
  </si>
  <si>
    <t>1 - Generar la activación de un (1) parque arqueológico de la Hacienda El Carmen (Usme) integrando borde urbano y rural de Bogotá</t>
  </si>
  <si>
    <t>Servicio de preservación de los parques y áreas arqueológicaspatrimoniales</t>
  </si>
  <si>
    <t>Parques arqueológicos patrimoniales preservados</t>
  </si>
  <si>
    <t>228 - Formular cuatro (4) instrumentos de planeación territorial en entornos patrimoniales como determinante del ordenamiento territorial de Bogotá</t>
  </si>
  <si>
    <t>2. Formular cuatro (4) instrumentos de planeación territorial en entornos patrimoniales como determinante del ordenamiento territorial de Bogotá.</t>
  </si>
  <si>
    <t>231 - Gestionar una (1) declaratoria de Sumapaz como Patrimonio de la Humanidad por la Unesco</t>
  </si>
  <si>
    <t>3 - Gestionar una (1) declaratoria de Sumapaz como Patrimonio de la Humanidad por la Unesco</t>
  </si>
  <si>
    <t>227 - Activación de siete (7) entornos con presencia representativa de patrimonio cultural material e inmaterial a través de procesos de interacción social, artística y cultural</t>
  </si>
  <si>
    <t>4 - Activación de siete (7)  entornos con presencia representativa de patrimonio cultural material e inmaterial a través de procesos de interacción social, artística y cultural</t>
  </si>
  <si>
    <t>Servicio de asistencia técnica en asuntos patrimoniales nacionales e internacionales</t>
  </si>
  <si>
    <t>3 - Inspirar confianza y legitimidad para vivir sin miedo y ser epicentro de cultura ciudadana, paz y reconciliación</t>
  </si>
  <si>
    <t xml:space="preserve">23 - Fomentar la auto regulación, regulación mutua, la concertación y el dialogo social generando confianza y convivencia entre la ciudadanía y entre esta y las instituciones </t>
  </si>
  <si>
    <t xml:space="preserve">10 - Cambio cultural y diálogo social </t>
  </si>
  <si>
    <t>42 - Conciencia y cultura ciudadana para la seguridad, la convivencia y la construcción de confianza</t>
  </si>
  <si>
    <t>133011603420000007612</t>
  </si>
  <si>
    <t>2020110010032</t>
  </si>
  <si>
    <t>312 - Crear un (1)  espacio que integre dimensiones patrimoniales y de memoria en la ciudad</t>
  </si>
  <si>
    <t>1 - Crear un (1)  espacio que integre dimensiones patrimoniales y de memoria en la ciudad</t>
  </si>
  <si>
    <t>2 - Realizar 50 talleres participativos con la comunidad y actores sociales</t>
  </si>
  <si>
    <t>493 - Desarrollar y mantener al 100% la capacidad institucional a través de la mejora en la infraestructura física, tecnológica y de gestión en beneficio de la ciudadanía.</t>
  </si>
  <si>
    <t>1 - Aumentar en 10 puntos el Índice de Desempeño Institucional, mediante la implemntación del Modelo de Gestión y Desempeño</t>
  </si>
  <si>
    <t>Servicio de implementación del Sistema de Gestión</t>
  </si>
  <si>
    <t>16. Paz, justicia e instituciones sólidas</t>
  </si>
  <si>
    <t>539 - Realizar el 100% de las acciones para el fortalecimiento de la comunicación pública</t>
  </si>
  <si>
    <t>3. Implementar el 100% de las estrategias de fortalecimiento de la comunicación pública</t>
  </si>
  <si>
    <t>2 - Realizar el 100% de la administración, mantenimiento y adecuación de la infraestuctura institucional</t>
  </si>
  <si>
    <t>Sedes adecuadas</t>
  </si>
  <si>
    <t>5 - Construir Bogotá Región con gobierno abierto, transparente y ciudadanía consciente</t>
  </si>
  <si>
    <t>30 - Incrementar la efectividad de la gestión pública distrital y local.</t>
  </si>
  <si>
    <t xml:space="preserve">15 - Gestión pública efectiva, abierta y transparente </t>
  </si>
  <si>
    <t>56 - Gestión pública efectiva</t>
  </si>
  <si>
    <t>133011605560000007597</t>
  </si>
  <si>
    <t>2020110010078</t>
  </si>
  <si>
    <t>157 - Realizar 1100 intervenciones en Bienes de Interés Cultural de Bogotá</t>
  </si>
  <si>
    <t>Servicios de formación en patrimonio cultural con enfoque territorial y poblacional-diferencial.</t>
  </si>
  <si>
    <t>Número de personas beneficiadas en procesos de formación en patrimonio cultural con enfoque territorial y poblacional-diferencial.</t>
  </si>
  <si>
    <t>Número de personas certificadas en el Diplomado en Patrimonio Cultural para la Educación por módulo, con enfoque diferencial-poblacional.</t>
  </si>
  <si>
    <t>Servicios de intervención y recuperación del patrimonio cultural.</t>
  </si>
  <si>
    <t>Número intervenciones en bienes de interés cultural realizadas.</t>
  </si>
  <si>
    <t>Porcentaje de solicitudes atendidas para la recuperación y preservación de Bienes de Interés Cultural</t>
  </si>
  <si>
    <t>Servicio de asistencia técnica para identificación, valoración y salvaguardia del patrimonio cultural.</t>
  </si>
  <si>
    <t>Número de actividades culturales y servicios de mediaciones realizadas.</t>
  </si>
  <si>
    <t>Servicio de divulgación del patrimonio cultural con enfoque territorial y poblacional-diferencial</t>
  </si>
  <si>
    <t xml:space="preserve">Servicios de estímulos y apoyos para la oferta artística, cultural y patrimonial. </t>
  </si>
  <si>
    <t>Número de estímulos y apoyos concertados entregados a creadores, actores y gestores patrimoniales, con enfoque territorial y poblacional-diferencial.</t>
  </si>
  <si>
    <t>Porcentaje de Avance en la Formulación de  planes y proyectos de salvaguardia del Patrimonio Cultural Inmaterial</t>
  </si>
  <si>
    <t>Número de talleres y espacios participativos para la identificación, documentación y registro de manifestaciones culturales realizados
'Número de fichas de registro de manifestaciones elaboradas.</t>
  </si>
  <si>
    <t>Servicio de activación de los patrimonios integrados.</t>
  </si>
  <si>
    <t>Número de acciones de activación social, cultural y física realizadas en Sectores de Interés Cultural.</t>
  </si>
  <si>
    <t>Número de acciones de activación social, cultural y física realizadas en áreas arqueológicas.</t>
  </si>
  <si>
    <t>Servicios de gestión y ordenamiento territorial del patrimonio cultural.</t>
  </si>
  <si>
    <t>Porcentaje de avance en la formulación de instrumentos de gestión y ordenamiento territorial</t>
  </si>
  <si>
    <t>Estrategias de mejoramiento del desempeño institucional y del servicio a la ciudadanía orientada a la entrega efectiva de productos, servicios e información.</t>
  </si>
  <si>
    <t>Sedes adecuadas y/o mantenidas</t>
  </si>
  <si>
    <t>Número de estrategias para la mejora del desempeño institucional desarrolladas</t>
  </si>
  <si>
    <t>Número de sedes institucionales mantenidas física y tecnológicamente</t>
  </si>
  <si>
    <t>1 - Realizar 1100 intervenciones en Bienes de Interés Cultural de Bogotá</t>
  </si>
  <si>
    <t>2 - Beneficiar a 306 personas en el proceso de formación a formadores en patrimonio cultural</t>
  </si>
  <si>
    <t>1 - Beneficiar a 6.694 personas en procesos integrales de formación en patrimonio cultural</t>
  </si>
  <si>
    <t>|</t>
  </si>
  <si>
    <t>7612-Recuperación de Columbarios ubicados en el Globo B del Cementerio Central de Bogotá</t>
  </si>
  <si>
    <t>PLAN OPERATIVO ANUAL DE INVERSIÓN - POAI (RESERVA PRESUPUESTAL)</t>
  </si>
  <si>
    <t>Reserva constituida</t>
  </si>
  <si>
    <t>Reserva Definitiva</t>
  </si>
  <si>
    <t>Anulaciones</t>
  </si>
  <si>
    <t>Reserva a fenecer</t>
  </si>
  <si>
    <t>2025</t>
  </si>
  <si>
    <t>7 - Avanzar en el 100 por ciento de la segunda fase del proyecto de mejora y adecuación del auditorio principal de la FUGA</t>
  </si>
  <si>
    <t xml:space="preserve">7597. Fortalecimiento de la gestión del Instituto Distrital de Patrimonio Cultural de Bogotá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</si>
</sst>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64" formatCode="_ * #,##0.00_ ;_ * \-#,##0.00_ ;_ * &quot;-&quot;??_ ;_ @_ "/>
    <numFmt numFmtId="165" formatCode="#,##0_ ;\-#,##0\ "/>
    <numFmt numFmtId="166" formatCode="_ * #,##0_ ;_ * \-#,##0_ ;_ * &quot;-&quot;_ ;_ @_ "/>
    <numFmt numFmtId="167" formatCode="_ * #,##0_ ;_ * \-#,##0_ ;_ * &quot;-&quot;??_ ;_ @_ "/>
    <numFmt numFmtId="168" formatCode="[$-409]d\-mmm\-yy;@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Bahnschrift"/>
      <family val="2"/>
    </font>
    <font>
      <sz val="12"/>
      <name val="Bahnschrift"/>
      <family val="2"/>
    </font>
    <font>
      <sz val="10"/>
      <name val="Bahnschrift"/>
      <family val="2"/>
    </font>
    <font>
      <b/>
      <sz val="16"/>
      <name val="Bahnschrift"/>
      <family val="2"/>
    </font>
    <font>
      <b/>
      <sz val="10"/>
      <name val="Bahnschrift"/>
      <family val="2"/>
    </font>
    <font>
      <b/>
      <sz val="20"/>
      <name val="Bahnschrift"/>
      <family val="2"/>
    </font>
    <font>
      <sz val="11"/>
      <name val="Bahnschrift"/>
      <family val="2"/>
    </font>
    <font>
      <b/>
      <sz val="11"/>
      <name val="Bahnschrift"/>
      <family val="2"/>
    </font>
    <font>
      <u/>
      <sz val="10"/>
      <name val="Bahnschrift"/>
      <family val="2"/>
    </font>
    <font>
      <b/>
      <sz val="9"/>
      <name val="Bahnschrift"/>
      <family val="2"/>
    </font>
    <font>
      <sz val="9"/>
      <name val="Bahnschrift"/>
      <family val="2"/>
    </font>
    <font>
      <b/>
      <sz val="8"/>
      <name val="Bahnschrift"/>
      <family val="2"/>
    </font>
    <font>
      <sz val="8"/>
      <name val="Bahnschrift"/>
      <family val="2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24994659260841701"/>
      </top>
      <bottom style="thin">
        <color indexed="64"/>
      </bottom>
      <diagonal/>
    </border>
    <border>
      <left/>
      <right/>
      <top style="medium">
        <color theme="1" tint="0.24994659260841701"/>
      </top>
      <bottom style="thin">
        <color indexed="64"/>
      </bottom>
      <diagonal/>
    </border>
    <border>
      <left/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medium">
        <color theme="1" tint="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/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/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/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/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medium">
        <color theme="1" tint="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hair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/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/>
      <diagonal/>
    </border>
    <border>
      <left style="hair">
        <color indexed="64"/>
      </left>
      <right/>
      <top style="thin">
        <color theme="1" tint="0.24994659260841701"/>
      </top>
      <bottom/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/>
      <diagonal/>
    </border>
  </borders>
  <cellStyleXfs count="76">
    <xf numFmtId="0" fontId="0" fillId="0" borderId="0"/>
    <xf numFmtId="164" fontId="19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0" applyNumberFormat="0" applyBorder="0" applyAlignment="0" applyProtection="0"/>
    <xf numFmtId="0" fontId="27" fillId="9" borderId="7" applyNumberFormat="0" applyAlignment="0" applyProtection="0"/>
    <xf numFmtId="0" fontId="28" fillId="10" borderId="8" applyNumberFormat="0" applyAlignment="0" applyProtection="0"/>
    <xf numFmtId="0" fontId="29" fillId="10" borderId="7" applyNumberFormat="0" applyAlignment="0" applyProtection="0"/>
    <xf numFmtId="0" fontId="30" fillId="0" borderId="9" applyNumberFormat="0" applyFill="0" applyAlignment="0" applyProtection="0"/>
    <xf numFmtId="0" fontId="31" fillId="11" borderId="10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35" fillId="36" borderId="0" applyNumberFormat="0" applyBorder="0" applyAlignment="0" applyProtection="0"/>
    <xf numFmtId="0" fontId="16" fillId="0" borderId="0"/>
    <xf numFmtId="0" fontId="16" fillId="12" borderId="11" applyNumberFormat="0" applyFont="0" applyAlignment="0" applyProtection="0"/>
    <xf numFmtId="0" fontId="14" fillId="0" borderId="0"/>
    <xf numFmtId="0" fontId="15" fillId="0" borderId="0"/>
    <xf numFmtId="0" fontId="13" fillId="0" borderId="0"/>
    <xf numFmtId="0" fontId="12" fillId="0" borderId="0"/>
    <xf numFmtId="0" fontId="12" fillId="12" borderId="11" applyNumberFormat="0" applyFont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41" fontId="3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70">
    <xf numFmtId="0" fontId="0" fillId="0" borderId="0" xfId="0"/>
    <xf numFmtId="0" fontId="38" fillId="5" borderId="13" xfId="0" applyFont="1" applyFill="1" applyBorder="1" applyAlignment="1">
      <alignment horizontal="center" vertical="center" wrapText="1"/>
    </xf>
    <xf numFmtId="0" fontId="38" fillId="5" borderId="17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3" fontId="40" fillId="0" borderId="0" xfId="0" applyNumberFormat="1" applyFont="1" applyAlignment="1">
      <alignment vertical="center"/>
    </xf>
    <xf numFmtId="3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3" fontId="40" fillId="0" borderId="0" xfId="0" applyNumberFormat="1" applyFont="1" applyAlignment="1">
      <alignment horizontal="center" vertical="center" wrapText="1"/>
    </xf>
    <xf numFmtId="0" fontId="40" fillId="3" borderId="0" xfId="0" applyFont="1" applyFill="1" applyAlignment="1">
      <alignment vertical="center" wrapText="1"/>
    </xf>
    <xf numFmtId="0" fontId="38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2" fillId="4" borderId="20" xfId="0" applyFont="1" applyFill="1" applyBorder="1" applyAlignment="1">
      <alignment horizontal="center" vertical="center" wrapText="1"/>
    </xf>
    <xf numFmtId="0" fontId="42" fillId="4" borderId="18" xfId="0" applyFont="1" applyFill="1" applyBorder="1" applyAlignment="1">
      <alignment horizontal="center" vertical="center" wrapText="1"/>
    </xf>
    <xf numFmtId="0" fontId="42" fillId="4" borderId="33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2" fillId="38" borderId="29" xfId="0" applyFont="1" applyFill="1" applyBorder="1" applyAlignment="1">
      <alignment vertical="center" wrapText="1"/>
    </xf>
    <xf numFmtId="166" fontId="42" fillId="38" borderId="35" xfId="1" applyNumberFormat="1" applyFont="1" applyFill="1" applyBorder="1" applyAlignment="1">
      <alignment horizontal="center" vertical="center" wrapText="1"/>
    </xf>
    <xf numFmtId="166" fontId="42" fillId="38" borderId="36" xfId="1" applyNumberFormat="1" applyFont="1" applyFill="1" applyBorder="1" applyAlignment="1">
      <alignment horizontal="center" vertical="center" wrapText="1"/>
    </xf>
    <xf numFmtId="166" fontId="42" fillId="38" borderId="37" xfId="1" applyNumberFormat="1" applyFont="1" applyFill="1" applyBorder="1" applyAlignment="1">
      <alignment horizontal="center" vertical="center" wrapText="1"/>
    </xf>
    <xf numFmtId="3" fontId="47" fillId="0" borderId="0" xfId="1" applyNumberFormat="1" applyFont="1" applyBorder="1" applyAlignment="1">
      <alignment horizontal="center" vertical="center" wrapText="1"/>
    </xf>
    <xf numFmtId="166" fontId="47" fillId="0" borderId="0" xfId="1" applyNumberFormat="1" applyFont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47" fillId="0" borderId="0" xfId="0" applyFont="1" applyAlignment="1">
      <alignment vertical="center" wrapText="1"/>
    </xf>
    <xf numFmtId="3" fontId="42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right" vertical="center" wrapText="1"/>
    </xf>
    <xf numFmtId="0" fontId="50" fillId="0" borderId="0" xfId="0" applyFont="1" applyAlignment="1">
      <alignment vertical="center" wrapText="1"/>
    </xf>
    <xf numFmtId="3" fontId="50" fillId="0" borderId="0" xfId="0" applyNumberFormat="1" applyFont="1" applyAlignment="1">
      <alignment vertical="center"/>
    </xf>
    <xf numFmtId="167" fontId="50" fillId="0" borderId="0" xfId="1" applyNumberFormat="1" applyFont="1" applyAlignment="1">
      <alignment vertical="center"/>
    </xf>
    <xf numFmtId="0" fontId="50" fillId="0" borderId="0" xfId="0" applyFont="1" applyAlignment="1">
      <alignment horizontal="left" vertical="center"/>
    </xf>
    <xf numFmtId="167" fontId="40" fillId="0" borderId="0" xfId="1" applyNumberFormat="1" applyFont="1" applyAlignment="1">
      <alignment vertical="center"/>
    </xf>
    <xf numFmtId="168" fontId="38" fillId="37" borderId="22" xfId="0" applyNumberFormat="1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165" fontId="38" fillId="37" borderId="26" xfId="1" applyNumberFormat="1" applyFont="1" applyFill="1" applyBorder="1" applyAlignment="1">
      <alignment horizontal="center" vertical="center" wrapText="1"/>
    </xf>
    <xf numFmtId="3" fontId="38" fillId="37" borderId="26" xfId="1" applyNumberFormat="1" applyFont="1" applyFill="1" applyBorder="1" applyAlignment="1">
      <alignment horizontal="center" vertical="center" wrapText="1"/>
    </xf>
    <xf numFmtId="3" fontId="39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3" fontId="38" fillId="37" borderId="27" xfId="0" applyNumberFormat="1" applyFont="1" applyFill="1" applyBorder="1" applyAlignment="1">
      <alignment horizontal="center" vertical="center" wrapText="1"/>
    </xf>
    <xf numFmtId="165" fontId="38" fillId="0" borderId="0" xfId="1" applyNumberFormat="1" applyFont="1" applyFill="1" applyBorder="1" applyAlignment="1">
      <alignment horizontal="center" vertical="center" wrapText="1"/>
    </xf>
    <xf numFmtId="3" fontId="38" fillId="0" borderId="0" xfId="1" applyNumberFormat="1" applyFont="1" applyFill="1" applyBorder="1" applyAlignment="1">
      <alignment horizontal="center" vertical="center" wrapText="1"/>
    </xf>
    <xf numFmtId="3" fontId="42" fillId="38" borderId="35" xfId="1" applyNumberFormat="1" applyFont="1" applyFill="1" applyBorder="1" applyAlignment="1">
      <alignment horizontal="right" vertical="center" wrapText="1"/>
    </xf>
    <xf numFmtId="3" fontId="48" fillId="0" borderId="0" xfId="0" applyNumberFormat="1" applyFont="1" applyAlignment="1">
      <alignment horizontal="center" vertical="center"/>
    </xf>
    <xf numFmtId="3" fontId="47" fillId="0" borderId="0" xfId="0" applyNumberFormat="1" applyFont="1" applyAlignment="1">
      <alignment horizontal="center" vertical="center"/>
    </xf>
    <xf numFmtId="167" fontId="39" fillId="37" borderId="26" xfId="1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67" fontId="42" fillId="38" borderId="35" xfId="1" applyNumberFormat="1" applyFont="1" applyFill="1" applyBorder="1" applyAlignment="1">
      <alignment horizontal="right" vertical="center" wrapText="1"/>
    </xf>
    <xf numFmtId="167" fontId="42" fillId="38" borderId="38" xfId="1" applyNumberFormat="1" applyFont="1" applyFill="1" applyBorder="1" applyAlignment="1">
      <alignment horizontal="right" vertical="center" wrapText="1"/>
    </xf>
    <xf numFmtId="0" fontId="42" fillId="4" borderId="31" xfId="0" applyFont="1" applyFill="1" applyBorder="1" applyAlignment="1">
      <alignment horizontal="center" vertical="center" wrapText="1"/>
    </xf>
    <xf numFmtId="166" fontId="42" fillId="38" borderId="29" xfId="1" applyNumberFormat="1" applyFont="1" applyFill="1" applyBorder="1" applyAlignment="1">
      <alignment horizontal="center" vertical="center" wrapText="1"/>
    </xf>
    <xf numFmtId="0" fontId="42" fillId="4" borderId="57" xfId="0" applyFont="1" applyFill="1" applyBorder="1" applyAlignment="1">
      <alignment horizontal="center" vertical="center" wrapText="1"/>
    </xf>
    <xf numFmtId="166" fontId="42" fillId="38" borderId="32" xfId="1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3" fontId="38" fillId="0" borderId="19" xfId="0" applyNumberFormat="1" applyFont="1" applyBorder="1" applyAlignment="1">
      <alignment vertical="center" wrapText="1"/>
    </xf>
    <xf numFmtId="0" fontId="45" fillId="5" borderId="62" xfId="0" applyFont="1" applyFill="1" applyBorder="1" applyAlignment="1">
      <alignment vertical="center" wrapText="1"/>
    </xf>
    <xf numFmtId="0" fontId="45" fillId="5" borderId="61" xfId="0" applyFont="1" applyFill="1" applyBorder="1" applyAlignment="1">
      <alignment vertical="center"/>
    </xf>
    <xf numFmtId="0" fontId="45" fillId="5" borderId="62" xfId="0" applyFont="1" applyFill="1" applyBorder="1" applyAlignment="1">
      <alignment vertical="center"/>
    </xf>
    <xf numFmtId="0" fontId="45" fillId="5" borderId="63" xfId="0" applyFont="1" applyFill="1" applyBorder="1" applyAlignment="1">
      <alignment vertical="center" wrapText="1"/>
    </xf>
    <xf numFmtId="0" fontId="44" fillId="0" borderId="0" xfId="0" applyFont="1" applyAlignment="1">
      <alignment vertical="center" wrapText="1"/>
    </xf>
    <xf numFmtId="0" fontId="44" fillId="3" borderId="0" xfId="0" applyFont="1" applyFill="1" applyAlignment="1">
      <alignment vertical="center" wrapText="1"/>
    </xf>
    <xf numFmtId="0" fontId="45" fillId="0" borderId="0" xfId="0" applyFont="1" applyAlignment="1">
      <alignment vertical="center" wrapText="1"/>
    </xf>
    <xf numFmtId="3" fontId="44" fillId="0" borderId="0" xfId="0" applyNumberFormat="1" applyFont="1" applyAlignment="1">
      <alignment horizontal="center" vertical="center" wrapText="1"/>
    </xf>
    <xf numFmtId="0" fontId="40" fillId="37" borderId="40" xfId="0" applyFont="1" applyFill="1" applyBorder="1" applyAlignment="1">
      <alignment horizontal="left" vertical="center" wrapText="1"/>
    </xf>
    <xf numFmtId="0" fontId="40" fillId="37" borderId="42" xfId="0" applyFont="1" applyFill="1" applyBorder="1" applyAlignment="1">
      <alignment horizontal="left" vertical="center" wrapText="1"/>
    </xf>
    <xf numFmtId="0" fontId="40" fillId="37" borderId="39" xfId="0" applyFont="1" applyFill="1" applyBorder="1" applyAlignment="1">
      <alignment horizontal="left" vertical="center" wrapText="1"/>
    </xf>
    <xf numFmtId="0" fontId="40" fillId="37" borderId="58" xfId="0" applyFont="1" applyFill="1" applyBorder="1" applyAlignment="1">
      <alignment horizontal="left" vertical="center" wrapText="1"/>
    </xf>
    <xf numFmtId="3" fontId="40" fillId="39" borderId="39" xfId="0" applyNumberFormat="1" applyFont="1" applyFill="1" applyBorder="1" applyAlignment="1">
      <alignment horizontal="center" vertical="center" wrapText="1"/>
    </xf>
    <xf numFmtId="3" fontId="40" fillId="39" borderId="40" xfId="0" applyNumberFormat="1" applyFont="1" applyFill="1" applyBorder="1" applyAlignment="1">
      <alignment horizontal="center" vertical="center" wrapText="1"/>
    </xf>
    <xf numFmtId="3" fontId="40" fillId="39" borderId="41" xfId="0" applyNumberFormat="1" applyFont="1" applyFill="1" applyBorder="1" applyAlignment="1">
      <alignment horizontal="center" vertical="center"/>
    </xf>
    <xf numFmtId="3" fontId="40" fillId="39" borderId="40" xfId="0" applyNumberFormat="1" applyFont="1" applyFill="1" applyBorder="1" applyAlignment="1">
      <alignment horizontal="center" vertical="center"/>
    </xf>
    <xf numFmtId="3" fontId="40" fillId="39" borderId="42" xfId="0" applyNumberFormat="1" applyFont="1" applyFill="1" applyBorder="1" applyAlignment="1">
      <alignment horizontal="center" vertical="center"/>
    </xf>
    <xf numFmtId="3" fontId="40" fillId="39" borderId="43" xfId="0" applyNumberFormat="1" applyFont="1" applyFill="1" applyBorder="1" applyAlignment="1">
      <alignment horizontal="center" vertical="center"/>
    </xf>
    <xf numFmtId="3" fontId="40" fillId="39" borderId="44" xfId="0" applyNumberFormat="1" applyFont="1" applyFill="1" applyBorder="1" applyAlignment="1">
      <alignment horizontal="center" vertical="center"/>
    </xf>
    <xf numFmtId="0" fontId="40" fillId="37" borderId="46" xfId="0" applyFont="1" applyFill="1" applyBorder="1" applyAlignment="1">
      <alignment horizontal="left" vertical="center" wrapText="1"/>
    </xf>
    <xf numFmtId="0" fontId="40" fillId="37" borderId="48" xfId="0" applyFont="1" applyFill="1" applyBorder="1" applyAlignment="1">
      <alignment horizontal="left" vertical="center" wrapText="1"/>
    </xf>
    <xf numFmtId="0" fontId="40" fillId="37" borderId="45" xfId="0" applyFont="1" applyFill="1" applyBorder="1" applyAlignment="1">
      <alignment horizontal="left" vertical="center" wrapText="1"/>
    </xf>
    <xf numFmtId="0" fontId="40" fillId="37" borderId="59" xfId="0" applyFont="1" applyFill="1" applyBorder="1" applyAlignment="1">
      <alignment horizontal="left" vertical="center" wrapText="1"/>
    </xf>
    <xf numFmtId="3" fontId="40" fillId="39" borderId="45" xfId="0" applyNumberFormat="1" applyFont="1" applyFill="1" applyBorder="1" applyAlignment="1">
      <alignment horizontal="center" vertical="center" wrapText="1"/>
    </xf>
    <xf numFmtId="3" fontId="40" fillId="39" borderId="46" xfId="0" applyNumberFormat="1" applyFont="1" applyFill="1" applyBorder="1" applyAlignment="1">
      <alignment horizontal="center" vertical="center" wrapText="1"/>
    </xf>
    <xf numFmtId="3" fontId="40" fillId="39" borderId="47" xfId="0" applyNumberFormat="1" applyFont="1" applyFill="1" applyBorder="1" applyAlignment="1">
      <alignment horizontal="center" vertical="center"/>
    </xf>
    <xf numFmtId="3" fontId="40" fillId="39" borderId="46" xfId="0" applyNumberFormat="1" applyFont="1" applyFill="1" applyBorder="1" applyAlignment="1">
      <alignment horizontal="center" vertical="center"/>
    </xf>
    <xf numFmtId="3" fontId="40" fillId="39" borderId="48" xfId="0" applyNumberFormat="1" applyFont="1" applyFill="1" applyBorder="1" applyAlignment="1">
      <alignment horizontal="center" vertical="center"/>
    </xf>
    <xf numFmtId="3" fontId="40" fillId="39" borderId="49" xfId="0" applyNumberFormat="1" applyFont="1" applyFill="1" applyBorder="1" applyAlignment="1">
      <alignment horizontal="center" vertical="center"/>
    </xf>
    <xf numFmtId="3" fontId="40" fillId="39" borderId="50" xfId="0" applyNumberFormat="1" applyFont="1" applyFill="1" applyBorder="1" applyAlignment="1">
      <alignment horizontal="center" vertical="center"/>
    </xf>
    <xf numFmtId="0" fontId="40" fillId="37" borderId="52" xfId="0" applyFont="1" applyFill="1" applyBorder="1" applyAlignment="1">
      <alignment horizontal="left" vertical="center" wrapText="1"/>
    </xf>
    <xf numFmtId="0" fontId="40" fillId="37" borderId="54" xfId="0" applyFont="1" applyFill="1" applyBorder="1" applyAlignment="1">
      <alignment horizontal="left" vertical="center" wrapText="1"/>
    </xf>
    <xf numFmtId="0" fontId="40" fillId="37" borderId="51" xfId="0" applyFont="1" applyFill="1" applyBorder="1" applyAlignment="1">
      <alignment horizontal="left" vertical="center" wrapText="1"/>
    </xf>
    <xf numFmtId="0" fontId="40" fillId="37" borderId="60" xfId="0" applyFont="1" applyFill="1" applyBorder="1" applyAlignment="1">
      <alignment horizontal="left" vertical="center" wrapText="1"/>
    </xf>
    <xf numFmtId="3" fontId="40" fillId="39" borderId="51" xfId="0" applyNumberFormat="1" applyFont="1" applyFill="1" applyBorder="1" applyAlignment="1">
      <alignment horizontal="center" vertical="center" wrapText="1"/>
    </xf>
    <xf numFmtId="3" fontId="40" fillId="39" borderId="52" xfId="0" applyNumberFormat="1" applyFont="1" applyFill="1" applyBorder="1" applyAlignment="1">
      <alignment horizontal="center" vertical="center" wrapText="1"/>
    </xf>
    <xf numFmtId="3" fontId="40" fillId="39" borderId="53" xfId="0" applyNumberFormat="1" applyFont="1" applyFill="1" applyBorder="1" applyAlignment="1">
      <alignment horizontal="center" vertical="center"/>
    </xf>
    <xf numFmtId="3" fontId="40" fillId="39" borderId="52" xfId="0" applyNumberFormat="1" applyFont="1" applyFill="1" applyBorder="1" applyAlignment="1">
      <alignment horizontal="center" vertical="center"/>
    </xf>
    <xf numFmtId="3" fontId="40" fillId="39" borderId="54" xfId="0" applyNumberFormat="1" applyFont="1" applyFill="1" applyBorder="1" applyAlignment="1">
      <alignment horizontal="center" vertical="center"/>
    </xf>
    <xf numFmtId="3" fontId="40" fillId="39" borderId="55" xfId="0" applyNumberFormat="1" applyFont="1" applyFill="1" applyBorder="1" applyAlignment="1">
      <alignment horizontal="center" vertical="center"/>
    </xf>
    <xf numFmtId="3" fontId="40" fillId="39" borderId="56" xfId="0" applyNumberFormat="1" applyFont="1" applyFill="1" applyBorder="1" applyAlignment="1">
      <alignment horizontal="center" vertical="center"/>
    </xf>
    <xf numFmtId="0" fontId="40" fillId="5" borderId="39" xfId="0" applyFont="1" applyFill="1" applyBorder="1" applyAlignment="1">
      <alignment horizontal="left" vertical="center" wrapText="1"/>
    </xf>
    <xf numFmtId="3" fontId="40" fillId="37" borderId="40" xfId="72" applyNumberFormat="1" applyFont="1" applyFill="1" applyBorder="1" applyAlignment="1">
      <alignment horizontal="left" vertical="center" wrapText="1"/>
    </xf>
    <xf numFmtId="0" fontId="40" fillId="5" borderId="45" xfId="0" applyFont="1" applyFill="1" applyBorder="1" applyAlignment="1">
      <alignment horizontal="left" vertical="center" wrapText="1"/>
    </xf>
    <xf numFmtId="3" fontId="40" fillId="37" borderId="46" xfId="72" applyNumberFormat="1" applyFont="1" applyFill="1" applyBorder="1" applyAlignment="1">
      <alignment horizontal="left" vertical="center" wrapText="1"/>
    </xf>
    <xf numFmtId="0" fontId="40" fillId="5" borderId="51" xfId="0" applyFont="1" applyFill="1" applyBorder="1" applyAlignment="1">
      <alignment horizontal="left" vertical="center" wrapText="1"/>
    </xf>
    <xf numFmtId="3" fontId="40" fillId="37" borderId="52" xfId="72" applyNumberFormat="1" applyFont="1" applyFill="1" applyBorder="1" applyAlignment="1">
      <alignment horizontal="left" vertical="center" wrapText="1"/>
    </xf>
    <xf numFmtId="167" fontId="42" fillId="38" borderId="36" xfId="1" applyNumberFormat="1" applyFont="1" applyFill="1" applyBorder="1" applyAlignment="1">
      <alignment horizontal="center" vertical="center"/>
    </xf>
    <xf numFmtId="167" fontId="42" fillId="38" borderId="30" xfId="1" applyNumberFormat="1" applyFont="1" applyFill="1" applyBorder="1" applyAlignment="1">
      <alignment horizontal="center" vertical="center"/>
    </xf>
    <xf numFmtId="167" fontId="42" fillId="38" borderId="34" xfId="1" applyNumberFormat="1" applyFont="1" applyFill="1" applyBorder="1" applyAlignment="1">
      <alignment horizontal="center" vertical="center"/>
    </xf>
    <xf numFmtId="167" fontId="42" fillId="38" borderId="21" xfId="1" applyNumberFormat="1" applyFont="1" applyFill="1" applyBorder="1" applyAlignment="1">
      <alignment horizontal="center" vertical="center"/>
    </xf>
    <xf numFmtId="3" fontId="40" fillId="39" borderId="39" xfId="0" applyNumberFormat="1" applyFont="1" applyFill="1" applyBorder="1" applyAlignment="1">
      <alignment horizontal="right" vertical="center" wrapText="1"/>
    </xf>
    <xf numFmtId="3" fontId="40" fillId="39" borderId="45" xfId="0" applyNumberFormat="1" applyFont="1" applyFill="1" applyBorder="1" applyAlignment="1">
      <alignment horizontal="right" vertical="center" wrapText="1"/>
    </xf>
    <xf numFmtId="3" fontId="40" fillId="39" borderId="51" xfId="0" applyNumberFormat="1" applyFont="1" applyFill="1" applyBorder="1" applyAlignment="1">
      <alignment horizontal="right" vertical="center" wrapText="1"/>
    </xf>
    <xf numFmtId="167" fontId="38" fillId="0" borderId="0" xfId="0" applyNumberFormat="1" applyFont="1" applyAlignment="1">
      <alignment vertical="center" wrapText="1"/>
    </xf>
    <xf numFmtId="167" fontId="40" fillId="0" borderId="0" xfId="0" applyNumberFormat="1" applyFont="1" applyAlignment="1">
      <alignment vertical="center"/>
    </xf>
    <xf numFmtId="3" fontId="40" fillId="37" borderId="70" xfId="72" applyNumberFormat="1" applyFont="1" applyFill="1" applyBorder="1" applyAlignment="1">
      <alignment horizontal="left" vertical="center" wrapText="1"/>
    </xf>
    <xf numFmtId="0" fontId="40" fillId="37" borderId="70" xfId="0" applyFont="1" applyFill="1" applyBorder="1" applyAlignment="1">
      <alignment horizontal="left" vertical="center" wrapText="1"/>
    </xf>
    <xf numFmtId="0" fontId="40" fillId="37" borderId="71" xfId="0" applyFont="1" applyFill="1" applyBorder="1" applyAlignment="1">
      <alignment horizontal="left" vertical="center" wrapText="1"/>
    </xf>
    <xf numFmtId="0" fontId="40" fillId="37" borderId="69" xfId="0" applyFont="1" applyFill="1" applyBorder="1" applyAlignment="1">
      <alignment horizontal="left" vertical="center" wrapText="1"/>
    </xf>
    <xf numFmtId="0" fontId="40" fillId="37" borderId="72" xfId="0" applyFont="1" applyFill="1" applyBorder="1" applyAlignment="1">
      <alignment horizontal="left" vertical="center" wrapText="1"/>
    </xf>
    <xf numFmtId="3" fontId="40" fillId="39" borderId="69" xfId="0" applyNumberFormat="1" applyFont="1" applyFill="1" applyBorder="1" applyAlignment="1">
      <alignment horizontal="right" vertical="center" wrapText="1"/>
    </xf>
    <xf numFmtId="3" fontId="40" fillId="39" borderId="70" xfId="0" applyNumberFormat="1" applyFont="1" applyFill="1" applyBorder="1" applyAlignment="1">
      <alignment horizontal="center" vertical="center"/>
    </xf>
    <xf numFmtId="3" fontId="40" fillId="39" borderId="71" xfId="0" applyNumberFormat="1" applyFont="1" applyFill="1" applyBorder="1" applyAlignment="1">
      <alignment horizontal="center" vertical="center"/>
    </xf>
    <xf numFmtId="164" fontId="40" fillId="0" borderId="0" xfId="1" applyFont="1" applyAlignment="1">
      <alignment vertical="center"/>
    </xf>
    <xf numFmtId="165" fontId="40" fillId="0" borderId="0" xfId="0" applyNumberFormat="1" applyFont="1" applyAlignment="1">
      <alignment vertical="center"/>
    </xf>
    <xf numFmtId="3" fontId="40" fillId="39" borderId="67" xfId="0" applyNumberFormat="1" applyFont="1" applyFill="1" applyBorder="1" applyAlignment="1">
      <alignment horizontal="right" vertical="center" wrapText="1"/>
    </xf>
    <xf numFmtId="3" fontId="42" fillId="40" borderId="21" xfId="0" applyNumberFormat="1" applyFont="1" applyFill="1" applyBorder="1" applyAlignment="1">
      <alignment horizontal="center" vertical="center" wrapText="1"/>
    </xf>
    <xf numFmtId="3" fontId="40" fillId="0" borderId="0" xfId="0" applyNumberFormat="1" applyFont="1" applyAlignment="1">
      <alignment horizontal="right" vertical="center"/>
    </xf>
    <xf numFmtId="3" fontId="42" fillId="39" borderId="40" xfId="0" applyNumberFormat="1" applyFont="1" applyFill="1" applyBorder="1" applyAlignment="1">
      <alignment horizontal="center" vertical="center" wrapText="1"/>
    </xf>
    <xf numFmtId="3" fontId="42" fillId="39" borderId="46" xfId="0" applyNumberFormat="1" applyFont="1" applyFill="1" applyBorder="1" applyAlignment="1">
      <alignment horizontal="center" vertical="center" wrapText="1"/>
    </xf>
    <xf numFmtId="3" fontId="42" fillId="39" borderId="40" xfId="0" applyNumberFormat="1" applyFont="1" applyFill="1" applyBorder="1" applyAlignment="1">
      <alignment horizontal="right" vertical="center" wrapText="1"/>
    </xf>
    <xf numFmtId="3" fontId="42" fillId="39" borderId="46" xfId="0" applyNumberFormat="1" applyFont="1" applyFill="1" applyBorder="1" applyAlignment="1">
      <alignment horizontal="right" vertical="center" wrapText="1"/>
    </xf>
    <xf numFmtId="3" fontId="42" fillId="39" borderId="70" xfId="0" applyNumberFormat="1" applyFont="1" applyFill="1" applyBorder="1" applyAlignment="1">
      <alignment horizontal="right" vertical="center" wrapText="1"/>
    </xf>
    <xf numFmtId="3" fontId="42" fillId="39" borderId="68" xfId="0" applyNumberFormat="1" applyFont="1" applyFill="1" applyBorder="1" applyAlignment="1">
      <alignment horizontal="center" vertical="center" wrapText="1"/>
    </xf>
    <xf numFmtId="3" fontId="42" fillId="39" borderId="52" xfId="0" applyNumberFormat="1" applyFont="1" applyFill="1" applyBorder="1" applyAlignment="1">
      <alignment horizontal="center" vertical="center" wrapText="1"/>
    </xf>
    <xf numFmtId="3" fontId="42" fillId="39" borderId="47" xfId="0" applyNumberFormat="1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 wrapText="1"/>
    </xf>
    <xf numFmtId="0" fontId="38" fillId="5" borderId="25" xfId="0" applyFont="1" applyFill="1" applyBorder="1" applyAlignment="1">
      <alignment horizontal="center" vertical="center" wrapText="1"/>
    </xf>
    <xf numFmtId="168" fontId="43" fillId="37" borderId="14" xfId="0" quotePrefix="1" applyNumberFormat="1" applyFont="1" applyFill="1" applyBorder="1" applyAlignment="1">
      <alignment horizontal="center" vertical="center"/>
    </xf>
    <xf numFmtId="168" fontId="43" fillId="37" borderId="15" xfId="0" applyNumberFormat="1" applyFont="1" applyFill="1" applyBorder="1" applyAlignment="1">
      <alignment horizontal="center" vertical="center"/>
    </xf>
    <xf numFmtId="168" fontId="43" fillId="37" borderId="16" xfId="0" applyNumberFormat="1" applyFont="1" applyFill="1" applyBorder="1" applyAlignment="1">
      <alignment horizontal="center" vertical="center"/>
    </xf>
    <xf numFmtId="0" fontId="40" fillId="37" borderId="26" xfId="0" quotePrefix="1" applyFont="1" applyFill="1" applyBorder="1" applyAlignment="1">
      <alignment horizontal="left" vertical="center"/>
    </xf>
    <xf numFmtId="0" fontId="40" fillId="37" borderId="26" xfId="0" applyFont="1" applyFill="1" applyBorder="1" applyAlignment="1">
      <alignment horizontal="left" vertical="center"/>
    </xf>
    <xf numFmtId="0" fontId="40" fillId="37" borderId="27" xfId="0" applyFont="1" applyFill="1" applyBorder="1" applyAlignment="1">
      <alignment horizontal="left" vertical="center"/>
    </xf>
    <xf numFmtId="0" fontId="38" fillId="37" borderId="65" xfId="0" applyFont="1" applyFill="1" applyBorder="1" applyAlignment="1">
      <alignment horizontal="left" vertical="center" wrapText="1"/>
    </xf>
    <xf numFmtId="0" fontId="38" fillId="37" borderId="64" xfId="0" applyFont="1" applyFill="1" applyBorder="1" applyAlignment="1">
      <alignment horizontal="left" vertical="center" wrapText="1"/>
    </xf>
    <xf numFmtId="0" fontId="38" fillId="37" borderId="66" xfId="0" applyFont="1" applyFill="1" applyBorder="1" applyAlignment="1">
      <alignment horizontal="left" vertical="center" wrapText="1"/>
    </xf>
    <xf numFmtId="0" fontId="40" fillId="37" borderId="1" xfId="0" quotePrefix="1" applyFont="1" applyFill="1" applyBorder="1" applyAlignment="1">
      <alignment horizontal="left" vertical="center"/>
    </xf>
    <xf numFmtId="0" fontId="40" fillId="37" borderId="1" xfId="0" applyFont="1" applyFill="1" applyBorder="1" applyAlignment="1">
      <alignment horizontal="left" vertical="center"/>
    </xf>
    <xf numFmtId="0" fontId="40" fillId="37" borderId="24" xfId="0" applyFont="1" applyFill="1" applyBorder="1" applyAlignment="1">
      <alignment horizontal="left" vertical="center"/>
    </xf>
    <xf numFmtId="0" fontId="40" fillId="37" borderId="65" xfId="0" applyFont="1" applyFill="1" applyBorder="1" applyAlignment="1">
      <alignment horizontal="left" vertical="center"/>
    </xf>
    <xf numFmtId="0" fontId="40" fillId="37" borderId="64" xfId="0" applyFont="1" applyFill="1" applyBorder="1" applyAlignment="1">
      <alignment horizontal="left" vertical="center"/>
    </xf>
    <xf numFmtId="0" fontId="40" fillId="37" borderId="66" xfId="0" applyFont="1" applyFill="1" applyBorder="1" applyAlignment="1">
      <alignment horizontal="left" vertical="center"/>
    </xf>
    <xf numFmtId="0" fontId="40" fillId="0" borderId="28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0" fillId="37" borderId="17" xfId="0" applyFont="1" applyFill="1" applyBorder="1" applyAlignment="1">
      <alignment horizontal="left" vertical="center"/>
    </xf>
    <xf numFmtId="0" fontId="40" fillId="37" borderId="22" xfId="0" applyFont="1" applyFill="1" applyBorder="1" applyAlignment="1">
      <alignment horizontal="left" vertical="center"/>
    </xf>
    <xf numFmtId="0" fontId="40" fillId="37" borderId="65" xfId="0" applyFont="1" applyFill="1" applyBorder="1" applyAlignment="1">
      <alignment horizontal="left" vertical="center" wrapText="1"/>
    </xf>
    <xf numFmtId="0" fontId="40" fillId="37" borderId="64" xfId="0" applyFont="1" applyFill="1" applyBorder="1" applyAlignment="1">
      <alignment horizontal="left" vertical="center" wrapText="1"/>
    </xf>
    <xf numFmtId="0" fontId="40" fillId="37" borderId="66" xfId="0" applyFont="1" applyFill="1" applyBorder="1" applyAlignment="1">
      <alignment horizontal="left" vertical="center" wrapText="1"/>
    </xf>
    <xf numFmtId="0" fontId="39" fillId="37" borderId="1" xfId="0" applyFont="1" applyFill="1" applyBorder="1" applyAlignment="1">
      <alignment horizontal="left" vertical="center"/>
    </xf>
    <xf numFmtId="0" fontId="39" fillId="37" borderId="24" xfId="0" applyFont="1" applyFill="1" applyBorder="1" applyAlignment="1">
      <alignment horizontal="left" vertical="center"/>
    </xf>
    <xf numFmtId="0" fontId="39" fillId="37" borderId="17" xfId="0" applyFont="1" applyFill="1" applyBorder="1" applyAlignment="1">
      <alignment horizontal="left" vertical="center"/>
    </xf>
    <xf numFmtId="0" fontId="39" fillId="37" borderId="22" xfId="0" applyFont="1" applyFill="1" applyBorder="1" applyAlignment="1">
      <alignment horizontal="left" vertical="center"/>
    </xf>
    <xf numFmtId="0" fontId="39" fillId="37" borderId="26" xfId="0" quotePrefix="1" applyFont="1" applyFill="1" applyBorder="1" applyAlignment="1">
      <alignment horizontal="left" vertical="center"/>
    </xf>
    <xf numFmtId="0" fontId="39" fillId="37" borderId="26" xfId="0" applyFont="1" applyFill="1" applyBorder="1" applyAlignment="1">
      <alignment horizontal="left" vertical="center"/>
    </xf>
    <xf numFmtId="0" fontId="39" fillId="37" borderId="27" xfId="0" applyFont="1" applyFill="1" applyBorder="1" applyAlignment="1">
      <alignment horizontal="left" vertical="center"/>
    </xf>
  </cellXfs>
  <cellStyles count="76">
    <cellStyle name="20% - Énfasis1" xfId="22" builtinId="30" customBuiltin="1"/>
    <cellStyle name="20% - Énfasis1 2" xfId="52"/>
    <cellStyle name="20% - Énfasis2" xfId="26" builtinId="34" customBuiltin="1"/>
    <cellStyle name="20% - Énfasis2 2" xfId="54"/>
    <cellStyle name="20% - Énfasis3" xfId="30" builtinId="38" customBuiltin="1"/>
    <cellStyle name="20% - Énfasis3 2" xfId="56"/>
    <cellStyle name="20% - Énfasis4" xfId="34" builtinId="42" customBuiltin="1"/>
    <cellStyle name="20% - Énfasis4 2" xfId="58"/>
    <cellStyle name="20% - Énfasis5" xfId="38" builtinId="46" customBuiltin="1"/>
    <cellStyle name="20% - Énfasis5 2" xfId="60"/>
    <cellStyle name="20% - Énfasis6" xfId="42" builtinId="50" customBuiltin="1"/>
    <cellStyle name="20% - Énfasis6 2" xfId="62"/>
    <cellStyle name="40% - Énfasis1" xfId="23" builtinId="31" customBuiltin="1"/>
    <cellStyle name="40% - Énfasis1 2" xfId="53"/>
    <cellStyle name="40% - Énfasis2" xfId="27" builtinId="35" customBuiltin="1"/>
    <cellStyle name="40% - Énfasis2 2" xfId="55"/>
    <cellStyle name="40% - Énfasis3" xfId="31" builtinId="39" customBuiltin="1"/>
    <cellStyle name="40% - Énfasis3 2" xfId="57"/>
    <cellStyle name="40% - Énfasis4" xfId="35" builtinId="43" customBuiltin="1"/>
    <cellStyle name="40% - Énfasis4 2" xfId="59"/>
    <cellStyle name="40% - Énfasis5" xfId="39" builtinId="47" customBuiltin="1"/>
    <cellStyle name="40% - Énfasis5 2" xfId="61"/>
    <cellStyle name="40% - Énfasis6" xfId="43" builtinId="51" customBuiltin="1"/>
    <cellStyle name="40% - Énfasis6 2" xfId="63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[0]" xfId="72" builtinId="6"/>
    <cellStyle name="Neutral" xfId="12" builtinId="28" customBuiltin="1"/>
    <cellStyle name="Normal" xfId="0" builtinId="0"/>
    <cellStyle name="Normal 10" xfId="65"/>
    <cellStyle name="Normal 11" xfId="66"/>
    <cellStyle name="Normal 12" xfId="67"/>
    <cellStyle name="Normal 13" xfId="68"/>
    <cellStyle name="Normal 14" xfId="69"/>
    <cellStyle name="Normal 15" xfId="70"/>
    <cellStyle name="Normal 16" xfId="71"/>
    <cellStyle name="Normal 2" xfId="4"/>
    <cellStyle name="Normal 2 2" xfId="48"/>
    <cellStyle name="Normal 22" xfId="73"/>
    <cellStyle name="Normal 26" xfId="74"/>
    <cellStyle name="Normal 29" xfId="75"/>
    <cellStyle name="Normal 3" xfId="2"/>
    <cellStyle name="Normal 4" xfId="45"/>
    <cellStyle name="Normal 5" xfId="3"/>
    <cellStyle name="Normal 6" xfId="47"/>
    <cellStyle name="Normal 7" xfId="49"/>
    <cellStyle name="Normal 8" xfId="50"/>
    <cellStyle name="Normal 9" xfId="64"/>
    <cellStyle name="Notas 2" xfId="46"/>
    <cellStyle name="Notas 3" xfId="51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00"/>
      <color rgb="FF07F913"/>
      <color rgb="FF00FF00"/>
      <color rgb="FF00CC00"/>
      <color rgb="FF00FFFF"/>
      <color rgb="FF99CC00"/>
      <color rgb="FFFFFFFF"/>
      <color rgb="FFFFCC66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3" name="1 Imagen" descr="IDPCBY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48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CE9B7083-96B7-4DB4-BBFE-A1AF021E2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B753FD0-C0E3-477F-ABDA-1F2A103AA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83E8B03B-73A7-477A-A6D3-5DBC57431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CCA6DB9E-307B-4C94-B434-1D22FF1D6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F6F79370-C829-484F-B30F-3386C4194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lando_Arias\2018\PAA\5.Mayo\SEGUIMIENTO_PAA_POAI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4"/>
      <sheetName val="1107"/>
      <sheetName val="1110"/>
      <sheetName val="1112"/>
      <sheetName val="1114"/>
      <sheetName val="Listas"/>
      <sheetName val="Seguimiento_PAA"/>
      <sheetName val="SECOP"/>
      <sheetName val="Hoja1"/>
      <sheetName val="Seguimiento POAI"/>
      <sheetName val="Validación_Conceptos"/>
      <sheetName val="Validación_Componentes"/>
      <sheetName val="Estimación CRP"/>
    </sheetNames>
    <sheetDataSet>
      <sheetData sheetId="0"/>
      <sheetData sheetId="1"/>
      <sheetData sheetId="2"/>
      <sheetData sheetId="3"/>
      <sheetData sheetId="4"/>
      <sheetData sheetId="5">
        <row r="60">
          <cell r="A60" t="str">
            <v>Licitación pública</v>
          </cell>
        </row>
        <row r="61">
          <cell r="A61" t="str">
            <v>Concurso de méritos con precalificación</v>
          </cell>
        </row>
        <row r="62">
          <cell r="A62" t="str">
            <v>Concurso de méritos</v>
          </cell>
        </row>
        <row r="63">
          <cell r="A63" t="str">
            <v>Contratación directa (con ofertas)</v>
          </cell>
        </row>
        <row r="64">
          <cell r="A64" t="str">
            <v>Menor cuantía</v>
          </cell>
        </row>
        <row r="65">
          <cell r="A65" t="str">
            <v>Subasta inversa</v>
          </cell>
        </row>
        <row r="66">
          <cell r="A66" t="str">
            <v>Mínima cuantía</v>
          </cell>
        </row>
        <row r="67">
          <cell r="A67" t="str">
            <v>Contratación directa</v>
          </cell>
        </row>
        <row r="68">
          <cell r="A68" t="str">
            <v>Contratación directa / Contrato Interadministrativo</v>
          </cell>
        </row>
        <row r="69">
          <cell r="A69" t="str">
            <v>Contratación directa / Convenio de Asociación</v>
          </cell>
        </row>
        <row r="70">
          <cell r="A70" t="str">
            <v>Contratación directa / Convenio Interadministrativo</v>
          </cell>
        </row>
        <row r="71">
          <cell r="A71" t="str">
            <v>Contratación directa / Prestación de servicios profesionales y de apoyo a la gestión</v>
          </cell>
        </row>
        <row r="72">
          <cell r="A72" t="str">
            <v>Acuerdo marco de precios</v>
          </cell>
        </row>
        <row r="73">
          <cell r="A73" t="str">
            <v>No aplica</v>
          </cell>
        </row>
        <row r="77">
          <cell r="A77" t="str">
            <v>Juan Fernando Acosta Mirkow (Subdirección de Gestión Corporativa)</v>
          </cell>
        </row>
        <row r="78">
          <cell r="A78" t="str">
            <v>Dorys Patricia Noy (Subdirección de Intervención)</v>
          </cell>
        </row>
        <row r="79">
          <cell r="A79" t="str">
            <v>Margarita Lucía Castañeda Vargas (Subdirección de Divulgación)</v>
          </cell>
        </row>
        <row r="80">
          <cell r="A80" t="str">
            <v>María Victoria Villamil Páez (Subdirección General)</v>
          </cell>
        </row>
        <row r="85">
          <cell r="I85" t="str">
            <v>01-Recursos del Distrito 12-Otros Distrito</v>
          </cell>
        </row>
        <row r="86">
          <cell r="I86" t="str">
            <v>01-Recursos del Distrito 265-Recursos de Balance Plusvalía</v>
          </cell>
        </row>
        <row r="87">
          <cell r="I87" t="str">
            <v>01-Recursos del Distrito 41-Plusvalía</v>
          </cell>
        </row>
        <row r="88">
          <cell r="I88" t="str">
            <v>01-Recursos del Distrito 555-Impuesto al Consumo de Telefonía Móvil</v>
          </cell>
        </row>
        <row r="89">
          <cell r="I89" t="str">
            <v>03-Recursos Administrados 20-Administrados de Destinación Específica</v>
          </cell>
        </row>
        <row r="90">
          <cell r="I90" t="str">
            <v>03-Recursos Administrados 21-Administrados de Libre Destinación</v>
          </cell>
        </row>
        <row r="91">
          <cell r="I91" t="str">
            <v>03-Recursos Administrados 490-Rendimientos Financieros de Libre Destinación</v>
          </cell>
        </row>
        <row r="108">
          <cell r="A108" t="str">
            <v>1024  Formación en patrimonio cultural</v>
          </cell>
        </row>
        <row r="109">
          <cell r="A109" t="str">
            <v>1107. Divulgación y apropiación del patrimonio cultural del Distrito Capital</v>
          </cell>
        </row>
        <row r="110">
          <cell r="A110" t="str">
            <v>1110. Fortalecimiento y desarrollo de la gestión institucional</v>
          </cell>
        </row>
        <row r="111">
          <cell r="A111" t="str">
            <v>1112. Instrumentos de planeación y gestión para la preservación y sostenibilidad del patrimonio cultural</v>
          </cell>
        </row>
        <row r="112">
          <cell r="A112" t="str">
            <v>1114. Intervención y conservación de los bienes muebles e inmuebles en sectores de interés cultural del Distrito Capital</v>
          </cell>
        </row>
        <row r="113">
          <cell r="A113" t="str">
            <v>Funcionamiento Gastos Generales</v>
          </cell>
        </row>
        <row r="114">
          <cell r="A114" t="str">
            <v>Funcionamiento Servicios Personales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Z56"/>
  <sheetViews>
    <sheetView showGridLines="0" tabSelected="1" zoomScale="80" zoomScaleNormal="80" workbookViewId="0">
      <pane xSplit="7" ySplit="19" topLeftCell="X20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18" style="3" customWidth="1" outlineLevel="1"/>
    <col min="10" max="10" width="17.140625" style="3" customWidth="1" outlineLevel="1"/>
    <col min="11" max="11" width="17.5703125" style="5" customWidth="1"/>
    <col min="12" max="12" width="19.7109375" style="5" bestFit="1" customWidth="1"/>
    <col min="13" max="13" width="14.7109375" style="6" customWidth="1" outlineLevel="1"/>
    <col min="14" max="14" width="17.5703125" style="6" customWidth="1" outlineLevel="1"/>
    <col min="15" max="17" width="16.140625" style="6" customWidth="1" outlineLevel="1"/>
    <col min="18" max="20" width="17.140625" style="6" customWidth="1" outlineLevel="1"/>
    <col min="21" max="22" width="17.5703125" style="6" customWidth="1" outlineLevel="1"/>
    <col min="23" max="23" width="19" style="6" customWidth="1" outlineLevel="1"/>
    <col min="24" max="24" width="17.8554687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4" customHeight="1" thickBot="1" x14ac:dyDescent="0.25">
      <c r="B2" s="153"/>
      <c r="C2" s="156" t="s">
        <v>2</v>
      </c>
      <c r="D2" s="157"/>
      <c r="E2" s="157"/>
      <c r="F2" s="157"/>
      <c r="G2" s="157"/>
      <c r="H2" s="13"/>
      <c r="I2" s="13"/>
      <c r="J2" s="5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4" customHeight="1" thickBot="1" x14ac:dyDescent="0.25">
      <c r="B3" s="154"/>
      <c r="C3" s="156" t="s">
        <v>5</v>
      </c>
      <c r="D3" s="157"/>
      <c r="E3" s="157"/>
      <c r="F3" s="157"/>
      <c r="G3" s="157"/>
      <c r="H3" s="13"/>
      <c r="I3" s="13"/>
      <c r="J3" s="57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4" customHeight="1" thickBot="1" x14ac:dyDescent="0.25">
      <c r="B4" s="155"/>
      <c r="C4" s="156" t="s">
        <v>154</v>
      </c>
      <c r="D4" s="157"/>
      <c r="E4" s="157"/>
      <c r="F4" s="157"/>
      <c r="G4" s="157"/>
      <c r="H4" s="13"/>
      <c r="I4" s="13"/>
      <c r="J4" s="5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64" customFormat="1" ht="15.75" customHeight="1" outlineLevel="1" x14ac:dyDescent="0.2">
      <c r="B6" s="60" t="s">
        <v>35</v>
      </c>
      <c r="C6" s="158" t="s">
        <v>37</v>
      </c>
      <c r="D6" s="158"/>
      <c r="E6" s="158"/>
      <c r="F6" s="158"/>
      <c r="G6" s="159"/>
      <c r="H6" s="63"/>
      <c r="I6" s="63"/>
      <c r="J6" s="63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64" customFormat="1" ht="15.75" customHeight="1" outlineLevel="1" x14ac:dyDescent="0.2">
      <c r="B7" s="59" t="s">
        <v>8</v>
      </c>
      <c r="C7" s="148" t="s">
        <v>38</v>
      </c>
      <c r="D7" s="148" t="s">
        <v>38</v>
      </c>
      <c r="E7" s="148" t="s">
        <v>38</v>
      </c>
      <c r="F7" s="148" t="s">
        <v>38</v>
      </c>
      <c r="G7" s="149" t="s">
        <v>38</v>
      </c>
      <c r="H7" s="63"/>
      <c r="I7" s="63"/>
      <c r="J7" s="63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2:26" s="64" customFormat="1" ht="15.75" customHeight="1" outlineLevel="1" x14ac:dyDescent="0.2">
      <c r="B8" s="61" t="s">
        <v>6</v>
      </c>
      <c r="C8" s="148" t="s">
        <v>39</v>
      </c>
      <c r="D8" s="148" t="s">
        <v>40</v>
      </c>
      <c r="E8" s="148" t="s">
        <v>40</v>
      </c>
      <c r="F8" s="148" t="s">
        <v>40</v>
      </c>
      <c r="G8" s="149" t="s">
        <v>40</v>
      </c>
      <c r="H8" s="63"/>
      <c r="I8" s="63"/>
      <c r="J8" s="63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2:26" s="64" customFormat="1" ht="23.25" customHeight="1" outlineLevel="1" x14ac:dyDescent="0.2">
      <c r="B9" s="59" t="s">
        <v>34</v>
      </c>
      <c r="C9" s="148" t="s">
        <v>41</v>
      </c>
      <c r="D9" s="148" t="s">
        <v>41</v>
      </c>
      <c r="E9" s="148" t="s">
        <v>41</v>
      </c>
      <c r="F9" s="148" t="s">
        <v>41</v>
      </c>
      <c r="G9" s="149" t="s">
        <v>41</v>
      </c>
      <c r="H9" s="63"/>
      <c r="I9" s="63"/>
      <c r="J9" s="63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2:26" s="64" customFormat="1" ht="15.75" customHeight="1" outlineLevel="1" x14ac:dyDescent="0.2">
      <c r="B10" s="59" t="s">
        <v>36</v>
      </c>
      <c r="C10" s="150" t="s">
        <v>42</v>
      </c>
      <c r="D10" s="151"/>
      <c r="E10" s="151"/>
      <c r="F10" s="151"/>
      <c r="G10" s="152"/>
      <c r="H10" s="63"/>
      <c r="I10" s="63"/>
      <c r="J10" s="63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2:26" s="64" customFormat="1" ht="32.25" customHeight="1" outlineLevel="1" x14ac:dyDescent="0.2">
      <c r="B11" s="59" t="s">
        <v>9</v>
      </c>
      <c r="C11" s="144" t="s">
        <v>43</v>
      </c>
      <c r="D11" s="145"/>
      <c r="E11" s="145"/>
      <c r="F11" s="145"/>
      <c r="G11" s="146"/>
      <c r="H11" s="63"/>
      <c r="I11" s="65"/>
      <c r="J11" s="65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2:26" s="64" customFormat="1" ht="15.75" customHeight="1" outlineLevel="1" x14ac:dyDescent="0.2">
      <c r="B12" s="59" t="s">
        <v>16</v>
      </c>
      <c r="C12" s="147" t="s">
        <v>44</v>
      </c>
      <c r="D12" s="148" t="s">
        <v>44</v>
      </c>
      <c r="E12" s="148" t="s">
        <v>44</v>
      </c>
      <c r="F12" s="148" t="s">
        <v>44</v>
      </c>
      <c r="G12" s="149" t="s">
        <v>44</v>
      </c>
      <c r="H12" s="63"/>
      <c r="I12" s="63"/>
      <c r="J12" s="63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2:26" s="64" customFormat="1" ht="15.75" customHeight="1" outlineLevel="1" thickBot="1" x14ac:dyDescent="0.25">
      <c r="B13" s="62" t="s">
        <v>13</v>
      </c>
      <c r="C13" s="141" t="s">
        <v>45</v>
      </c>
      <c r="D13" s="142">
        <v>2020110010174</v>
      </c>
      <c r="E13" s="142">
        <v>2020110010174</v>
      </c>
      <c r="F13" s="142">
        <v>2020110010174</v>
      </c>
      <c r="G13" s="143">
        <v>2020110010174</v>
      </c>
      <c r="H13" s="63"/>
      <c r="I13" s="63"/>
      <c r="J13" s="63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2:26" s="11" customFormat="1" ht="15.75" customHeight="1" outlineLevel="1" thickBot="1" x14ac:dyDescent="0.25">
      <c r="B14" s="40"/>
      <c r="C14" s="41"/>
      <c r="D14" s="41"/>
      <c r="E14" s="41"/>
      <c r="F14" s="41"/>
      <c r="G14" s="41"/>
      <c r="H14" s="13"/>
      <c r="I14" s="13"/>
      <c r="J14" s="13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2:26" s="11" customFormat="1" ht="30.75" customHeight="1" outlineLevel="1" x14ac:dyDescent="0.2">
      <c r="B15" s="1" t="s">
        <v>33</v>
      </c>
      <c r="C15" s="138" t="s">
        <v>159</v>
      </c>
      <c r="D15" s="139"/>
      <c r="E15" s="140"/>
      <c r="F15" s="2" t="s">
        <v>7</v>
      </c>
      <c r="G15" s="34">
        <v>45777</v>
      </c>
      <c r="H15" s="14"/>
      <c r="I15" s="14"/>
      <c r="J15" s="14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2:26" s="11" customFormat="1" ht="30" customHeight="1" x14ac:dyDescent="0.2">
      <c r="B16" s="136" t="s">
        <v>14</v>
      </c>
      <c r="C16" s="35" t="s">
        <v>155</v>
      </c>
      <c r="D16" s="35" t="s">
        <v>3</v>
      </c>
      <c r="E16" s="35" t="s">
        <v>4</v>
      </c>
      <c r="F16" s="35" t="s">
        <v>12</v>
      </c>
      <c r="G16" s="36" t="s">
        <v>156</v>
      </c>
      <c r="H16" s="12"/>
      <c r="I16" s="12"/>
      <c r="J16" s="12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8"/>
    </row>
    <row r="17" spans="2:26" s="11" customFormat="1" ht="15.75" thickBot="1" x14ac:dyDescent="0.25">
      <c r="B17" s="137"/>
      <c r="C17" s="37">
        <v>0</v>
      </c>
      <c r="D17" s="48">
        <v>0</v>
      </c>
      <c r="E17" s="48">
        <v>0</v>
      </c>
      <c r="F17" s="38">
        <f>D17-E17</f>
        <v>0</v>
      </c>
      <c r="G17" s="42">
        <f>+C17+F17</f>
        <v>0</v>
      </c>
      <c r="H17" s="113">
        <f>+G17-K24</f>
        <v>0</v>
      </c>
      <c r="I17" s="12"/>
      <c r="J17" s="12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8"/>
    </row>
    <row r="18" spans="2:26" s="9" customFormat="1" ht="15.75" customHeight="1" thickBot="1" x14ac:dyDescent="0.25">
      <c r="B18" s="49"/>
      <c r="C18" s="43"/>
      <c r="D18" s="50"/>
      <c r="E18" s="50"/>
      <c r="F18" s="44"/>
      <c r="G18" s="39"/>
      <c r="H18" s="12"/>
      <c r="I18" s="12"/>
      <c r="J18" s="12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18"/>
    </row>
    <row r="19" spans="2:26" ht="39" thickBot="1" x14ac:dyDescent="0.25">
      <c r="B19" s="16" t="s">
        <v>31</v>
      </c>
      <c r="C19" s="17" t="s">
        <v>18</v>
      </c>
      <c r="D19" s="15" t="s">
        <v>10</v>
      </c>
      <c r="E19" s="55" t="s">
        <v>15</v>
      </c>
      <c r="F19" s="15" t="s">
        <v>0</v>
      </c>
      <c r="G19" s="55" t="s">
        <v>11</v>
      </c>
      <c r="H19" s="53" t="s">
        <v>17</v>
      </c>
      <c r="I19" s="126" t="s">
        <v>155</v>
      </c>
      <c r="J19" s="126" t="s">
        <v>157</v>
      </c>
      <c r="K19" s="126" t="s">
        <v>156</v>
      </c>
      <c r="L19" s="126" t="s">
        <v>19</v>
      </c>
      <c r="M19" s="126" t="s">
        <v>30</v>
      </c>
      <c r="N19" s="126" t="s">
        <v>29</v>
      </c>
      <c r="O19" s="126" t="s">
        <v>28</v>
      </c>
      <c r="P19" s="126" t="s">
        <v>27</v>
      </c>
      <c r="Q19" s="126" t="s">
        <v>26</v>
      </c>
      <c r="R19" s="126" t="s">
        <v>25</v>
      </c>
      <c r="S19" s="126" t="s">
        <v>24</v>
      </c>
      <c r="T19" s="126" t="s">
        <v>23</v>
      </c>
      <c r="U19" s="126" t="s">
        <v>22</v>
      </c>
      <c r="V19" s="126" t="s">
        <v>21</v>
      </c>
      <c r="W19" s="126" t="s">
        <v>20</v>
      </c>
      <c r="X19" s="126" t="s">
        <v>1</v>
      </c>
      <c r="Y19" s="126" t="s">
        <v>158</v>
      </c>
      <c r="Z19" s="18"/>
    </row>
    <row r="20" spans="2:26" ht="34.5" customHeight="1" x14ac:dyDescent="0.2">
      <c r="B20" s="102" t="s">
        <v>46</v>
      </c>
      <c r="C20" s="103" t="s">
        <v>151</v>
      </c>
      <c r="D20" s="78" t="s">
        <v>50</v>
      </c>
      <c r="E20" s="78" t="s">
        <v>51</v>
      </c>
      <c r="F20" s="79" t="s">
        <v>127</v>
      </c>
      <c r="G20" s="80" t="s">
        <v>128</v>
      </c>
      <c r="H20" s="81" t="s">
        <v>49</v>
      </c>
      <c r="I20" s="111">
        <v>0</v>
      </c>
      <c r="J20" s="125">
        <v>0</v>
      </c>
      <c r="K20" s="133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6">
        <v>0</v>
      </c>
      <c r="W20" s="86">
        <v>0</v>
      </c>
      <c r="X20" s="87">
        <f>SUM(L20:W20)</f>
        <v>0</v>
      </c>
      <c r="Y20" s="88">
        <f>+K20-X20</f>
        <v>0</v>
      </c>
      <c r="Z20" s="3"/>
    </row>
    <row r="21" spans="2:26" ht="34.5" customHeight="1" x14ac:dyDescent="0.2">
      <c r="B21" s="102" t="s">
        <v>46</v>
      </c>
      <c r="C21" s="103" t="s">
        <v>150</v>
      </c>
      <c r="D21" s="78" t="s">
        <v>52</v>
      </c>
      <c r="E21" s="78" t="s">
        <v>53</v>
      </c>
      <c r="F21" s="79" t="s">
        <v>127</v>
      </c>
      <c r="G21" s="80" t="s">
        <v>129</v>
      </c>
      <c r="H21" s="81" t="s">
        <v>49</v>
      </c>
      <c r="I21" s="111">
        <v>0</v>
      </c>
      <c r="J21" s="111">
        <v>0</v>
      </c>
      <c r="K21" s="129">
        <v>0</v>
      </c>
      <c r="L21" s="84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86">
        <v>0</v>
      </c>
      <c r="X21" s="87">
        <f>SUM(L21:W21)</f>
        <v>0</v>
      </c>
      <c r="Y21" s="88">
        <f>+K21-X21</f>
        <v>0</v>
      </c>
      <c r="Z21" s="3"/>
    </row>
    <row r="22" spans="2:26" ht="34.5" customHeight="1" x14ac:dyDescent="0.2">
      <c r="B22" s="102"/>
      <c r="C22" s="103"/>
      <c r="D22" s="78"/>
      <c r="E22" s="78"/>
      <c r="F22" s="79"/>
      <c r="G22" s="80"/>
      <c r="H22" s="81"/>
      <c r="I22" s="111"/>
      <c r="J22" s="82"/>
      <c r="K22" s="83"/>
      <c r="L22" s="84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6"/>
      <c r="X22" s="87"/>
      <c r="Y22" s="88"/>
      <c r="Z22" s="3"/>
    </row>
    <row r="23" spans="2:26" ht="34.5" customHeight="1" thickBot="1" x14ac:dyDescent="0.25">
      <c r="B23" s="104"/>
      <c r="C23" s="105"/>
      <c r="D23" s="89"/>
      <c r="E23" s="89"/>
      <c r="F23" s="90"/>
      <c r="G23" s="91"/>
      <c r="H23" s="92"/>
      <c r="I23" s="112"/>
      <c r="J23" s="93"/>
      <c r="K23" s="94"/>
      <c r="L23" s="95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7"/>
      <c r="X23" s="98"/>
      <c r="Y23" s="99"/>
      <c r="Z23" s="3"/>
    </row>
    <row r="24" spans="2:26" s="18" customFormat="1" ht="31.5" customHeight="1" thickBot="1" x14ac:dyDescent="0.25">
      <c r="B24" s="19" t="s">
        <v>32</v>
      </c>
      <c r="C24" s="45"/>
      <c r="D24" s="21"/>
      <c r="E24" s="20"/>
      <c r="F24" s="22"/>
      <c r="G24" s="54"/>
      <c r="H24" s="56"/>
      <c r="I24" s="52">
        <f t="shared" ref="I24:Y24" si="0">SUBTOTAL(9,I20:I23)</f>
        <v>0</v>
      </c>
      <c r="J24" s="52">
        <f t="shared" si="0"/>
        <v>0</v>
      </c>
      <c r="K24" s="51">
        <f t="shared" si="0"/>
        <v>0</v>
      </c>
      <c r="L24" s="106">
        <f>SUBTOTAL(9,L21:L23)</f>
        <v>0</v>
      </c>
      <c r="M24" s="106">
        <f t="shared" si="0"/>
        <v>0</v>
      </c>
      <c r="N24" s="106">
        <f t="shared" si="0"/>
        <v>0</v>
      </c>
      <c r="O24" s="106">
        <f t="shared" si="0"/>
        <v>0</v>
      </c>
      <c r="P24" s="106">
        <f t="shared" si="0"/>
        <v>0</v>
      </c>
      <c r="Q24" s="106">
        <f t="shared" si="0"/>
        <v>0</v>
      </c>
      <c r="R24" s="106">
        <f t="shared" si="0"/>
        <v>0</v>
      </c>
      <c r="S24" s="106">
        <f t="shared" si="0"/>
        <v>0</v>
      </c>
      <c r="T24" s="106">
        <f t="shared" si="0"/>
        <v>0</v>
      </c>
      <c r="U24" s="106">
        <f t="shared" si="0"/>
        <v>0</v>
      </c>
      <c r="V24" s="106">
        <f t="shared" si="0"/>
        <v>0</v>
      </c>
      <c r="W24" s="107">
        <f t="shared" si="0"/>
        <v>0</v>
      </c>
      <c r="X24" s="108">
        <f t="shared" si="0"/>
        <v>0</v>
      </c>
      <c r="Y24" s="109">
        <f t="shared" si="0"/>
        <v>0</v>
      </c>
    </row>
    <row r="25" spans="2:26" s="25" customFormat="1" ht="11.25" x14ac:dyDescent="0.2">
      <c r="B25" s="26"/>
      <c r="C25" s="23"/>
      <c r="D25" s="24"/>
      <c r="E25" s="24"/>
      <c r="F25" s="24"/>
      <c r="G25" s="24"/>
      <c r="H25" s="24"/>
      <c r="I25" s="24"/>
      <c r="J25" s="24"/>
      <c r="K25" s="23"/>
      <c r="L25" s="23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7"/>
      <c r="Z25" s="47"/>
    </row>
    <row r="26" spans="2:26" s="25" customFormat="1" ht="11.25" hidden="1" x14ac:dyDescent="0.2">
      <c r="B26" s="26"/>
      <c r="C26" s="23"/>
      <c r="D26" s="24"/>
      <c r="E26" s="24"/>
      <c r="F26" s="24"/>
      <c r="G26" s="24"/>
      <c r="H26" s="24"/>
      <c r="I26" s="24">
        <v>402000000</v>
      </c>
      <c r="J26" s="24">
        <v>389411087</v>
      </c>
      <c r="K26" s="24">
        <v>384611087</v>
      </c>
      <c r="L26" s="24">
        <v>0</v>
      </c>
      <c r="M26" s="24">
        <v>0</v>
      </c>
      <c r="N26" s="24">
        <v>27574500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27574500</v>
      </c>
      <c r="Y26" s="24">
        <v>357036587</v>
      </c>
      <c r="Z26" s="23"/>
    </row>
    <row r="27" spans="2:26" hidden="1" x14ac:dyDescent="0.2">
      <c r="B27" s="29"/>
      <c r="C27" s="30"/>
      <c r="D27" s="31"/>
      <c r="E27" s="32"/>
      <c r="I27" s="114">
        <f t="shared" ref="I27:M27" si="1">+I26-I24</f>
        <v>402000000</v>
      </c>
      <c r="J27" s="114">
        <f t="shared" si="1"/>
        <v>389411087</v>
      </c>
      <c r="K27" s="114">
        <f t="shared" si="1"/>
        <v>384611087</v>
      </c>
      <c r="L27" s="114">
        <f t="shared" si="1"/>
        <v>0</v>
      </c>
      <c r="M27" s="114">
        <f t="shared" si="1"/>
        <v>0</v>
      </c>
      <c r="N27" s="114">
        <f>+N26-N24</f>
        <v>27574500</v>
      </c>
      <c r="O27" s="114">
        <f t="shared" ref="O27:Y27" si="2">+O26-O24</f>
        <v>0</v>
      </c>
      <c r="P27" s="114">
        <f t="shared" si="2"/>
        <v>0</v>
      </c>
      <c r="Q27" s="114">
        <f t="shared" si="2"/>
        <v>0</v>
      </c>
      <c r="R27" s="114">
        <f t="shared" si="2"/>
        <v>0</v>
      </c>
      <c r="S27" s="114">
        <f t="shared" si="2"/>
        <v>0</v>
      </c>
      <c r="T27" s="114">
        <f t="shared" si="2"/>
        <v>0</v>
      </c>
      <c r="U27" s="114">
        <f t="shared" si="2"/>
        <v>0</v>
      </c>
      <c r="V27" s="114">
        <f t="shared" si="2"/>
        <v>0</v>
      </c>
      <c r="W27" s="114">
        <f t="shared" si="2"/>
        <v>0</v>
      </c>
      <c r="X27" s="114">
        <f t="shared" si="2"/>
        <v>27574500</v>
      </c>
      <c r="Y27" s="114">
        <f t="shared" si="2"/>
        <v>357036587</v>
      </c>
    </row>
    <row r="28" spans="2:26" x14ac:dyDescent="0.2">
      <c r="B28" s="29"/>
      <c r="C28" s="30"/>
      <c r="D28" s="31"/>
      <c r="K28" s="3"/>
      <c r="X28" s="5"/>
      <c r="Y28" s="127"/>
    </row>
    <row r="29" spans="2:26" x14ac:dyDescent="0.2">
      <c r="C29" s="30"/>
      <c r="I29" s="5"/>
      <c r="J29" s="5"/>
      <c r="X29" s="5"/>
      <c r="Y29" s="5"/>
    </row>
    <row r="30" spans="2:26" x14ac:dyDescent="0.2">
      <c r="C30" s="30"/>
    </row>
    <row r="31" spans="2:26" x14ac:dyDescent="0.2">
      <c r="C31" s="30"/>
    </row>
    <row r="32" spans="2:26" x14ac:dyDescent="0.2">
      <c r="C32" s="30"/>
    </row>
    <row r="33" spans="2:8" x14ac:dyDescent="0.2">
      <c r="C33" s="30"/>
    </row>
    <row r="34" spans="2:8" x14ac:dyDescent="0.2">
      <c r="C34" s="30"/>
    </row>
    <row r="35" spans="2:8" x14ac:dyDescent="0.2">
      <c r="B35" s="29"/>
      <c r="D35" s="30"/>
    </row>
    <row r="36" spans="2:8" x14ac:dyDescent="0.2">
      <c r="B36" s="29"/>
      <c r="D36" s="30"/>
    </row>
    <row r="37" spans="2:8" x14ac:dyDescent="0.2">
      <c r="B37" s="28"/>
      <c r="C37" s="30"/>
      <c r="D37" s="30"/>
    </row>
    <row r="38" spans="2:8" x14ac:dyDescent="0.2">
      <c r="B38" s="29"/>
      <c r="C38" s="30"/>
      <c r="D38" s="30"/>
      <c r="G38" s="33"/>
      <c r="H38" s="33"/>
    </row>
    <row r="39" spans="2:8" x14ac:dyDescent="0.2">
      <c r="B39" s="29"/>
    </row>
    <row r="40" spans="2:8" x14ac:dyDescent="0.2">
      <c r="C40" s="30"/>
      <c r="D40" s="30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</row>
    <row r="45" spans="2:8" x14ac:dyDescent="0.2">
      <c r="B45" s="29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  <row r="55" spans="2:3" x14ac:dyDescent="0.2">
      <c r="B55" s="29"/>
      <c r="C55" s="30"/>
    </row>
    <row r="56" spans="2:3" x14ac:dyDescent="0.2">
      <c r="B56" s="29"/>
      <c r="C56" s="30"/>
    </row>
  </sheetData>
  <autoFilter ref="B19:Z23"/>
  <mergeCells count="14">
    <mergeCell ref="C10:G10"/>
    <mergeCell ref="C7:G7"/>
    <mergeCell ref="C8:G8"/>
    <mergeCell ref="C9:G9"/>
    <mergeCell ref="B2:B4"/>
    <mergeCell ref="C2:G2"/>
    <mergeCell ref="C3:G3"/>
    <mergeCell ref="C4:G4"/>
    <mergeCell ref="C6:G6"/>
    <mergeCell ref="B16:B17"/>
    <mergeCell ref="C15:E15"/>
    <mergeCell ref="C13:G13"/>
    <mergeCell ref="C11:G11"/>
    <mergeCell ref="C12:G12"/>
  </mergeCells>
  <phoneticPr fontId="37" type="noConversion"/>
  <conditionalFormatting sqref="I19:X19">
    <cfRule type="cellIs" dxfId="23" priority="2" operator="lessThan">
      <formula>0</formula>
    </cfRule>
  </conditionalFormatting>
  <conditionalFormatting sqref="Y19:Y23">
    <cfRule type="cellIs" dxfId="22" priority="1" operator="lessThan">
      <formula>0</formula>
    </cfRule>
  </conditionalFormatting>
  <conditionalFormatting sqref="Z6:Z15">
    <cfRule type="cellIs" dxfId="21" priority="271" operator="lessThan">
      <formula>0</formula>
    </cfRule>
  </conditionalFormatting>
  <conditionalFormatting sqref="Z25 Z27:Z1048576">
    <cfRule type="cellIs" dxfId="20" priority="292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Z58"/>
  <sheetViews>
    <sheetView showGridLines="0" zoomScale="80" zoomScaleNormal="80" workbookViewId="0">
      <pane xSplit="7" ySplit="19" topLeftCell="I20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2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0.140625" style="3" customWidth="1" outlineLevel="1"/>
    <col min="10" max="10" width="19.28515625" style="3" customWidth="1" outlineLevel="1"/>
    <col min="11" max="11" width="19.7109375" style="5" bestFit="1" customWidth="1"/>
    <col min="12" max="12" width="14" style="5" customWidth="1"/>
    <col min="13" max="13" width="16.85546875" style="6" customWidth="1" outlineLevel="1"/>
    <col min="14" max="14" width="21.140625" style="6" customWidth="1" outlineLevel="1"/>
    <col min="15" max="15" width="16.5703125" style="6" customWidth="1" outlineLevel="1"/>
    <col min="16" max="16" width="17.5703125" style="6" customWidth="1" outlineLevel="1"/>
    <col min="17" max="17" width="16.85546875" style="6" customWidth="1" outlineLevel="1"/>
    <col min="18" max="19" width="18" style="6" customWidth="1" outlineLevel="1"/>
    <col min="20" max="20" width="17.28515625" style="6" customWidth="1" outlineLevel="1"/>
    <col min="21" max="21" width="16.140625" style="6" customWidth="1" outlineLevel="1"/>
    <col min="22" max="23" width="15.85546875" style="6" customWidth="1" outlineLevel="1"/>
    <col min="24" max="24" width="19.570312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7.5" customHeight="1" thickBot="1" x14ac:dyDescent="0.25"/>
    <row r="2" spans="2:26" ht="20.25" thickBot="1" x14ac:dyDescent="0.25">
      <c r="B2" s="153"/>
      <c r="C2" s="156" t="s">
        <v>2</v>
      </c>
      <c r="D2" s="157"/>
      <c r="E2" s="157"/>
      <c r="F2" s="157"/>
      <c r="G2" s="157"/>
      <c r="H2" s="13"/>
      <c r="I2" s="13"/>
      <c r="J2" s="5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0.25" thickBot="1" x14ac:dyDescent="0.25">
      <c r="B3" s="154"/>
      <c r="C3" s="156" t="s">
        <v>5</v>
      </c>
      <c r="D3" s="157"/>
      <c r="E3" s="157"/>
      <c r="F3" s="157"/>
      <c r="G3" s="157"/>
      <c r="H3" s="13"/>
      <c r="I3" s="13"/>
      <c r="J3" s="57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0.25" thickBot="1" x14ac:dyDescent="0.25">
      <c r="B4" s="155"/>
      <c r="C4" s="156" t="s">
        <v>154</v>
      </c>
      <c r="D4" s="157"/>
      <c r="E4" s="157"/>
      <c r="F4" s="157"/>
      <c r="G4" s="157"/>
      <c r="H4" s="13"/>
      <c r="I4" s="13"/>
      <c r="J4" s="5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64" customFormat="1" ht="15.75" customHeight="1" outlineLevel="1" x14ac:dyDescent="0.2">
      <c r="B6" s="60" t="s">
        <v>35</v>
      </c>
      <c r="C6" s="158" t="s">
        <v>37</v>
      </c>
      <c r="D6" s="158"/>
      <c r="E6" s="158"/>
      <c r="F6" s="158"/>
      <c r="G6" s="159"/>
      <c r="H6" s="63"/>
      <c r="I6" s="63"/>
      <c r="J6" s="63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64" customFormat="1" ht="15.75" customHeight="1" outlineLevel="1" x14ac:dyDescent="0.2">
      <c r="B7" s="59" t="s">
        <v>8</v>
      </c>
      <c r="C7" s="148" t="s">
        <v>38</v>
      </c>
      <c r="D7" s="148" t="s">
        <v>38</v>
      </c>
      <c r="E7" s="148" t="s">
        <v>38</v>
      </c>
      <c r="F7" s="148" t="s">
        <v>38</v>
      </c>
      <c r="G7" s="149" t="s">
        <v>38</v>
      </c>
      <c r="H7" s="63"/>
      <c r="I7" s="63"/>
      <c r="J7" s="63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2:26" s="64" customFormat="1" ht="15.75" customHeight="1" outlineLevel="1" x14ac:dyDescent="0.2">
      <c r="B8" s="61" t="s">
        <v>6</v>
      </c>
      <c r="C8" s="148" t="s">
        <v>54</v>
      </c>
      <c r="D8" s="148" t="s">
        <v>40</v>
      </c>
      <c r="E8" s="148" t="s">
        <v>40</v>
      </c>
      <c r="F8" s="148" t="s">
        <v>40</v>
      </c>
      <c r="G8" s="149" t="s">
        <v>40</v>
      </c>
      <c r="H8" s="63"/>
      <c r="I8" s="63"/>
      <c r="J8" s="63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2:26" s="64" customFormat="1" ht="23.25" customHeight="1" outlineLevel="1" x14ac:dyDescent="0.2">
      <c r="B9" s="59" t="s">
        <v>34</v>
      </c>
      <c r="C9" s="148" t="s">
        <v>41</v>
      </c>
      <c r="D9" s="148" t="s">
        <v>41</v>
      </c>
      <c r="E9" s="148" t="s">
        <v>41</v>
      </c>
      <c r="F9" s="148" t="s">
        <v>41</v>
      </c>
      <c r="G9" s="149" t="s">
        <v>41</v>
      </c>
      <c r="H9" s="63"/>
      <c r="I9" s="63"/>
      <c r="J9" s="63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2:26" s="64" customFormat="1" ht="15.75" customHeight="1" outlineLevel="1" x14ac:dyDescent="0.2">
      <c r="B10" s="59" t="s">
        <v>36</v>
      </c>
      <c r="C10" s="150" t="s">
        <v>55</v>
      </c>
      <c r="D10" s="151"/>
      <c r="E10" s="151"/>
      <c r="F10" s="151"/>
      <c r="G10" s="152"/>
      <c r="H10" s="63"/>
      <c r="I10" s="63"/>
      <c r="J10" s="63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2:26" s="64" customFormat="1" ht="32.25" customHeight="1" outlineLevel="1" x14ac:dyDescent="0.2">
      <c r="B11" s="59" t="s">
        <v>9</v>
      </c>
      <c r="C11" s="144" t="s">
        <v>56</v>
      </c>
      <c r="D11" s="145"/>
      <c r="E11" s="145"/>
      <c r="F11" s="145"/>
      <c r="G11" s="146"/>
      <c r="H11" s="63"/>
      <c r="I11" s="65"/>
      <c r="J11" s="65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2:26" s="64" customFormat="1" ht="15.75" customHeight="1" outlineLevel="1" x14ac:dyDescent="0.2">
      <c r="B12" s="59" t="s">
        <v>16</v>
      </c>
      <c r="C12" s="147" t="s">
        <v>57</v>
      </c>
      <c r="D12" s="148" t="s">
        <v>44</v>
      </c>
      <c r="E12" s="148" t="s">
        <v>44</v>
      </c>
      <c r="F12" s="148" t="s">
        <v>44</v>
      </c>
      <c r="G12" s="149" t="s">
        <v>44</v>
      </c>
      <c r="H12" s="63"/>
      <c r="I12" s="63"/>
      <c r="J12" s="63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2:26" s="64" customFormat="1" ht="15.75" customHeight="1" outlineLevel="1" thickBot="1" x14ac:dyDescent="0.25">
      <c r="B13" s="62" t="s">
        <v>13</v>
      </c>
      <c r="C13" s="141" t="s">
        <v>58</v>
      </c>
      <c r="D13" s="142">
        <v>2020110010174</v>
      </c>
      <c r="E13" s="142">
        <v>2020110010174</v>
      </c>
      <c r="F13" s="142">
        <v>2020110010174</v>
      </c>
      <c r="G13" s="143">
        <v>2020110010174</v>
      </c>
      <c r="H13" s="63"/>
      <c r="I13" s="63"/>
      <c r="J13" s="63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2:26" s="11" customFormat="1" ht="15.75" customHeight="1" outlineLevel="1" thickBot="1" x14ac:dyDescent="0.25">
      <c r="B14" s="40"/>
      <c r="C14" s="41"/>
      <c r="D14" s="41"/>
      <c r="E14" s="41"/>
      <c r="F14" s="41"/>
      <c r="G14" s="41"/>
      <c r="H14" s="13"/>
      <c r="I14" s="13"/>
      <c r="J14" s="13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2:26" s="11" customFormat="1" ht="36" customHeight="1" outlineLevel="1" x14ac:dyDescent="0.2">
      <c r="B15" s="1" t="s">
        <v>33</v>
      </c>
      <c r="C15" s="138" t="s">
        <v>159</v>
      </c>
      <c r="D15" s="139"/>
      <c r="E15" s="140"/>
      <c r="F15" s="2" t="s">
        <v>7</v>
      </c>
      <c r="G15" s="34">
        <v>45777</v>
      </c>
      <c r="H15" s="14"/>
      <c r="I15" s="14"/>
      <c r="J15" s="14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2:26" s="11" customFormat="1" ht="33.75" customHeight="1" x14ac:dyDescent="0.2">
      <c r="B16" s="136" t="s">
        <v>14</v>
      </c>
      <c r="C16" s="35" t="s">
        <v>155</v>
      </c>
      <c r="D16" s="35" t="s">
        <v>3</v>
      </c>
      <c r="E16" s="35" t="s">
        <v>4</v>
      </c>
      <c r="F16" s="35" t="s">
        <v>12</v>
      </c>
      <c r="G16" s="36" t="s">
        <v>156</v>
      </c>
      <c r="H16" s="12"/>
      <c r="I16" s="12"/>
      <c r="J16" s="12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8"/>
    </row>
    <row r="17" spans="2:26" s="11" customFormat="1" ht="15.75" thickBot="1" x14ac:dyDescent="0.25">
      <c r="B17" s="137"/>
      <c r="C17" s="37">
        <v>0</v>
      </c>
      <c r="D17" s="48">
        <v>0</v>
      </c>
      <c r="E17" s="48">
        <v>0</v>
      </c>
      <c r="F17" s="38">
        <f>D17-E17</f>
        <v>0</v>
      </c>
      <c r="G17" s="42">
        <f>+C17+F17</f>
        <v>0</v>
      </c>
      <c r="H17" s="113">
        <f>+G17-K26</f>
        <v>0</v>
      </c>
      <c r="I17" s="12"/>
      <c r="J17" s="12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8"/>
    </row>
    <row r="18" spans="2:26" s="9" customFormat="1" ht="4.5" customHeight="1" thickBot="1" x14ac:dyDescent="0.25">
      <c r="B18" s="49"/>
      <c r="C18" s="43"/>
      <c r="D18" s="50"/>
      <c r="E18" s="50"/>
      <c r="F18" s="44"/>
      <c r="G18" s="39"/>
      <c r="H18" s="12"/>
      <c r="I18" s="12"/>
      <c r="J18" s="12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18"/>
    </row>
    <row r="19" spans="2:26" ht="39" thickBot="1" x14ac:dyDescent="0.25">
      <c r="B19" s="16" t="s">
        <v>31</v>
      </c>
      <c r="C19" s="17" t="s">
        <v>18</v>
      </c>
      <c r="D19" s="15" t="s">
        <v>10</v>
      </c>
      <c r="E19" s="55" t="s">
        <v>15</v>
      </c>
      <c r="F19" s="15" t="s">
        <v>0</v>
      </c>
      <c r="G19" s="55" t="s">
        <v>11</v>
      </c>
      <c r="H19" s="53" t="s">
        <v>17</v>
      </c>
      <c r="I19" s="126" t="s">
        <v>155</v>
      </c>
      <c r="J19" s="126" t="s">
        <v>157</v>
      </c>
      <c r="K19" s="126" t="s">
        <v>156</v>
      </c>
      <c r="L19" s="126" t="s">
        <v>19</v>
      </c>
      <c r="M19" s="126" t="s">
        <v>30</v>
      </c>
      <c r="N19" s="126" t="s">
        <v>29</v>
      </c>
      <c r="O19" s="126" t="s">
        <v>28</v>
      </c>
      <c r="P19" s="126" t="s">
        <v>27</v>
      </c>
      <c r="Q19" s="126" t="s">
        <v>26</v>
      </c>
      <c r="R19" s="126" t="s">
        <v>25</v>
      </c>
      <c r="S19" s="126" t="s">
        <v>24</v>
      </c>
      <c r="T19" s="126" t="s">
        <v>23</v>
      </c>
      <c r="U19" s="126" t="s">
        <v>22</v>
      </c>
      <c r="V19" s="126" t="s">
        <v>21</v>
      </c>
      <c r="W19" s="126" t="s">
        <v>20</v>
      </c>
      <c r="X19" s="126" t="s">
        <v>1</v>
      </c>
      <c r="Y19" s="126" t="s">
        <v>158</v>
      </c>
      <c r="Z19" s="18"/>
    </row>
    <row r="20" spans="2:26" ht="34.5" customHeight="1" x14ac:dyDescent="0.2">
      <c r="B20" s="102" t="s">
        <v>126</v>
      </c>
      <c r="C20" s="103" t="s">
        <v>149</v>
      </c>
      <c r="D20" s="78" t="s">
        <v>59</v>
      </c>
      <c r="E20" s="78" t="s">
        <v>60</v>
      </c>
      <c r="F20" s="79" t="s">
        <v>130</v>
      </c>
      <c r="G20" s="80" t="s">
        <v>131</v>
      </c>
      <c r="H20" s="70" t="s">
        <v>61</v>
      </c>
      <c r="I20" s="110">
        <v>0</v>
      </c>
      <c r="J20" s="110">
        <v>0</v>
      </c>
      <c r="K20" s="130">
        <f>+I20-J20</f>
        <v>0</v>
      </c>
      <c r="L20" s="73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5">
        <v>0</v>
      </c>
      <c r="X20" s="76">
        <f>SUM(L20:W20)</f>
        <v>0</v>
      </c>
      <c r="Y20" s="77">
        <f>+K20-X20</f>
        <v>0</v>
      </c>
      <c r="Z20" s="3"/>
    </row>
    <row r="21" spans="2:26" ht="34.5" customHeight="1" x14ac:dyDescent="0.2">
      <c r="B21" s="102" t="s">
        <v>126</v>
      </c>
      <c r="C21" s="103" t="s">
        <v>160</v>
      </c>
      <c r="D21" s="78" t="s">
        <v>59</v>
      </c>
      <c r="E21" s="78" t="s">
        <v>60</v>
      </c>
      <c r="F21" s="79" t="s">
        <v>130</v>
      </c>
      <c r="G21" s="80" t="s">
        <v>131</v>
      </c>
      <c r="H21" s="81" t="s">
        <v>61</v>
      </c>
      <c r="I21" s="111">
        <v>0</v>
      </c>
      <c r="J21" s="111">
        <v>0</v>
      </c>
      <c r="K21" s="131">
        <f t="shared" ref="K21:K23" si="0">+I21-J21</f>
        <v>0</v>
      </c>
      <c r="L21" s="84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86">
        <v>0</v>
      </c>
      <c r="X21" s="87">
        <f t="shared" ref="X21:X22" si="1">SUM(L21:W21)</f>
        <v>0</v>
      </c>
      <c r="Y21" s="88">
        <f t="shared" ref="Y21:Y22" si="2">+K21-X21</f>
        <v>0</v>
      </c>
      <c r="Z21" s="3"/>
    </row>
    <row r="22" spans="2:26" ht="34.5" customHeight="1" x14ac:dyDescent="0.2">
      <c r="B22" s="102" t="s">
        <v>62</v>
      </c>
      <c r="C22" s="103" t="s">
        <v>63</v>
      </c>
      <c r="D22" s="78" t="s">
        <v>64</v>
      </c>
      <c r="E22" s="78" t="s">
        <v>65</v>
      </c>
      <c r="F22" s="79" t="s">
        <v>130</v>
      </c>
      <c r="G22" s="80" t="s">
        <v>131</v>
      </c>
      <c r="H22" s="81" t="s">
        <v>61</v>
      </c>
      <c r="I22" s="111">
        <v>0</v>
      </c>
      <c r="J22" s="111">
        <v>0</v>
      </c>
      <c r="K22" s="131">
        <f t="shared" si="0"/>
        <v>0</v>
      </c>
      <c r="L22" s="84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85">
        <v>0</v>
      </c>
      <c r="U22" s="85">
        <v>0</v>
      </c>
      <c r="V22" s="85">
        <v>0</v>
      </c>
      <c r="W22" s="86">
        <v>0</v>
      </c>
      <c r="X22" s="87">
        <f t="shared" si="1"/>
        <v>0</v>
      </c>
      <c r="Y22" s="88">
        <f t="shared" si="2"/>
        <v>0</v>
      </c>
      <c r="Z22" s="3"/>
    </row>
    <row r="23" spans="2:26" ht="34.5" customHeight="1" x14ac:dyDescent="0.2">
      <c r="B23" s="102" t="s">
        <v>126</v>
      </c>
      <c r="C23" s="103" t="s">
        <v>66</v>
      </c>
      <c r="D23" s="78" t="s">
        <v>67</v>
      </c>
      <c r="E23" s="78" t="s">
        <v>68</v>
      </c>
      <c r="F23" s="79" t="s">
        <v>130</v>
      </c>
      <c r="G23" s="80" t="s">
        <v>132</v>
      </c>
      <c r="H23" s="81" t="s">
        <v>61</v>
      </c>
      <c r="I23" s="111">
        <v>0</v>
      </c>
      <c r="J23" s="111">
        <v>0</v>
      </c>
      <c r="K23" s="131">
        <f t="shared" si="0"/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  <c r="R23" s="85">
        <v>0</v>
      </c>
      <c r="S23" s="85">
        <v>0</v>
      </c>
      <c r="T23" s="85">
        <v>0</v>
      </c>
      <c r="U23" s="85">
        <v>0</v>
      </c>
      <c r="V23" s="85">
        <v>0</v>
      </c>
      <c r="W23" s="86">
        <v>0</v>
      </c>
      <c r="X23" s="87">
        <f t="shared" ref="X23" si="3">SUM(L23:W23)</f>
        <v>0</v>
      </c>
      <c r="Y23" s="88">
        <f t="shared" ref="Y23" si="4">+K23-X23</f>
        <v>0</v>
      </c>
      <c r="Z23" s="3"/>
    </row>
    <row r="24" spans="2:26" ht="34.5" customHeight="1" x14ac:dyDescent="0.2">
      <c r="B24" s="102"/>
      <c r="C24" s="115"/>
      <c r="D24" s="116"/>
      <c r="E24" s="116"/>
      <c r="F24" s="117"/>
      <c r="G24" s="118"/>
      <c r="H24" s="119"/>
      <c r="I24" s="120"/>
      <c r="J24" s="120"/>
      <c r="K24" s="132"/>
      <c r="L24" s="84"/>
      <c r="M24" s="84"/>
      <c r="N24" s="84"/>
      <c r="O24" s="84"/>
      <c r="P24" s="84"/>
      <c r="Q24" s="85"/>
      <c r="R24" s="85"/>
      <c r="S24" s="121"/>
      <c r="T24" s="121"/>
      <c r="U24" s="121"/>
      <c r="V24" s="121"/>
      <c r="W24" s="122"/>
      <c r="X24" s="87"/>
      <c r="Y24" s="88"/>
      <c r="Z24" s="3"/>
    </row>
    <row r="25" spans="2:26" ht="34.5" customHeight="1" thickBot="1" x14ac:dyDescent="0.25">
      <c r="B25" s="104"/>
      <c r="C25" s="105"/>
      <c r="D25" s="89"/>
      <c r="E25" s="89"/>
      <c r="F25" s="90"/>
      <c r="G25" s="91"/>
      <c r="H25" s="92"/>
      <c r="I25" s="112"/>
      <c r="J25" s="93"/>
      <c r="K25" s="94"/>
      <c r="L25" s="95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7"/>
      <c r="X25" s="98"/>
      <c r="Y25" s="99"/>
      <c r="Z25" s="3"/>
    </row>
    <row r="26" spans="2:26" s="18" customFormat="1" ht="31.5" customHeight="1" thickBot="1" x14ac:dyDescent="0.25">
      <c r="B26" s="19" t="s">
        <v>32</v>
      </c>
      <c r="C26" s="45"/>
      <c r="D26" s="21"/>
      <c r="E26" s="20"/>
      <c r="F26" s="22"/>
      <c r="G26" s="54"/>
      <c r="H26" s="56"/>
      <c r="I26" s="52">
        <f t="shared" ref="I26:X26" si="5">SUBTOTAL(9,I20:I25)</f>
        <v>0</v>
      </c>
      <c r="J26" s="52">
        <f t="shared" si="5"/>
        <v>0</v>
      </c>
      <c r="K26" s="51">
        <f t="shared" si="5"/>
        <v>0</v>
      </c>
      <c r="L26" s="106">
        <f t="shared" si="5"/>
        <v>0</v>
      </c>
      <c r="M26" s="106">
        <f t="shared" si="5"/>
        <v>0</v>
      </c>
      <c r="N26" s="106">
        <f t="shared" si="5"/>
        <v>0</v>
      </c>
      <c r="O26" s="106">
        <f t="shared" si="5"/>
        <v>0</v>
      </c>
      <c r="P26" s="106">
        <f t="shared" si="5"/>
        <v>0</v>
      </c>
      <c r="Q26" s="106">
        <f t="shared" si="5"/>
        <v>0</v>
      </c>
      <c r="R26" s="106">
        <f t="shared" si="5"/>
        <v>0</v>
      </c>
      <c r="S26" s="106">
        <f t="shared" si="5"/>
        <v>0</v>
      </c>
      <c r="T26" s="106">
        <f t="shared" si="5"/>
        <v>0</v>
      </c>
      <c r="U26" s="106">
        <f t="shared" si="5"/>
        <v>0</v>
      </c>
      <c r="V26" s="106">
        <f t="shared" si="5"/>
        <v>0</v>
      </c>
      <c r="W26" s="107">
        <f t="shared" si="5"/>
        <v>0</v>
      </c>
      <c r="X26" s="108">
        <f t="shared" si="5"/>
        <v>0</v>
      </c>
      <c r="Y26" s="109">
        <f>SUBTOTAL(9,Y20:Y25)</f>
        <v>0</v>
      </c>
    </row>
    <row r="27" spans="2:26" s="25" customFormat="1" ht="11.25" x14ac:dyDescent="0.2">
      <c r="B27" s="26"/>
      <c r="C27" s="23"/>
      <c r="D27" s="24"/>
      <c r="E27" s="24"/>
      <c r="F27" s="24"/>
      <c r="G27" s="24"/>
      <c r="H27" s="24"/>
      <c r="I27" s="24"/>
      <c r="J27" s="24"/>
      <c r="K27" s="23"/>
      <c r="L27" s="23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7"/>
      <c r="Z27" s="47"/>
    </row>
    <row r="28" spans="2:26" s="25" customFormat="1" ht="11.25" hidden="1" x14ac:dyDescent="0.2">
      <c r="B28" s="26"/>
      <c r="C28" s="23"/>
      <c r="D28" s="24"/>
      <c r="E28" s="24"/>
      <c r="F28" s="24"/>
      <c r="G28" s="24"/>
      <c r="H28" s="24"/>
      <c r="I28" s="24">
        <v>4891295000</v>
      </c>
      <c r="J28" s="24">
        <v>4029702516</v>
      </c>
      <c r="K28" s="23">
        <v>3940851043</v>
      </c>
      <c r="L28" s="23"/>
      <c r="M28" s="23">
        <f>5236540-42400</f>
        <v>5194140</v>
      </c>
      <c r="N28" s="23">
        <f>282805718+42400</f>
        <v>282848118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288042258</v>
      </c>
      <c r="Y28" s="23">
        <v>3652808785</v>
      </c>
      <c r="Z28" s="23"/>
    </row>
    <row r="29" spans="2:26" hidden="1" x14ac:dyDescent="0.2">
      <c r="B29" s="29"/>
      <c r="C29" s="30"/>
      <c r="D29" s="31"/>
      <c r="E29" s="32"/>
      <c r="I29" s="114">
        <f>+I28-I26</f>
        <v>4891295000</v>
      </c>
      <c r="J29" s="114">
        <f>+J28-J26</f>
        <v>4029702516</v>
      </c>
      <c r="K29" s="114">
        <f>+K28-K26</f>
        <v>3940851043</v>
      </c>
      <c r="L29" s="114">
        <f t="shared" ref="L29:Y29" si="6">+L28-L26</f>
        <v>0</v>
      </c>
      <c r="M29" s="114">
        <f t="shared" si="6"/>
        <v>5194140</v>
      </c>
      <c r="N29" s="114">
        <f t="shared" si="6"/>
        <v>282848118</v>
      </c>
      <c r="O29" s="114">
        <f t="shared" si="6"/>
        <v>0</v>
      </c>
      <c r="P29" s="114">
        <f t="shared" si="6"/>
        <v>0</v>
      </c>
      <c r="Q29" s="114">
        <f t="shared" si="6"/>
        <v>0</v>
      </c>
      <c r="R29" s="114">
        <f t="shared" si="6"/>
        <v>0</v>
      </c>
      <c r="S29" s="114">
        <f t="shared" si="6"/>
        <v>0</v>
      </c>
      <c r="T29" s="114">
        <f t="shared" si="6"/>
        <v>0</v>
      </c>
      <c r="U29" s="114">
        <f t="shared" si="6"/>
        <v>0</v>
      </c>
      <c r="V29" s="114">
        <f t="shared" si="6"/>
        <v>0</v>
      </c>
      <c r="W29" s="114">
        <f t="shared" si="6"/>
        <v>0</v>
      </c>
      <c r="X29" s="114">
        <f t="shared" si="6"/>
        <v>288042258</v>
      </c>
      <c r="Y29" s="114">
        <f t="shared" si="6"/>
        <v>3652808785</v>
      </c>
    </row>
    <row r="30" spans="2:26" x14ac:dyDescent="0.2">
      <c r="B30" s="29"/>
      <c r="C30" s="30"/>
      <c r="D30" s="31"/>
      <c r="J30" s="5"/>
      <c r="N30" s="127"/>
      <c r="Y30" s="127"/>
    </row>
    <row r="31" spans="2:26" x14ac:dyDescent="0.2">
      <c r="C31" s="30"/>
      <c r="J31" s="5"/>
      <c r="N31" s="127"/>
      <c r="P31" s="127"/>
      <c r="X31" s="127"/>
      <c r="Y31" s="127"/>
    </row>
    <row r="32" spans="2:26" x14ac:dyDescent="0.2">
      <c r="C32" s="30"/>
    </row>
    <row r="33" spans="2:8" x14ac:dyDescent="0.2">
      <c r="C33" s="30"/>
    </row>
    <row r="34" spans="2:8" x14ac:dyDescent="0.2">
      <c r="C34" s="30"/>
    </row>
    <row r="35" spans="2:8" x14ac:dyDescent="0.2">
      <c r="C35" s="30"/>
    </row>
    <row r="36" spans="2:8" x14ac:dyDescent="0.2">
      <c r="C36" s="30"/>
    </row>
    <row r="37" spans="2:8" x14ac:dyDescent="0.2">
      <c r="B37" s="29"/>
      <c r="D37" s="30"/>
    </row>
    <row r="38" spans="2:8" x14ac:dyDescent="0.2">
      <c r="B38" s="29"/>
      <c r="D38" s="30"/>
    </row>
    <row r="39" spans="2:8" x14ac:dyDescent="0.2">
      <c r="B39" s="28"/>
      <c r="C39" s="30"/>
      <c r="D39" s="30"/>
    </row>
    <row r="40" spans="2:8" x14ac:dyDescent="0.2">
      <c r="B40" s="29"/>
      <c r="C40" s="30"/>
      <c r="D40" s="30"/>
      <c r="G40" s="33"/>
      <c r="H40" s="33"/>
    </row>
    <row r="41" spans="2:8" x14ac:dyDescent="0.2">
      <c r="B41" s="29"/>
    </row>
    <row r="42" spans="2:8" x14ac:dyDescent="0.2">
      <c r="C42" s="30"/>
      <c r="D42" s="30"/>
    </row>
    <row r="43" spans="2:8" x14ac:dyDescent="0.2">
      <c r="B43" s="29"/>
    </row>
    <row r="44" spans="2:8" x14ac:dyDescent="0.2">
      <c r="B44" s="29"/>
    </row>
    <row r="45" spans="2:8" x14ac:dyDescent="0.2">
      <c r="B45" s="29"/>
    </row>
    <row r="46" spans="2:8" x14ac:dyDescent="0.2">
      <c r="B46" s="29"/>
    </row>
    <row r="47" spans="2:8" x14ac:dyDescent="0.2">
      <c r="B47" s="29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  <row r="55" spans="2:3" x14ac:dyDescent="0.2">
      <c r="B55" s="29"/>
      <c r="C55" s="30"/>
    </row>
    <row r="56" spans="2:3" x14ac:dyDescent="0.2">
      <c r="B56" s="29"/>
      <c r="C56" s="30"/>
    </row>
    <row r="57" spans="2:3" x14ac:dyDescent="0.2">
      <c r="B57" s="29"/>
      <c r="C57" s="30"/>
    </row>
    <row r="58" spans="2:3" x14ac:dyDescent="0.2">
      <c r="B58" s="29"/>
      <c r="C58" s="30"/>
    </row>
  </sheetData>
  <autoFilter ref="B19:Z25"/>
  <mergeCells count="14">
    <mergeCell ref="C15:E15"/>
    <mergeCell ref="B16:B17"/>
    <mergeCell ref="C8:G8"/>
    <mergeCell ref="C9:G9"/>
    <mergeCell ref="C10:G10"/>
    <mergeCell ref="C11:G11"/>
    <mergeCell ref="C12:G12"/>
    <mergeCell ref="C13:G13"/>
    <mergeCell ref="C7:G7"/>
    <mergeCell ref="B2:B4"/>
    <mergeCell ref="C2:G2"/>
    <mergeCell ref="C3:G3"/>
    <mergeCell ref="C4:G4"/>
    <mergeCell ref="C6:G6"/>
  </mergeCells>
  <conditionalFormatting sqref="I19:X19">
    <cfRule type="cellIs" dxfId="19" priority="2" operator="lessThan">
      <formula>0</formula>
    </cfRule>
  </conditionalFormatting>
  <conditionalFormatting sqref="Y19:Y25">
    <cfRule type="cellIs" dxfId="18" priority="1" operator="lessThan">
      <formula>0</formula>
    </cfRule>
  </conditionalFormatting>
  <conditionalFormatting sqref="Z6:Z15">
    <cfRule type="cellIs" dxfId="17" priority="13" operator="lessThan">
      <formula>0</formula>
    </cfRule>
  </conditionalFormatting>
  <conditionalFormatting sqref="Z27 Z29:Z1048576">
    <cfRule type="cellIs" dxfId="16" priority="15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Z56"/>
  <sheetViews>
    <sheetView showGridLines="0" zoomScale="80" zoomScaleNormal="80" workbookViewId="0">
      <pane xSplit="7" ySplit="19" topLeftCell="K20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17.5703125" style="3" customWidth="1" outlineLevel="1"/>
    <col min="10" max="10" width="16.5703125" style="3" customWidth="1" outlineLevel="1"/>
    <col min="11" max="11" width="19.7109375" style="5" bestFit="1" customWidth="1"/>
    <col min="12" max="12" width="12.85546875" style="5" customWidth="1"/>
    <col min="13" max="13" width="15.42578125" style="6" customWidth="1" outlineLevel="1"/>
    <col min="14" max="14" width="17.85546875" style="6" customWidth="1" outlineLevel="1"/>
    <col min="15" max="15" width="16" style="6" customWidth="1" outlineLevel="1"/>
    <col min="16" max="16" width="19.42578125" style="6" customWidth="1" outlineLevel="1"/>
    <col min="17" max="23" width="14.42578125" style="6" customWidth="1" outlineLevel="1"/>
    <col min="24" max="24" width="19" style="6" customWidth="1" outlineLevel="1"/>
    <col min="25" max="25" width="19" style="27" customWidth="1"/>
    <col min="26" max="26" width="22.140625" style="6" customWidth="1"/>
    <col min="27" max="16384" width="11.42578125" style="3"/>
  </cols>
  <sheetData>
    <row r="1" spans="2:26" ht="7.5" customHeight="1" thickBot="1" x14ac:dyDescent="0.25">
      <c r="W1" s="6" t="s">
        <v>152</v>
      </c>
    </row>
    <row r="2" spans="2:26" ht="20.25" thickBot="1" x14ac:dyDescent="0.25">
      <c r="B2" s="153"/>
      <c r="C2" s="156" t="s">
        <v>2</v>
      </c>
      <c r="D2" s="157"/>
      <c r="E2" s="157"/>
      <c r="F2" s="157"/>
      <c r="G2" s="157"/>
      <c r="H2" s="13"/>
      <c r="I2" s="13"/>
      <c r="J2" s="5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0.25" thickBot="1" x14ac:dyDescent="0.25">
      <c r="B3" s="154"/>
      <c r="C3" s="156" t="s">
        <v>5</v>
      </c>
      <c r="D3" s="157"/>
      <c r="E3" s="157"/>
      <c r="F3" s="157"/>
      <c r="G3" s="157"/>
      <c r="H3" s="13"/>
      <c r="I3" s="13"/>
      <c r="J3" s="57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0.25" thickBot="1" x14ac:dyDescent="0.25">
      <c r="B4" s="155"/>
      <c r="C4" s="156" t="s">
        <v>154</v>
      </c>
      <c r="D4" s="157"/>
      <c r="E4" s="157"/>
      <c r="F4" s="157"/>
      <c r="G4" s="157"/>
      <c r="H4" s="13"/>
      <c r="I4" s="13"/>
      <c r="J4" s="5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64" customFormat="1" ht="15.75" customHeight="1" outlineLevel="1" x14ac:dyDescent="0.2">
      <c r="B6" s="60" t="s">
        <v>35</v>
      </c>
      <c r="C6" s="158" t="s">
        <v>37</v>
      </c>
      <c r="D6" s="158"/>
      <c r="E6" s="158"/>
      <c r="F6" s="158"/>
      <c r="G6" s="159"/>
      <c r="H6" s="63"/>
      <c r="I6" s="63"/>
      <c r="J6" s="63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64" customFormat="1" ht="15.75" customHeight="1" outlineLevel="1" x14ac:dyDescent="0.2">
      <c r="B7" s="59" t="s">
        <v>8</v>
      </c>
      <c r="C7" s="148" t="s">
        <v>38</v>
      </c>
      <c r="D7" s="148" t="s">
        <v>38</v>
      </c>
      <c r="E7" s="148" t="s">
        <v>38</v>
      </c>
      <c r="F7" s="148" t="s">
        <v>38</v>
      </c>
      <c r="G7" s="149" t="s">
        <v>38</v>
      </c>
      <c r="H7" s="63"/>
      <c r="I7" s="63"/>
      <c r="J7" s="63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2:26" s="64" customFormat="1" ht="15.75" customHeight="1" outlineLevel="1" x14ac:dyDescent="0.2">
      <c r="B8" s="61" t="s">
        <v>6</v>
      </c>
      <c r="C8" s="148" t="s">
        <v>54</v>
      </c>
      <c r="D8" s="148" t="s">
        <v>40</v>
      </c>
      <c r="E8" s="148" t="s">
        <v>40</v>
      </c>
      <c r="F8" s="148" t="s">
        <v>40</v>
      </c>
      <c r="G8" s="149" t="s">
        <v>40</v>
      </c>
      <c r="H8" s="63"/>
      <c r="I8" s="63"/>
      <c r="J8" s="63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2:26" s="64" customFormat="1" ht="23.25" customHeight="1" outlineLevel="1" x14ac:dyDescent="0.2">
      <c r="B9" s="59" t="s">
        <v>34</v>
      </c>
      <c r="C9" s="148" t="s">
        <v>41</v>
      </c>
      <c r="D9" s="148" t="s">
        <v>41</v>
      </c>
      <c r="E9" s="148" t="s">
        <v>41</v>
      </c>
      <c r="F9" s="148" t="s">
        <v>41</v>
      </c>
      <c r="G9" s="149" t="s">
        <v>41</v>
      </c>
      <c r="H9" s="63"/>
      <c r="I9" s="63"/>
      <c r="J9" s="63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2:26" s="64" customFormat="1" ht="15.75" customHeight="1" outlineLevel="1" x14ac:dyDescent="0.2">
      <c r="B10" s="59" t="s">
        <v>36</v>
      </c>
      <c r="C10" s="148" t="s">
        <v>55</v>
      </c>
      <c r="D10" s="148" t="s">
        <v>42</v>
      </c>
      <c r="E10" s="148" t="s">
        <v>42</v>
      </c>
      <c r="F10" s="148" t="s">
        <v>42</v>
      </c>
      <c r="G10" s="149" t="s">
        <v>42</v>
      </c>
      <c r="H10" s="63"/>
      <c r="I10" s="63"/>
      <c r="J10" s="63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2:26" s="64" customFormat="1" ht="32.25" customHeight="1" outlineLevel="1" x14ac:dyDescent="0.2">
      <c r="B11" s="59" t="s">
        <v>9</v>
      </c>
      <c r="C11" s="144" t="s">
        <v>69</v>
      </c>
      <c r="D11" s="145"/>
      <c r="E11" s="145"/>
      <c r="F11" s="145"/>
      <c r="G11" s="146"/>
      <c r="H11" s="63"/>
      <c r="I11" s="65"/>
      <c r="J11" s="65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2:26" s="64" customFormat="1" ht="15.75" customHeight="1" outlineLevel="1" x14ac:dyDescent="0.2">
      <c r="B12" s="59" t="s">
        <v>16</v>
      </c>
      <c r="C12" s="147" t="s">
        <v>70</v>
      </c>
      <c r="D12" s="148" t="s">
        <v>44</v>
      </c>
      <c r="E12" s="148" t="s">
        <v>44</v>
      </c>
      <c r="F12" s="148" t="s">
        <v>44</v>
      </c>
      <c r="G12" s="149" t="s">
        <v>44</v>
      </c>
      <c r="H12" s="63"/>
      <c r="I12" s="63"/>
      <c r="J12" s="63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2:26" s="64" customFormat="1" ht="15.75" customHeight="1" outlineLevel="1" thickBot="1" x14ac:dyDescent="0.25">
      <c r="B13" s="62" t="s">
        <v>13</v>
      </c>
      <c r="C13" s="141" t="s">
        <v>71</v>
      </c>
      <c r="D13" s="142">
        <v>2020110010174</v>
      </c>
      <c r="E13" s="142">
        <v>2020110010174</v>
      </c>
      <c r="F13" s="142">
        <v>2020110010174</v>
      </c>
      <c r="G13" s="143">
        <v>2020110010174</v>
      </c>
      <c r="H13" s="63"/>
      <c r="I13" s="63"/>
      <c r="J13" s="63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2:26" s="11" customFormat="1" ht="15.75" customHeight="1" outlineLevel="1" thickBot="1" x14ac:dyDescent="0.25">
      <c r="B14" s="40"/>
      <c r="C14" s="41"/>
      <c r="D14" s="41"/>
      <c r="E14" s="41"/>
      <c r="F14" s="41"/>
      <c r="G14" s="41"/>
      <c r="H14" s="13"/>
      <c r="I14" s="13"/>
      <c r="J14" s="13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2:26" s="11" customFormat="1" ht="31.5" customHeight="1" outlineLevel="1" x14ac:dyDescent="0.2">
      <c r="B15" s="1" t="s">
        <v>33</v>
      </c>
      <c r="C15" s="138" t="s">
        <v>159</v>
      </c>
      <c r="D15" s="139"/>
      <c r="E15" s="140"/>
      <c r="F15" s="2" t="s">
        <v>7</v>
      </c>
      <c r="G15" s="34">
        <v>45777</v>
      </c>
      <c r="H15" s="14"/>
      <c r="I15" s="14"/>
      <c r="J15" s="14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2:26" s="11" customFormat="1" ht="15" x14ac:dyDescent="0.2">
      <c r="B16" s="136" t="s">
        <v>14</v>
      </c>
      <c r="C16" s="35" t="s">
        <v>155</v>
      </c>
      <c r="D16" s="35" t="s">
        <v>3</v>
      </c>
      <c r="E16" s="35" t="s">
        <v>4</v>
      </c>
      <c r="F16" s="35" t="s">
        <v>12</v>
      </c>
      <c r="G16" s="36" t="s">
        <v>156</v>
      </c>
      <c r="H16" s="12"/>
      <c r="I16" s="12"/>
      <c r="J16" s="12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8"/>
    </row>
    <row r="17" spans="2:26" s="11" customFormat="1" ht="15.75" thickBot="1" x14ac:dyDescent="0.25">
      <c r="B17" s="137"/>
      <c r="C17" s="37">
        <v>38045136</v>
      </c>
      <c r="D17" s="48"/>
      <c r="E17" s="48"/>
      <c r="F17" s="38">
        <f>D17-E17</f>
        <v>0</v>
      </c>
      <c r="G17" s="42">
        <f>+C17+F17</f>
        <v>38045136</v>
      </c>
      <c r="H17" s="113">
        <f>+G17-K25</f>
        <v>0</v>
      </c>
      <c r="I17" s="12"/>
      <c r="J17" s="12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8"/>
    </row>
    <row r="18" spans="2:26" s="9" customFormat="1" ht="15.75" thickBot="1" x14ac:dyDescent="0.25">
      <c r="B18" s="49"/>
      <c r="C18" s="43"/>
      <c r="D18" s="50"/>
      <c r="E18" s="50"/>
      <c r="F18" s="44"/>
      <c r="G18" s="39"/>
      <c r="H18" s="12"/>
      <c r="I18" s="12"/>
      <c r="J18" s="12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18"/>
    </row>
    <row r="19" spans="2:26" ht="30" customHeight="1" thickBot="1" x14ac:dyDescent="0.25">
      <c r="B19" s="16" t="s">
        <v>31</v>
      </c>
      <c r="C19" s="17" t="s">
        <v>18</v>
      </c>
      <c r="D19" s="15" t="s">
        <v>10</v>
      </c>
      <c r="E19" s="55" t="s">
        <v>15</v>
      </c>
      <c r="F19" s="15" t="s">
        <v>0</v>
      </c>
      <c r="G19" s="55" t="s">
        <v>11</v>
      </c>
      <c r="H19" s="53" t="s">
        <v>17</v>
      </c>
      <c r="I19" s="126" t="s">
        <v>155</v>
      </c>
      <c r="J19" s="126" t="s">
        <v>157</v>
      </c>
      <c r="K19" s="126" t="s">
        <v>156</v>
      </c>
      <c r="L19" s="126" t="s">
        <v>19</v>
      </c>
      <c r="M19" s="126" t="s">
        <v>30</v>
      </c>
      <c r="N19" s="126" t="s">
        <v>29</v>
      </c>
      <c r="O19" s="126" t="s">
        <v>28</v>
      </c>
      <c r="P19" s="126" t="s">
        <v>27</v>
      </c>
      <c r="Q19" s="126" t="s">
        <v>26</v>
      </c>
      <c r="R19" s="126" t="s">
        <v>25</v>
      </c>
      <c r="S19" s="126" t="s">
        <v>24</v>
      </c>
      <c r="T19" s="126" t="s">
        <v>23</v>
      </c>
      <c r="U19" s="126" t="s">
        <v>22</v>
      </c>
      <c r="V19" s="126" t="s">
        <v>21</v>
      </c>
      <c r="W19" s="126" t="s">
        <v>20</v>
      </c>
      <c r="X19" s="126" t="s">
        <v>1</v>
      </c>
      <c r="Y19" s="126" t="s">
        <v>158</v>
      </c>
      <c r="Z19" s="18"/>
    </row>
    <row r="20" spans="2:26" ht="34.5" customHeight="1" x14ac:dyDescent="0.2">
      <c r="B20" s="100" t="s">
        <v>72</v>
      </c>
      <c r="C20" s="101" t="s">
        <v>73</v>
      </c>
      <c r="D20" s="67" t="s">
        <v>74</v>
      </c>
      <c r="E20" s="67" t="s">
        <v>75</v>
      </c>
      <c r="F20" s="68" t="s">
        <v>135</v>
      </c>
      <c r="G20" s="69" t="s">
        <v>134</v>
      </c>
      <c r="H20" s="70" t="s">
        <v>61</v>
      </c>
      <c r="I20" s="110">
        <v>38031663</v>
      </c>
      <c r="J20" s="71"/>
      <c r="K20" s="128">
        <f>+I20-J20</f>
        <v>38031663</v>
      </c>
      <c r="L20" s="73">
        <v>0</v>
      </c>
      <c r="M20" s="73">
        <v>20044967</v>
      </c>
      <c r="N20" s="74">
        <f>35619688-M20</f>
        <v>15574721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5">
        <v>0</v>
      </c>
      <c r="X20" s="76">
        <f>SUM(L20:W20)</f>
        <v>35619688</v>
      </c>
      <c r="Y20" s="77">
        <f>+K20-X20</f>
        <v>2411975</v>
      </c>
      <c r="Z20" s="3"/>
    </row>
    <row r="21" spans="2:26" ht="34.5" customHeight="1" x14ac:dyDescent="0.2">
      <c r="B21" s="102" t="s">
        <v>76</v>
      </c>
      <c r="C21" s="103" t="s">
        <v>77</v>
      </c>
      <c r="D21" s="78" t="s">
        <v>78</v>
      </c>
      <c r="E21" s="78" t="s">
        <v>79</v>
      </c>
      <c r="F21" s="79" t="s">
        <v>136</v>
      </c>
      <c r="G21" s="80" t="s">
        <v>137</v>
      </c>
      <c r="H21" s="81" t="s">
        <v>61</v>
      </c>
      <c r="I21" s="111">
        <v>0</v>
      </c>
      <c r="J21" s="82"/>
      <c r="K21" s="129">
        <f t="shared" ref="K21:K23" si="0">+I21-J21</f>
        <v>0</v>
      </c>
      <c r="L21" s="84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86">
        <v>0</v>
      </c>
      <c r="X21" s="87">
        <f t="shared" ref="X21:X23" si="1">SUM(L21:W21)</f>
        <v>0</v>
      </c>
      <c r="Y21" s="88">
        <f t="shared" ref="Y21:Y23" si="2">+K21-X21</f>
        <v>0</v>
      </c>
      <c r="Z21" s="3"/>
    </row>
    <row r="22" spans="2:26" ht="34.5" customHeight="1" x14ac:dyDescent="0.2">
      <c r="B22" s="102" t="s">
        <v>80</v>
      </c>
      <c r="C22" s="103" t="s">
        <v>81</v>
      </c>
      <c r="D22" s="78" t="s">
        <v>47</v>
      </c>
      <c r="E22" s="78" t="s">
        <v>48</v>
      </c>
      <c r="F22" s="79" t="s">
        <v>133</v>
      </c>
      <c r="G22" s="80" t="s">
        <v>138</v>
      </c>
      <c r="H22" s="81" t="s">
        <v>61</v>
      </c>
      <c r="I22" s="111">
        <v>0</v>
      </c>
      <c r="J22" s="82"/>
      <c r="K22" s="129">
        <f t="shared" si="0"/>
        <v>0</v>
      </c>
      <c r="L22" s="84">
        <v>0</v>
      </c>
      <c r="M22" s="84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85">
        <v>0</v>
      </c>
      <c r="U22" s="85">
        <v>0</v>
      </c>
      <c r="V22" s="85">
        <v>0</v>
      </c>
      <c r="W22" s="86">
        <v>0</v>
      </c>
      <c r="X22" s="87">
        <f t="shared" si="1"/>
        <v>0</v>
      </c>
      <c r="Y22" s="88">
        <f t="shared" si="2"/>
        <v>0</v>
      </c>
      <c r="Z22" s="3"/>
    </row>
    <row r="23" spans="2:26" ht="34.5" customHeight="1" x14ac:dyDescent="0.2">
      <c r="B23" s="102" t="s">
        <v>62</v>
      </c>
      <c r="C23" s="103" t="s">
        <v>82</v>
      </c>
      <c r="D23" s="78" t="s">
        <v>83</v>
      </c>
      <c r="E23" s="78" t="s">
        <v>84</v>
      </c>
      <c r="F23" s="79" t="s">
        <v>133</v>
      </c>
      <c r="G23" s="80" t="s">
        <v>139</v>
      </c>
      <c r="H23" s="81" t="s">
        <v>61</v>
      </c>
      <c r="I23" s="111">
        <v>13473</v>
      </c>
      <c r="J23" s="82"/>
      <c r="K23" s="129">
        <f t="shared" si="0"/>
        <v>13473</v>
      </c>
      <c r="L23" s="84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  <c r="T23" s="85">
        <v>0</v>
      </c>
      <c r="U23" s="85">
        <v>0</v>
      </c>
      <c r="V23" s="85">
        <v>0</v>
      </c>
      <c r="W23" s="86">
        <v>0</v>
      </c>
      <c r="X23" s="87">
        <f t="shared" si="1"/>
        <v>0</v>
      </c>
      <c r="Y23" s="88">
        <f t="shared" si="2"/>
        <v>13473</v>
      </c>
      <c r="Z23" s="3"/>
    </row>
    <row r="24" spans="2:26" ht="13.5" thickBot="1" x14ac:dyDescent="0.25">
      <c r="B24" s="104"/>
      <c r="C24" s="105"/>
      <c r="D24" s="89"/>
      <c r="E24" s="89"/>
      <c r="F24" s="90"/>
      <c r="G24" s="91"/>
      <c r="H24" s="92"/>
      <c r="I24" s="112"/>
      <c r="J24" s="93"/>
      <c r="K24" s="134"/>
      <c r="L24" s="95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7"/>
      <c r="X24" s="98"/>
      <c r="Y24" s="99"/>
      <c r="Z24" s="3"/>
    </row>
    <row r="25" spans="2:26" s="18" customFormat="1" ht="19.5" customHeight="1" thickBot="1" x14ac:dyDescent="0.25">
      <c r="B25" s="19" t="s">
        <v>32</v>
      </c>
      <c r="C25" s="45"/>
      <c r="D25" s="21"/>
      <c r="E25" s="20"/>
      <c r="F25" s="22"/>
      <c r="G25" s="54"/>
      <c r="H25" s="56"/>
      <c r="I25" s="52">
        <f t="shared" ref="I25:X25" si="3">SUBTOTAL(9,I20:I24)</f>
        <v>38045136</v>
      </c>
      <c r="J25" s="52">
        <f t="shared" si="3"/>
        <v>0</v>
      </c>
      <c r="K25" s="51">
        <f t="shared" si="3"/>
        <v>38045136</v>
      </c>
      <c r="L25" s="106">
        <f t="shared" si="3"/>
        <v>0</v>
      </c>
      <c r="M25" s="106">
        <f t="shared" si="3"/>
        <v>20044967</v>
      </c>
      <c r="N25" s="106">
        <f t="shared" si="3"/>
        <v>15574721</v>
      </c>
      <c r="O25" s="106">
        <f t="shared" si="3"/>
        <v>0</v>
      </c>
      <c r="P25" s="106">
        <f t="shared" si="3"/>
        <v>0</v>
      </c>
      <c r="Q25" s="106">
        <f t="shared" si="3"/>
        <v>0</v>
      </c>
      <c r="R25" s="106">
        <f t="shared" si="3"/>
        <v>0</v>
      </c>
      <c r="S25" s="106">
        <f t="shared" si="3"/>
        <v>0</v>
      </c>
      <c r="T25" s="106">
        <f t="shared" si="3"/>
        <v>0</v>
      </c>
      <c r="U25" s="106">
        <f t="shared" si="3"/>
        <v>0</v>
      </c>
      <c r="V25" s="106">
        <f t="shared" si="3"/>
        <v>0</v>
      </c>
      <c r="W25" s="107">
        <f t="shared" si="3"/>
        <v>0</v>
      </c>
      <c r="X25" s="108">
        <f t="shared" si="3"/>
        <v>35619688</v>
      </c>
      <c r="Y25" s="109">
        <f>SUBTOTAL(9,Y20:Y24)</f>
        <v>2425448</v>
      </c>
    </row>
    <row r="26" spans="2:26" s="25" customFormat="1" ht="11.25" x14ac:dyDescent="0.2">
      <c r="B26" s="26"/>
      <c r="C26" s="23"/>
      <c r="D26" s="24"/>
      <c r="E26" s="24"/>
      <c r="F26" s="24"/>
      <c r="G26" s="24"/>
      <c r="H26" s="24"/>
      <c r="I26" s="24"/>
      <c r="J26" s="24"/>
      <c r="K26" s="23"/>
      <c r="L26" s="23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7"/>
      <c r="Z26" s="47"/>
    </row>
    <row r="27" spans="2:26" hidden="1" x14ac:dyDescent="0.2">
      <c r="B27" s="29"/>
      <c r="C27" s="30"/>
      <c r="D27" s="31"/>
      <c r="E27" s="32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2:26" hidden="1" x14ac:dyDescent="0.2">
      <c r="B28" s="29"/>
      <c r="C28" s="30"/>
      <c r="D28" s="31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</row>
    <row r="29" spans="2:26" x14ac:dyDescent="0.2">
      <c r="C29" s="30"/>
      <c r="J29" s="5"/>
      <c r="X29" s="5"/>
    </row>
    <row r="30" spans="2:26" x14ac:dyDescent="0.2">
      <c r="C30" s="30"/>
      <c r="I30" s="5"/>
      <c r="J30" s="5"/>
      <c r="N30" s="5"/>
    </row>
    <row r="31" spans="2:26" x14ac:dyDescent="0.2">
      <c r="C31" s="30"/>
    </row>
    <row r="32" spans="2:26" x14ac:dyDescent="0.2">
      <c r="C32" s="30"/>
    </row>
    <row r="33" spans="2:8" x14ac:dyDescent="0.2">
      <c r="C33" s="30"/>
    </row>
    <row r="34" spans="2:8" x14ac:dyDescent="0.2">
      <c r="C34" s="30"/>
    </row>
    <row r="35" spans="2:8" x14ac:dyDescent="0.2">
      <c r="B35" s="29"/>
      <c r="D35" s="30"/>
    </row>
    <row r="36" spans="2:8" x14ac:dyDescent="0.2">
      <c r="B36" s="29"/>
      <c r="D36" s="30"/>
    </row>
    <row r="37" spans="2:8" x14ac:dyDescent="0.2">
      <c r="B37" s="28"/>
      <c r="C37" s="30"/>
      <c r="D37" s="30"/>
    </row>
    <row r="38" spans="2:8" x14ac:dyDescent="0.2">
      <c r="B38" s="29"/>
      <c r="C38" s="30"/>
      <c r="D38" s="30"/>
      <c r="G38" s="33"/>
      <c r="H38" s="33"/>
    </row>
    <row r="39" spans="2:8" x14ac:dyDescent="0.2">
      <c r="B39" s="29"/>
      <c r="E39" s="124"/>
    </row>
    <row r="40" spans="2:8" x14ac:dyDescent="0.2">
      <c r="C40" s="30"/>
      <c r="D40" s="30"/>
    </row>
    <row r="41" spans="2:8" x14ac:dyDescent="0.2">
      <c r="B41" s="29"/>
      <c r="E41" s="114"/>
    </row>
    <row r="42" spans="2:8" x14ac:dyDescent="0.2">
      <c r="B42" s="29"/>
    </row>
    <row r="43" spans="2:8" x14ac:dyDescent="0.2">
      <c r="B43" s="29"/>
    </row>
    <row r="44" spans="2:8" x14ac:dyDescent="0.2">
      <c r="B44" s="29"/>
    </row>
    <row r="45" spans="2:8" x14ac:dyDescent="0.2">
      <c r="B45" s="29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  <row r="55" spans="2:3" x14ac:dyDescent="0.2">
      <c r="B55" s="29"/>
      <c r="C55" s="30"/>
    </row>
    <row r="56" spans="2:3" x14ac:dyDescent="0.2">
      <c r="B56" s="29"/>
      <c r="C56" s="30"/>
    </row>
  </sheetData>
  <autoFilter ref="B19:Z24"/>
  <mergeCells count="14">
    <mergeCell ref="C15:E15"/>
    <mergeCell ref="B16:B17"/>
    <mergeCell ref="C8:G8"/>
    <mergeCell ref="C9:G9"/>
    <mergeCell ref="C10:G10"/>
    <mergeCell ref="C11:G11"/>
    <mergeCell ref="C12:G12"/>
    <mergeCell ref="C13:G13"/>
    <mergeCell ref="C7:G7"/>
    <mergeCell ref="B2:B4"/>
    <mergeCell ref="C2:G2"/>
    <mergeCell ref="C3:G3"/>
    <mergeCell ref="C4:G4"/>
    <mergeCell ref="C6:G6"/>
  </mergeCells>
  <conditionalFormatting sqref="I19:X19">
    <cfRule type="cellIs" dxfId="15" priority="2" operator="lessThan">
      <formula>0</formula>
    </cfRule>
  </conditionalFormatting>
  <conditionalFormatting sqref="Y19:Y24">
    <cfRule type="cellIs" dxfId="14" priority="1" operator="lessThan">
      <formula>0</formula>
    </cfRule>
  </conditionalFormatting>
  <conditionalFormatting sqref="Z6:Z15">
    <cfRule type="cellIs" dxfId="13" priority="13" operator="lessThan">
      <formula>0</formula>
    </cfRule>
  </conditionalFormatting>
  <conditionalFormatting sqref="Z26:Z1048576">
    <cfRule type="cellIs" dxfId="12" priority="15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Z55"/>
  <sheetViews>
    <sheetView showGridLines="0" zoomScale="80" zoomScaleNormal="80" workbookViewId="0">
      <pane xSplit="7" ySplit="19" topLeftCell="L20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18.7109375" style="3" customWidth="1" outlineLevel="1"/>
    <col min="10" max="10" width="16.85546875" style="3" customWidth="1" outlineLevel="1"/>
    <col min="11" max="11" width="18.85546875" style="5" customWidth="1"/>
    <col min="12" max="12" width="15" style="5" customWidth="1"/>
    <col min="13" max="13" width="15" style="6" customWidth="1" outlineLevel="1"/>
    <col min="14" max="14" width="16.85546875" style="6" customWidth="1" outlineLevel="1"/>
    <col min="15" max="15" width="18.7109375" style="6" customWidth="1" outlineLevel="1"/>
    <col min="16" max="16" width="16.85546875" style="6" customWidth="1" outlineLevel="1"/>
    <col min="17" max="17" width="15.42578125" style="6" customWidth="1" outlineLevel="1"/>
    <col min="18" max="19" width="13.7109375" style="6" customWidth="1" outlineLevel="1"/>
    <col min="20" max="20" width="16.28515625" style="6" customWidth="1" outlineLevel="1"/>
    <col min="21" max="21" width="13.7109375" style="6" customWidth="1" outlineLevel="1"/>
    <col min="22" max="22" width="14.42578125" style="6" customWidth="1" outlineLevel="1"/>
    <col min="23" max="23" width="17.28515625" style="6" customWidth="1" outlineLevel="1"/>
    <col min="24" max="24" width="17.7109375" style="6" customWidth="1" outlineLevel="1"/>
    <col min="25" max="25" width="18.710937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0.25" thickBot="1" x14ac:dyDescent="0.25">
      <c r="B2" s="153"/>
      <c r="C2" s="156" t="s">
        <v>2</v>
      </c>
      <c r="D2" s="157"/>
      <c r="E2" s="157"/>
      <c r="F2" s="157"/>
      <c r="G2" s="157"/>
      <c r="H2" s="13"/>
      <c r="I2" s="13"/>
      <c r="J2" s="5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0.25" thickBot="1" x14ac:dyDescent="0.25">
      <c r="B3" s="154"/>
      <c r="C3" s="156" t="s">
        <v>5</v>
      </c>
      <c r="D3" s="157"/>
      <c r="E3" s="157"/>
      <c r="F3" s="157"/>
      <c r="G3" s="157"/>
      <c r="H3" s="13"/>
      <c r="I3" s="13"/>
      <c r="J3" s="57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0.25" thickBot="1" x14ac:dyDescent="0.25">
      <c r="B4" s="155"/>
      <c r="C4" s="156" t="s">
        <v>154</v>
      </c>
      <c r="D4" s="157"/>
      <c r="E4" s="157"/>
      <c r="F4" s="157"/>
      <c r="G4" s="157"/>
      <c r="H4" s="13"/>
      <c r="I4" s="13"/>
      <c r="J4" s="5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64" customFormat="1" ht="15.75" customHeight="1" outlineLevel="1" x14ac:dyDescent="0.2">
      <c r="B6" s="60" t="s">
        <v>35</v>
      </c>
      <c r="C6" s="158" t="s">
        <v>37</v>
      </c>
      <c r="D6" s="158"/>
      <c r="E6" s="158"/>
      <c r="F6" s="158"/>
      <c r="G6" s="159"/>
      <c r="H6" s="63"/>
      <c r="I6" s="63"/>
      <c r="J6" s="63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64" customFormat="1" ht="15.75" customHeight="1" outlineLevel="1" x14ac:dyDescent="0.2">
      <c r="B7" s="59" t="s">
        <v>8</v>
      </c>
      <c r="C7" s="150" t="s">
        <v>85</v>
      </c>
      <c r="D7" s="151"/>
      <c r="E7" s="151"/>
      <c r="F7" s="151"/>
      <c r="G7" s="152"/>
      <c r="H7" s="63"/>
      <c r="I7" s="63"/>
      <c r="J7" s="63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2:26" s="64" customFormat="1" ht="15.75" customHeight="1" outlineLevel="1" x14ac:dyDescent="0.2">
      <c r="B8" s="61" t="s">
        <v>6</v>
      </c>
      <c r="C8" s="150" t="s">
        <v>86</v>
      </c>
      <c r="D8" s="151"/>
      <c r="E8" s="151"/>
      <c r="F8" s="151"/>
      <c r="G8" s="152"/>
      <c r="H8" s="63"/>
      <c r="I8" s="63"/>
      <c r="J8" s="63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2:26" s="64" customFormat="1" ht="23.25" customHeight="1" outlineLevel="1" x14ac:dyDescent="0.2">
      <c r="B9" s="59" t="s">
        <v>34</v>
      </c>
      <c r="C9" s="150" t="s">
        <v>87</v>
      </c>
      <c r="D9" s="151"/>
      <c r="E9" s="151"/>
      <c r="F9" s="151"/>
      <c r="G9" s="152"/>
      <c r="H9" s="63"/>
      <c r="I9" s="63"/>
      <c r="J9" s="63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2:26" s="64" customFormat="1" ht="15.75" customHeight="1" outlineLevel="1" x14ac:dyDescent="0.2">
      <c r="B10" s="59" t="s">
        <v>36</v>
      </c>
      <c r="C10" s="160" t="s">
        <v>88</v>
      </c>
      <c r="D10" s="161"/>
      <c r="E10" s="161"/>
      <c r="F10" s="161"/>
      <c r="G10" s="162"/>
      <c r="H10" s="63"/>
      <c r="I10" s="63"/>
      <c r="J10" s="63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2:26" s="64" customFormat="1" ht="32.25" customHeight="1" outlineLevel="1" x14ac:dyDescent="0.2">
      <c r="B11" s="59" t="s">
        <v>9</v>
      </c>
      <c r="C11" s="144" t="s">
        <v>89</v>
      </c>
      <c r="D11" s="145"/>
      <c r="E11" s="145"/>
      <c r="F11" s="145"/>
      <c r="G11" s="146"/>
      <c r="H11" s="63"/>
      <c r="I11" s="65"/>
      <c r="J11" s="65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2:26" s="64" customFormat="1" ht="15.75" customHeight="1" outlineLevel="1" x14ac:dyDescent="0.2">
      <c r="B12" s="59" t="s">
        <v>16</v>
      </c>
      <c r="C12" s="147" t="s">
        <v>90</v>
      </c>
      <c r="D12" s="148" t="s">
        <v>44</v>
      </c>
      <c r="E12" s="148" t="s">
        <v>44</v>
      </c>
      <c r="F12" s="148" t="s">
        <v>44</v>
      </c>
      <c r="G12" s="149" t="s">
        <v>44</v>
      </c>
      <c r="H12" s="63"/>
      <c r="I12" s="63"/>
      <c r="J12" s="63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2:26" s="64" customFormat="1" ht="15.75" customHeight="1" outlineLevel="1" thickBot="1" x14ac:dyDescent="0.25">
      <c r="B13" s="62" t="s">
        <v>13</v>
      </c>
      <c r="C13" s="141" t="s">
        <v>91</v>
      </c>
      <c r="D13" s="142">
        <v>2020110010174</v>
      </c>
      <c r="E13" s="142">
        <v>2020110010174</v>
      </c>
      <c r="F13" s="142">
        <v>2020110010174</v>
      </c>
      <c r="G13" s="143">
        <v>2020110010174</v>
      </c>
      <c r="H13" s="63"/>
      <c r="I13" s="63"/>
      <c r="J13" s="63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2:26" s="11" customFormat="1" ht="15.75" customHeight="1" outlineLevel="1" thickBot="1" x14ac:dyDescent="0.25">
      <c r="B14" s="40"/>
      <c r="C14" s="41"/>
      <c r="D14" s="41"/>
      <c r="E14" s="41"/>
      <c r="F14" s="41"/>
      <c r="G14" s="41"/>
      <c r="H14" s="13"/>
      <c r="I14" s="13"/>
      <c r="J14" s="13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2:26" s="11" customFormat="1" ht="33.75" customHeight="1" outlineLevel="1" x14ac:dyDescent="0.2">
      <c r="B15" s="1" t="s">
        <v>33</v>
      </c>
      <c r="C15" s="138" t="s">
        <v>159</v>
      </c>
      <c r="D15" s="139"/>
      <c r="E15" s="140"/>
      <c r="F15" s="2" t="s">
        <v>7</v>
      </c>
      <c r="G15" s="34">
        <v>45777</v>
      </c>
      <c r="H15" s="14"/>
      <c r="I15" s="14"/>
      <c r="J15" s="14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2:26" s="11" customFormat="1" ht="30" customHeight="1" x14ac:dyDescent="0.2">
      <c r="B16" s="136" t="s">
        <v>14</v>
      </c>
      <c r="C16" s="35" t="s">
        <v>155</v>
      </c>
      <c r="D16" s="35" t="s">
        <v>3</v>
      </c>
      <c r="E16" s="35" t="s">
        <v>4</v>
      </c>
      <c r="F16" s="35" t="s">
        <v>12</v>
      </c>
      <c r="G16" s="36" t="s">
        <v>156</v>
      </c>
      <c r="H16" s="12"/>
      <c r="I16" s="12"/>
      <c r="J16" s="12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8"/>
    </row>
    <row r="17" spans="2:26" s="11" customFormat="1" ht="15.75" thickBot="1" x14ac:dyDescent="0.25">
      <c r="B17" s="137"/>
      <c r="C17" s="37">
        <v>4718839</v>
      </c>
      <c r="D17" s="48">
        <v>0</v>
      </c>
      <c r="E17" s="48">
        <v>0</v>
      </c>
      <c r="F17" s="38">
        <f>D17-E17</f>
        <v>0</v>
      </c>
      <c r="G17" s="42">
        <f>+C17+F17</f>
        <v>4718839</v>
      </c>
      <c r="H17" s="113">
        <f>+G17-K24</f>
        <v>0</v>
      </c>
      <c r="I17" s="12"/>
      <c r="J17" s="12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8"/>
    </row>
    <row r="18" spans="2:26" s="9" customFormat="1" ht="6" customHeight="1" thickBot="1" x14ac:dyDescent="0.25">
      <c r="B18" s="49"/>
      <c r="C18" s="43"/>
      <c r="D18" s="50"/>
      <c r="E18" s="50"/>
      <c r="F18" s="44"/>
      <c r="G18" s="39"/>
      <c r="H18" s="12"/>
      <c r="I18" s="12"/>
      <c r="J18" s="12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18"/>
    </row>
    <row r="19" spans="2:26" ht="39" thickBot="1" x14ac:dyDescent="0.25">
      <c r="B19" s="16" t="s">
        <v>31</v>
      </c>
      <c r="C19" s="17" t="s">
        <v>18</v>
      </c>
      <c r="D19" s="15" t="s">
        <v>10</v>
      </c>
      <c r="E19" s="55" t="s">
        <v>15</v>
      </c>
      <c r="F19" s="15" t="s">
        <v>0</v>
      </c>
      <c r="G19" s="55" t="s">
        <v>11</v>
      </c>
      <c r="H19" s="53" t="s">
        <v>17</v>
      </c>
      <c r="I19" s="126" t="s">
        <v>155</v>
      </c>
      <c r="J19" s="126" t="s">
        <v>157</v>
      </c>
      <c r="K19" s="126" t="s">
        <v>156</v>
      </c>
      <c r="L19" s="126" t="s">
        <v>19</v>
      </c>
      <c r="M19" s="126" t="s">
        <v>30</v>
      </c>
      <c r="N19" s="126" t="s">
        <v>29</v>
      </c>
      <c r="O19" s="126" t="s">
        <v>28</v>
      </c>
      <c r="P19" s="126" t="s">
        <v>27</v>
      </c>
      <c r="Q19" s="126" t="s">
        <v>26</v>
      </c>
      <c r="R19" s="126" t="s">
        <v>25</v>
      </c>
      <c r="S19" s="126" t="s">
        <v>24</v>
      </c>
      <c r="T19" s="126" t="s">
        <v>23</v>
      </c>
      <c r="U19" s="126" t="s">
        <v>22</v>
      </c>
      <c r="V19" s="126" t="s">
        <v>21</v>
      </c>
      <c r="W19" s="126" t="s">
        <v>20</v>
      </c>
      <c r="X19" s="126" t="s">
        <v>1</v>
      </c>
      <c r="Y19" s="126" t="s">
        <v>158</v>
      </c>
      <c r="Z19" s="18"/>
    </row>
    <row r="20" spans="2:26" ht="31.5" customHeight="1" x14ac:dyDescent="0.2">
      <c r="B20" s="100" t="s">
        <v>92</v>
      </c>
      <c r="C20" s="101" t="s">
        <v>93</v>
      </c>
      <c r="D20" s="67" t="s">
        <v>94</v>
      </c>
      <c r="E20" s="67" t="s">
        <v>95</v>
      </c>
      <c r="F20" s="68" t="s">
        <v>140</v>
      </c>
      <c r="G20" s="69" t="s">
        <v>142</v>
      </c>
      <c r="H20" s="70" t="s">
        <v>61</v>
      </c>
      <c r="I20" s="110">
        <v>1362631</v>
      </c>
      <c r="J20" s="125">
        <v>0</v>
      </c>
      <c r="K20" s="129">
        <f t="shared" ref="K20:K23" si="0">+I20-J20</f>
        <v>1362631</v>
      </c>
      <c r="L20" s="73">
        <v>0</v>
      </c>
      <c r="M20" s="74">
        <v>949121</v>
      </c>
      <c r="N20" s="74">
        <f>949121-L20-M20</f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5">
        <v>0</v>
      </c>
      <c r="X20" s="76">
        <f>SUM(M20:W20)</f>
        <v>949121</v>
      </c>
      <c r="Y20" s="77">
        <f>+K20-X20</f>
        <v>413510</v>
      </c>
      <c r="Z20" s="3"/>
    </row>
    <row r="21" spans="2:26" ht="31.5" customHeight="1" x14ac:dyDescent="0.2">
      <c r="B21" s="102" t="s">
        <v>96</v>
      </c>
      <c r="C21" s="103" t="s">
        <v>97</v>
      </c>
      <c r="D21" s="78" t="s">
        <v>64</v>
      </c>
      <c r="E21" s="78" t="s">
        <v>65</v>
      </c>
      <c r="F21" s="79" t="s">
        <v>143</v>
      </c>
      <c r="G21" s="80" t="s">
        <v>144</v>
      </c>
      <c r="H21" s="81" t="s">
        <v>61</v>
      </c>
      <c r="I21" s="111">
        <v>0</v>
      </c>
      <c r="J21" s="111">
        <v>0</v>
      </c>
      <c r="K21" s="129">
        <f t="shared" si="0"/>
        <v>0</v>
      </c>
      <c r="L21" s="84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86">
        <v>0</v>
      </c>
      <c r="X21" s="87">
        <f t="shared" ref="X21:X23" si="1">SUM(M21:W21)</f>
        <v>0</v>
      </c>
      <c r="Y21" s="88">
        <f t="shared" ref="Y21:Y23" si="2">+K21-X21</f>
        <v>0</v>
      </c>
      <c r="Z21" s="3"/>
    </row>
    <row r="22" spans="2:26" ht="31.5" customHeight="1" x14ac:dyDescent="0.2">
      <c r="B22" s="102" t="s">
        <v>98</v>
      </c>
      <c r="C22" s="103" t="s">
        <v>99</v>
      </c>
      <c r="D22" s="78" t="s">
        <v>47</v>
      </c>
      <c r="E22" s="78" t="s">
        <v>48</v>
      </c>
      <c r="F22" s="79" t="s">
        <v>133</v>
      </c>
      <c r="G22" s="80" t="s">
        <v>139</v>
      </c>
      <c r="H22" s="81" t="s">
        <v>61</v>
      </c>
      <c r="I22" s="111">
        <v>466780</v>
      </c>
      <c r="J22" s="111">
        <v>0</v>
      </c>
      <c r="K22" s="129">
        <f t="shared" si="0"/>
        <v>466780</v>
      </c>
      <c r="L22" s="84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85">
        <v>0</v>
      </c>
      <c r="U22" s="85">
        <v>0</v>
      </c>
      <c r="V22" s="85">
        <v>0</v>
      </c>
      <c r="W22" s="86">
        <v>0</v>
      </c>
      <c r="X22" s="87">
        <f t="shared" si="1"/>
        <v>0</v>
      </c>
      <c r="Y22" s="88">
        <f t="shared" si="2"/>
        <v>466780</v>
      </c>
      <c r="Z22" s="3"/>
    </row>
    <row r="23" spans="2:26" ht="31.5" customHeight="1" thickBot="1" x14ac:dyDescent="0.25">
      <c r="B23" s="102" t="s">
        <v>100</v>
      </c>
      <c r="C23" s="103" t="s">
        <v>101</v>
      </c>
      <c r="D23" s="78" t="s">
        <v>102</v>
      </c>
      <c r="E23" s="78" t="s">
        <v>51</v>
      </c>
      <c r="F23" s="79" t="s">
        <v>140</v>
      </c>
      <c r="G23" s="80" t="s">
        <v>141</v>
      </c>
      <c r="H23" s="81" t="s">
        <v>61</v>
      </c>
      <c r="I23" s="111">
        <v>2889428</v>
      </c>
      <c r="J23" s="111">
        <v>0</v>
      </c>
      <c r="K23" s="135">
        <f t="shared" si="0"/>
        <v>2889428</v>
      </c>
      <c r="L23" s="84">
        <v>0</v>
      </c>
      <c r="M23" s="85">
        <v>0</v>
      </c>
      <c r="N23" s="85">
        <v>1281425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  <c r="T23" s="85">
        <v>0</v>
      </c>
      <c r="U23" s="85">
        <v>0</v>
      </c>
      <c r="V23" s="85">
        <v>0</v>
      </c>
      <c r="W23" s="86">
        <v>0</v>
      </c>
      <c r="X23" s="87">
        <f t="shared" si="1"/>
        <v>1281425</v>
      </c>
      <c r="Y23" s="88">
        <f t="shared" si="2"/>
        <v>1608003</v>
      </c>
      <c r="Z23" s="3"/>
    </row>
    <row r="24" spans="2:26" s="18" customFormat="1" ht="16.5" customHeight="1" thickBot="1" x14ac:dyDescent="0.25">
      <c r="B24" s="19" t="s">
        <v>32</v>
      </c>
      <c r="C24" s="45"/>
      <c r="D24" s="21"/>
      <c r="E24" s="20"/>
      <c r="F24" s="22"/>
      <c r="G24" s="54"/>
      <c r="H24" s="56"/>
      <c r="I24" s="52">
        <f t="shared" ref="I24:Y24" si="3">SUBTOTAL(9,I20:I23)</f>
        <v>4718839</v>
      </c>
      <c r="J24" s="52">
        <f t="shared" si="3"/>
        <v>0</v>
      </c>
      <c r="K24" s="51">
        <f t="shared" si="3"/>
        <v>4718839</v>
      </c>
      <c r="L24" s="106">
        <f t="shared" si="3"/>
        <v>0</v>
      </c>
      <c r="M24" s="106">
        <f t="shared" si="3"/>
        <v>949121</v>
      </c>
      <c r="N24" s="106">
        <f t="shared" si="3"/>
        <v>1281425</v>
      </c>
      <c r="O24" s="106">
        <f t="shared" si="3"/>
        <v>0</v>
      </c>
      <c r="P24" s="106">
        <f t="shared" si="3"/>
        <v>0</v>
      </c>
      <c r="Q24" s="106">
        <f t="shared" si="3"/>
        <v>0</v>
      </c>
      <c r="R24" s="106">
        <f t="shared" si="3"/>
        <v>0</v>
      </c>
      <c r="S24" s="106">
        <f t="shared" si="3"/>
        <v>0</v>
      </c>
      <c r="T24" s="106">
        <f t="shared" si="3"/>
        <v>0</v>
      </c>
      <c r="U24" s="106">
        <f t="shared" si="3"/>
        <v>0</v>
      </c>
      <c r="V24" s="106">
        <f t="shared" si="3"/>
        <v>0</v>
      </c>
      <c r="W24" s="107">
        <f t="shared" si="3"/>
        <v>0</v>
      </c>
      <c r="X24" s="108">
        <f t="shared" si="3"/>
        <v>2230546</v>
      </c>
      <c r="Y24" s="109">
        <f t="shared" si="3"/>
        <v>2488293</v>
      </c>
    </row>
    <row r="25" spans="2:26" s="25" customFormat="1" ht="11.25" x14ac:dyDescent="0.2">
      <c r="B25" s="26"/>
      <c r="C25" s="23"/>
      <c r="D25" s="24"/>
      <c r="E25" s="24"/>
      <c r="F25" s="24"/>
      <c r="G25" s="24"/>
      <c r="H25" s="24"/>
      <c r="I25" s="24"/>
      <c r="J25" s="24"/>
      <c r="K25" s="23"/>
      <c r="L25" s="23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7"/>
      <c r="Z25" s="47"/>
    </row>
    <row r="26" spans="2:26" s="23" customFormat="1" ht="11.25" hidden="1" x14ac:dyDescent="0.2"/>
    <row r="27" spans="2:26" s="114" customFormat="1" hidden="1" x14ac:dyDescent="0.2"/>
    <row r="28" spans="2:26" x14ac:dyDescent="0.2">
      <c r="C28" s="30"/>
      <c r="K28" s="3"/>
      <c r="X28" s="5"/>
    </row>
    <row r="29" spans="2:26" x14ac:dyDescent="0.2">
      <c r="C29" s="30"/>
      <c r="I29" s="5"/>
      <c r="J29" s="5"/>
      <c r="N29" s="5"/>
    </row>
    <row r="30" spans="2:26" x14ac:dyDescent="0.2">
      <c r="C30" s="30"/>
    </row>
    <row r="31" spans="2:26" x14ac:dyDescent="0.2">
      <c r="C31" s="30"/>
    </row>
    <row r="32" spans="2:26" x14ac:dyDescent="0.2">
      <c r="C32" s="30"/>
    </row>
    <row r="33" spans="2:8" x14ac:dyDescent="0.2">
      <c r="C33" s="30"/>
    </row>
    <row r="34" spans="2:8" x14ac:dyDescent="0.2">
      <c r="B34" s="29"/>
      <c r="D34" s="30"/>
    </row>
    <row r="35" spans="2:8" x14ac:dyDescent="0.2">
      <c r="B35" s="29"/>
      <c r="D35" s="30"/>
    </row>
    <row r="36" spans="2:8" x14ac:dyDescent="0.2">
      <c r="B36" s="28"/>
      <c r="C36" s="30"/>
      <c r="D36" s="30"/>
    </row>
    <row r="37" spans="2:8" x14ac:dyDescent="0.2">
      <c r="B37" s="29"/>
      <c r="C37" s="30"/>
      <c r="D37" s="30"/>
      <c r="G37" s="33"/>
      <c r="H37" s="33"/>
    </row>
    <row r="38" spans="2:8" x14ac:dyDescent="0.2">
      <c r="B38" s="29"/>
      <c r="E38" s="123"/>
    </row>
    <row r="39" spans="2:8" x14ac:dyDescent="0.2">
      <c r="C39" s="30"/>
      <c r="D39" s="30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  <row r="55" spans="2:3" x14ac:dyDescent="0.2">
      <c r="B55" s="29"/>
      <c r="C55" s="30"/>
    </row>
  </sheetData>
  <autoFilter ref="B19:Z23"/>
  <mergeCells count="14">
    <mergeCell ref="C15:E15"/>
    <mergeCell ref="B16:B17"/>
    <mergeCell ref="C8:G8"/>
    <mergeCell ref="C9:G9"/>
    <mergeCell ref="C10:G10"/>
    <mergeCell ref="C11:G11"/>
    <mergeCell ref="C12:G12"/>
    <mergeCell ref="C13:G13"/>
    <mergeCell ref="C7:G7"/>
    <mergeCell ref="B2:B4"/>
    <mergeCell ref="C2:G2"/>
    <mergeCell ref="C3:G3"/>
    <mergeCell ref="C4:G4"/>
    <mergeCell ref="C6:G6"/>
  </mergeCells>
  <conditionalFormatting sqref="I19:X19">
    <cfRule type="cellIs" dxfId="11" priority="2" operator="lessThan">
      <formula>0</formula>
    </cfRule>
  </conditionalFormatting>
  <conditionalFormatting sqref="Y19:Y23">
    <cfRule type="cellIs" dxfId="10" priority="1" operator="lessThan">
      <formula>0</formula>
    </cfRule>
  </conditionalFormatting>
  <conditionalFormatting sqref="Z6:Z15">
    <cfRule type="cellIs" dxfId="9" priority="13" operator="lessThan">
      <formula>0</formula>
    </cfRule>
  </conditionalFormatting>
  <conditionalFormatting sqref="Z25:Z1048576">
    <cfRule type="cellIs" dxfId="8" priority="15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1:Z56"/>
  <sheetViews>
    <sheetView showGridLines="0" zoomScale="80" zoomScaleNormal="80" workbookViewId="0">
      <pane xSplit="7" ySplit="19" topLeftCell="H20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0.7109375" style="3" customWidth="1" outlineLevel="1"/>
    <col min="10" max="10" width="17.28515625" style="3" customWidth="1" outlineLevel="1"/>
    <col min="11" max="12" width="19.7109375" style="5" bestFit="1" customWidth="1"/>
    <col min="13" max="23" width="14.7109375" style="6" customWidth="1" outlineLevel="1"/>
    <col min="24" max="24" width="17.14062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0.25" thickBot="1" x14ac:dyDescent="0.25">
      <c r="B2" s="153"/>
      <c r="C2" s="156" t="s">
        <v>2</v>
      </c>
      <c r="D2" s="157"/>
      <c r="E2" s="157"/>
      <c r="F2" s="157"/>
      <c r="G2" s="157"/>
      <c r="H2" s="13"/>
      <c r="I2" s="13"/>
      <c r="J2" s="5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0.25" thickBot="1" x14ac:dyDescent="0.25">
      <c r="B3" s="154"/>
      <c r="C3" s="156" t="s">
        <v>5</v>
      </c>
      <c r="D3" s="157"/>
      <c r="E3" s="157"/>
      <c r="F3" s="157"/>
      <c r="G3" s="157"/>
      <c r="H3" s="13"/>
      <c r="I3" s="13"/>
      <c r="J3" s="57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0.25" thickBot="1" x14ac:dyDescent="0.25">
      <c r="B4" s="155"/>
      <c r="C4" s="156" t="s">
        <v>154</v>
      </c>
      <c r="D4" s="157"/>
      <c r="E4" s="157"/>
      <c r="F4" s="157"/>
      <c r="G4" s="157"/>
      <c r="H4" s="13"/>
      <c r="I4" s="13"/>
      <c r="J4" s="5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64" customFormat="1" ht="15.75" customHeight="1" outlineLevel="1" x14ac:dyDescent="0.2">
      <c r="B6" s="60" t="s">
        <v>35</v>
      </c>
      <c r="C6" s="158" t="s">
        <v>37</v>
      </c>
      <c r="D6" s="158"/>
      <c r="E6" s="158"/>
      <c r="F6" s="158"/>
      <c r="G6" s="159"/>
      <c r="H6" s="63"/>
      <c r="I6" s="63"/>
      <c r="J6" s="63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64" customFormat="1" ht="15.75" customHeight="1" outlineLevel="1" x14ac:dyDescent="0.2">
      <c r="B7" s="59" t="s">
        <v>8</v>
      </c>
      <c r="C7" s="150" t="s">
        <v>103</v>
      </c>
      <c r="D7" s="151" t="s">
        <v>38</v>
      </c>
      <c r="E7" s="151" t="s">
        <v>38</v>
      </c>
      <c r="F7" s="151" t="s">
        <v>38</v>
      </c>
      <c r="G7" s="152" t="s">
        <v>38</v>
      </c>
      <c r="H7" s="63"/>
      <c r="I7" s="63"/>
      <c r="J7" s="63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2:26" s="64" customFormat="1" ht="15.75" customHeight="1" outlineLevel="1" x14ac:dyDescent="0.2">
      <c r="B8" s="61" t="s">
        <v>6</v>
      </c>
      <c r="C8" s="150" t="s">
        <v>104</v>
      </c>
      <c r="D8" s="151" t="s">
        <v>40</v>
      </c>
      <c r="E8" s="151" t="s">
        <v>40</v>
      </c>
      <c r="F8" s="151" t="s">
        <v>40</v>
      </c>
      <c r="G8" s="152" t="s">
        <v>40</v>
      </c>
      <c r="H8" s="63"/>
      <c r="I8" s="63"/>
      <c r="J8" s="63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2:26" s="64" customFormat="1" ht="23.25" customHeight="1" outlineLevel="1" x14ac:dyDescent="0.2">
      <c r="B9" s="59" t="s">
        <v>34</v>
      </c>
      <c r="C9" s="150" t="s">
        <v>105</v>
      </c>
      <c r="D9" s="151" t="s">
        <v>41</v>
      </c>
      <c r="E9" s="151" t="s">
        <v>41</v>
      </c>
      <c r="F9" s="151" t="s">
        <v>41</v>
      </c>
      <c r="G9" s="152" t="s">
        <v>41</v>
      </c>
      <c r="H9" s="63"/>
      <c r="I9" s="63"/>
      <c r="J9" s="63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2:26" s="64" customFormat="1" ht="15.75" customHeight="1" outlineLevel="1" x14ac:dyDescent="0.2">
      <c r="B10" s="59" t="s">
        <v>36</v>
      </c>
      <c r="C10" s="150" t="s">
        <v>106</v>
      </c>
      <c r="D10" s="151"/>
      <c r="E10" s="151"/>
      <c r="F10" s="151"/>
      <c r="G10" s="152"/>
      <c r="H10" s="63"/>
      <c r="I10" s="63"/>
      <c r="J10" s="63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2:26" s="64" customFormat="1" ht="32.25" customHeight="1" outlineLevel="1" x14ac:dyDescent="0.2">
      <c r="B11" s="59" t="s">
        <v>9</v>
      </c>
      <c r="C11" s="144" t="s">
        <v>153</v>
      </c>
      <c r="D11" s="145"/>
      <c r="E11" s="145"/>
      <c r="F11" s="145"/>
      <c r="G11" s="146"/>
      <c r="H11" s="63"/>
      <c r="I11" s="65"/>
      <c r="J11" s="65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2:26" s="64" customFormat="1" ht="15.75" customHeight="1" outlineLevel="1" x14ac:dyDescent="0.2">
      <c r="B12" s="59" t="s">
        <v>16</v>
      </c>
      <c r="C12" s="147" t="s">
        <v>107</v>
      </c>
      <c r="D12" s="148" t="s">
        <v>44</v>
      </c>
      <c r="E12" s="148" t="s">
        <v>44</v>
      </c>
      <c r="F12" s="148" t="s">
        <v>44</v>
      </c>
      <c r="G12" s="149" t="s">
        <v>44</v>
      </c>
      <c r="H12" s="63"/>
      <c r="I12" s="63"/>
      <c r="J12" s="63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2:26" s="64" customFormat="1" ht="15.75" customHeight="1" outlineLevel="1" thickBot="1" x14ac:dyDescent="0.25">
      <c r="B13" s="62" t="s">
        <v>13</v>
      </c>
      <c r="C13" s="141" t="s">
        <v>108</v>
      </c>
      <c r="D13" s="142">
        <v>2020110010174</v>
      </c>
      <c r="E13" s="142">
        <v>2020110010174</v>
      </c>
      <c r="F13" s="142">
        <v>2020110010174</v>
      </c>
      <c r="G13" s="143">
        <v>2020110010174</v>
      </c>
      <c r="H13" s="63"/>
      <c r="I13" s="63"/>
      <c r="J13" s="63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2:26" s="11" customFormat="1" ht="15.75" customHeight="1" outlineLevel="1" thickBot="1" x14ac:dyDescent="0.25">
      <c r="B14" s="40"/>
      <c r="C14" s="41"/>
      <c r="D14" s="41"/>
      <c r="E14" s="41"/>
      <c r="F14" s="41"/>
      <c r="G14" s="41"/>
      <c r="H14" s="13"/>
      <c r="I14" s="13"/>
      <c r="J14" s="13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2:26" s="11" customFormat="1" ht="39" customHeight="1" outlineLevel="1" x14ac:dyDescent="0.2">
      <c r="B15" s="1" t="s">
        <v>33</v>
      </c>
      <c r="C15" s="138" t="s">
        <v>159</v>
      </c>
      <c r="D15" s="139"/>
      <c r="E15" s="140"/>
      <c r="F15" s="2" t="s">
        <v>7</v>
      </c>
      <c r="G15" s="34">
        <v>45777</v>
      </c>
      <c r="H15" s="14"/>
      <c r="I15" s="14"/>
      <c r="J15" s="14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2:26" s="11" customFormat="1" ht="15" x14ac:dyDescent="0.2">
      <c r="B16" s="136" t="s">
        <v>14</v>
      </c>
      <c r="C16" s="35" t="s">
        <v>155</v>
      </c>
      <c r="D16" s="35" t="s">
        <v>3</v>
      </c>
      <c r="E16" s="35" t="s">
        <v>4</v>
      </c>
      <c r="F16" s="35" t="s">
        <v>12</v>
      </c>
      <c r="G16" s="36" t="s">
        <v>156</v>
      </c>
      <c r="H16" s="12"/>
      <c r="I16" s="12"/>
      <c r="J16" s="12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8"/>
    </row>
    <row r="17" spans="2:26" s="11" customFormat="1" ht="15.75" thickBot="1" x14ac:dyDescent="0.25">
      <c r="B17" s="137"/>
      <c r="C17" s="37">
        <v>0</v>
      </c>
      <c r="D17" s="48">
        <v>0</v>
      </c>
      <c r="E17" s="48"/>
      <c r="F17" s="38">
        <f>D17-E17</f>
        <v>0</v>
      </c>
      <c r="G17" s="42">
        <f>+C17+F17</f>
        <v>0</v>
      </c>
      <c r="H17" s="113">
        <f>+G17-I25</f>
        <v>0</v>
      </c>
      <c r="I17" s="12"/>
      <c r="J17" s="12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8"/>
    </row>
    <row r="18" spans="2:26" s="9" customFormat="1" ht="15.75" customHeight="1" thickBot="1" x14ac:dyDescent="0.25">
      <c r="B18" s="49"/>
      <c r="C18" s="43"/>
      <c r="D18" s="50"/>
      <c r="E18" s="50"/>
      <c r="F18" s="44"/>
      <c r="G18" s="39"/>
      <c r="H18" s="12"/>
      <c r="I18" s="12"/>
      <c r="J18" s="12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18"/>
    </row>
    <row r="19" spans="2:26" ht="36" customHeight="1" thickBot="1" x14ac:dyDescent="0.25">
      <c r="B19" s="16" t="s">
        <v>31</v>
      </c>
      <c r="C19" s="17" t="s">
        <v>18</v>
      </c>
      <c r="D19" s="15" t="s">
        <v>10</v>
      </c>
      <c r="E19" s="55" t="s">
        <v>15</v>
      </c>
      <c r="F19" s="15" t="s">
        <v>0</v>
      </c>
      <c r="G19" s="55" t="s">
        <v>11</v>
      </c>
      <c r="H19" s="53" t="s">
        <v>17</v>
      </c>
      <c r="I19" s="126" t="s">
        <v>155</v>
      </c>
      <c r="J19" s="126" t="s">
        <v>157</v>
      </c>
      <c r="K19" s="126" t="s">
        <v>156</v>
      </c>
      <c r="L19" s="126" t="s">
        <v>19</v>
      </c>
      <c r="M19" s="126" t="s">
        <v>30</v>
      </c>
      <c r="N19" s="126" t="s">
        <v>29</v>
      </c>
      <c r="O19" s="126" t="s">
        <v>28</v>
      </c>
      <c r="P19" s="126" t="s">
        <v>27</v>
      </c>
      <c r="Q19" s="126" t="s">
        <v>26</v>
      </c>
      <c r="R19" s="126" t="s">
        <v>25</v>
      </c>
      <c r="S19" s="126" t="s">
        <v>24</v>
      </c>
      <c r="T19" s="126" t="s">
        <v>23</v>
      </c>
      <c r="U19" s="126" t="s">
        <v>22</v>
      </c>
      <c r="V19" s="126" t="s">
        <v>21</v>
      </c>
      <c r="W19" s="126" t="s">
        <v>20</v>
      </c>
      <c r="X19" s="126" t="s">
        <v>1</v>
      </c>
      <c r="Y19" s="126" t="s">
        <v>158</v>
      </c>
      <c r="Z19" s="18"/>
    </row>
    <row r="20" spans="2:26" ht="34.5" customHeight="1" x14ac:dyDescent="0.2">
      <c r="B20" s="100" t="s">
        <v>109</v>
      </c>
      <c r="C20" s="101" t="s">
        <v>110</v>
      </c>
      <c r="D20" s="67" t="s">
        <v>59</v>
      </c>
      <c r="E20" s="67" t="s">
        <v>60</v>
      </c>
      <c r="F20" s="68" t="s">
        <v>140</v>
      </c>
      <c r="G20" s="69" t="s">
        <v>142</v>
      </c>
      <c r="H20" s="70" t="s">
        <v>61</v>
      </c>
      <c r="I20" s="110">
        <v>0</v>
      </c>
      <c r="J20" s="110">
        <v>0</v>
      </c>
      <c r="K20" s="72">
        <f>+I20-J20</f>
        <v>0</v>
      </c>
      <c r="L20" s="73">
        <v>0</v>
      </c>
      <c r="M20" s="74">
        <v>0</v>
      </c>
      <c r="N20" s="74">
        <v>0</v>
      </c>
      <c r="O20" s="74">
        <v>0</v>
      </c>
      <c r="P20" s="74">
        <v>0</v>
      </c>
      <c r="Q20" s="85">
        <v>0</v>
      </c>
      <c r="R20" s="85">
        <v>0</v>
      </c>
      <c r="S20" s="85">
        <v>0</v>
      </c>
      <c r="T20" s="85">
        <v>0</v>
      </c>
      <c r="U20" s="74">
        <v>0</v>
      </c>
      <c r="V20" s="74">
        <v>0</v>
      </c>
      <c r="W20" s="75">
        <v>0</v>
      </c>
      <c r="X20" s="76">
        <f>SUM(L20:W20)</f>
        <v>0</v>
      </c>
      <c r="Y20" s="77">
        <f>+K20-X20</f>
        <v>0</v>
      </c>
      <c r="Z20" s="3"/>
    </row>
    <row r="21" spans="2:26" ht="34.5" customHeight="1" x14ac:dyDescent="0.2">
      <c r="B21" s="102" t="s">
        <v>109</v>
      </c>
      <c r="C21" s="103" t="s">
        <v>111</v>
      </c>
      <c r="D21" s="78" t="s">
        <v>102</v>
      </c>
      <c r="E21" s="78" t="s">
        <v>51</v>
      </c>
      <c r="F21" s="79" t="s">
        <v>140</v>
      </c>
      <c r="G21" s="80" t="s">
        <v>142</v>
      </c>
      <c r="H21" s="81" t="s">
        <v>61</v>
      </c>
      <c r="I21" s="111">
        <v>0</v>
      </c>
      <c r="J21" s="111">
        <v>0</v>
      </c>
      <c r="K21" s="83">
        <f>+I21-J21</f>
        <v>0</v>
      </c>
      <c r="L21" s="84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86">
        <v>0</v>
      </c>
      <c r="X21" s="87">
        <f>SUM(L21:W21)</f>
        <v>0</v>
      </c>
      <c r="Y21" s="88">
        <f>+K21-X21</f>
        <v>0</v>
      </c>
      <c r="Z21" s="3"/>
    </row>
    <row r="22" spans="2:26" ht="18" customHeight="1" x14ac:dyDescent="0.2">
      <c r="B22" s="102"/>
      <c r="C22" s="103"/>
      <c r="D22" s="78"/>
      <c r="E22" s="78"/>
      <c r="F22" s="79"/>
      <c r="G22" s="80"/>
      <c r="H22" s="81"/>
      <c r="I22" s="111"/>
      <c r="J22" s="82"/>
      <c r="K22" s="83"/>
      <c r="L22" s="84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6"/>
      <c r="X22" s="87"/>
      <c r="Y22" s="88"/>
      <c r="Z22" s="3"/>
    </row>
    <row r="23" spans="2:26" ht="18" customHeight="1" x14ac:dyDescent="0.2">
      <c r="B23" s="102"/>
      <c r="C23" s="103"/>
      <c r="D23" s="78"/>
      <c r="E23" s="78"/>
      <c r="F23" s="79"/>
      <c r="G23" s="80"/>
      <c r="H23" s="81"/>
      <c r="I23" s="111"/>
      <c r="J23" s="82"/>
      <c r="K23" s="83"/>
      <c r="L23" s="84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6"/>
      <c r="X23" s="87"/>
      <c r="Y23" s="88"/>
      <c r="Z23" s="3"/>
    </row>
    <row r="24" spans="2:26" ht="18" customHeight="1" thickBot="1" x14ac:dyDescent="0.25">
      <c r="B24" s="104"/>
      <c r="C24" s="105"/>
      <c r="D24" s="89"/>
      <c r="E24" s="89"/>
      <c r="F24" s="90"/>
      <c r="G24" s="91"/>
      <c r="H24" s="92"/>
      <c r="I24" s="112"/>
      <c r="J24" s="93"/>
      <c r="K24" s="94"/>
      <c r="L24" s="95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7"/>
      <c r="X24" s="98"/>
      <c r="Y24" s="99"/>
      <c r="Z24" s="3"/>
    </row>
    <row r="25" spans="2:26" s="18" customFormat="1" ht="31.5" customHeight="1" thickBot="1" x14ac:dyDescent="0.25">
      <c r="B25" s="19" t="s">
        <v>32</v>
      </c>
      <c r="C25" s="45"/>
      <c r="D25" s="21"/>
      <c r="E25" s="20"/>
      <c r="F25" s="22"/>
      <c r="G25" s="54"/>
      <c r="H25" s="56"/>
      <c r="I25" s="52">
        <f t="shared" ref="I25:X25" si="0">SUBTOTAL(9,I20:I24)</f>
        <v>0</v>
      </c>
      <c r="J25" s="52">
        <f t="shared" si="0"/>
        <v>0</v>
      </c>
      <c r="K25" s="51">
        <f t="shared" si="0"/>
        <v>0</v>
      </c>
      <c r="L25" s="106">
        <f t="shared" si="0"/>
        <v>0</v>
      </c>
      <c r="M25" s="106">
        <f t="shared" si="0"/>
        <v>0</v>
      </c>
      <c r="N25" s="106">
        <f t="shared" si="0"/>
        <v>0</v>
      </c>
      <c r="O25" s="106">
        <f t="shared" si="0"/>
        <v>0</v>
      </c>
      <c r="P25" s="106">
        <f t="shared" si="0"/>
        <v>0</v>
      </c>
      <c r="Q25" s="106">
        <f t="shared" si="0"/>
        <v>0</v>
      </c>
      <c r="R25" s="106">
        <f t="shared" si="0"/>
        <v>0</v>
      </c>
      <c r="S25" s="106">
        <f t="shared" si="0"/>
        <v>0</v>
      </c>
      <c r="T25" s="106">
        <f t="shared" si="0"/>
        <v>0</v>
      </c>
      <c r="U25" s="106">
        <f t="shared" si="0"/>
        <v>0</v>
      </c>
      <c r="V25" s="106">
        <f t="shared" si="0"/>
        <v>0</v>
      </c>
      <c r="W25" s="107">
        <f t="shared" si="0"/>
        <v>0</v>
      </c>
      <c r="X25" s="108">
        <f t="shared" si="0"/>
        <v>0</v>
      </c>
      <c r="Y25" s="109">
        <f>SUBTOTAL(9,Y20:Y24)</f>
        <v>0</v>
      </c>
    </row>
    <row r="26" spans="2:26" s="25" customFormat="1" ht="11.25" x14ac:dyDescent="0.2">
      <c r="B26" s="26"/>
      <c r="C26" s="23"/>
      <c r="D26" s="24"/>
      <c r="E26" s="24"/>
      <c r="F26" s="24"/>
      <c r="G26" s="24"/>
      <c r="H26" s="24"/>
      <c r="I26" s="24"/>
      <c r="J26" s="24"/>
      <c r="K26" s="23"/>
      <c r="L26" s="23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7"/>
      <c r="Z26" s="47"/>
    </row>
    <row r="27" spans="2:26" s="23" customFormat="1" ht="11.25" hidden="1" x14ac:dyDescent="0.2"/>
    <row r="28" spans="2:26" s="114" customFormat="1" hidden="1" x14ac:dyDescent="0.2"/>
    <row r="29" spans="2:26" x14ac:dyDescent="0.2">
      <c r="C29" s="30"/>
      <c r="J29" s="5"/>
      <c r="X29" s="5"/>
    </row>
    <row r="30" spans="2:26" x14ac:dyDescent="0.2">
      <c r="C30" s="30"/>
      <c r="I30" s="5"/>
      <c r="J30" s="5"/>
      <c r="M30" s="5"/>
      <c r="N30" s="5"/>
    </row>
    <row r="31" spans="2:26" x14ac:dyDescent="0.2">
      <c r="C31" s="30"/>
    </row>
    <row r="32" spans="2:26" x14ac:dyDescent="0.2">
      <c r="C32" s="30"/>
    </row>
    <row r="33" spans="2:9" x14ac:dyDescent="0.2">
      <c r="C33" s="30"/>
      <c r="I33" s="124"/>
    </row>
    <row r="34" spans="2:9" x14ac:dyDescent="0.2">
      <c r="C34" s="30"/>
    </row>
    <row r="35" spans="2:9" x14ac:dyDescent="0.2">
      <c r="B35" s="29"/>
      <c r="D35" s="30"/>
    </row>
    <row r="36" spans="2:9" x14ac:dyDescent="0.2">
      <c r="B36" s="29"/>
      <c r="D36" s="30"/>
    </row>
    <row r="37" spans="2:9" x14ac:dyDescent="0.2">
      <c r="B37" s="28"/>
      <c r="C37" s="30"/>
      <c r="D37" s="30"/>
    </row>
    <row r="38" spans="2:9" x14ac:dyDescent="0.2">
      <c r="B38" s="29"/>
      <c r="C38" s="30"/>
      <c r="D38" s="30"/>
      <c r="G38" s="33"/>
      <c r="H38" s="33"/>
    </row>
    <row r="39" spans="2:9" x14ac:dyDescent="0.2">
      <c r="B39" s="29"/>
    </row>
    <row r="40" spans="2:9" x14ac:dyDescent="0.2">
      <c r="C40" s="30"/>
      <c r="D40" s="30"/>
    </row>
    <row r="41" spans="2:9" x14ac:dyDescent="0.2">
      <c r="B41" s="29"/>
    </row>
    <row r="42" spans="2:9" x14ac:dyDescent="0.2">
      <c r="B42" s="29"/>
    </row>
    <row r="43" spans="2:9" x14ac:dyDescent="0.2">
      <c r="B43" s="29"/>
    </row>
    <row r="44" spans="2:9" x14ac:dyDescent="0.2">
      <c r="B44" s="29"/>
    </row>
    <row r="45" spans="2:9" x14ac:dyDescent="0.2">
      <c r="B45" s="29"/>
    </row>
    <row r="46" spans="2:9" x14ac:dyDescent="0.2">
      <c r="B46" s="29"/>
      <c r="C46" s="30"/>
    </row>
    <row r="47" spans="2:9" x14ac:dyDescent="0.2">
      <c r="B47" s="29"/>
      <c r="C47" s="30"/>
    </row>
    <row r="48" spans="2:9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  <row r="55" spans="2:3" x14ac:dyDescent="0.2">
      <c r="B55" s="29"/>
      <c r="C55" s="30"/>
    </row>
    <row r="56" spans="2:3" x14ac:dyDescent="0.2">
      <c r="B56" s="29"/>
      <c r="C56" s="30"/>
    </row>
  </sheetData>
  <autoFilter ref="B19:Z24"/>
  <mergeCells count="14">
    <mergeCell ref="C15:E15"/>
    <mergeCell ref="B16:B17"/>
    <mergeCell ref="C8:G8"/>
    <mergeCell ref="C9:G9"/>
    <mergeCell ref="C10:G10"/>
    <mergeCell ref="C11:G11"/>
    <mergeCell ref="C12:G12"/>
    <mergeCell ref="C13:G13"/>
    <mergeCell ref="C7:G7"/>
    <mergeCell ref="B2:B4"/>
    <mergeCell ref="C2:G2"/>
    <mergeCell ref="C3:G3"/>
    <mergeCell ref="C4:G4"/>
    <mergeCell ref="C6:G6"/>
  </mergeCells>
  <conditionalFormatting sqref="I19:X19">
    <cfRule type="cellIs" dxfId="7" priority="2" operator="lessThan">
      <formula>0</formula>
    </cfRule>
  </conditionalFormatting>
  <conditionalFormatting sqref="Y19:Y24">
    <cfRule type="cellIs" dxfId="6" priority="1" operator="lessThan">
      <formula>0</formula>
    </cfRule>
  </conditionalFormatting>
  <conditionalFormatting sqref="Z6:Z15">
    <cfRule type="cellIs" dxfId="5" priority="13" operator="lessThan">
      <formula>0</formula>
    </cfRule>
  </conditionalFormatting>
  <conditionalFormatting sqref="Z26:Z1048576">
    <cfRule type="cellIs" dxfId="4" priority="15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1:Z56"/>
  <sheetViews>
    <sheetView showGridLines="0" zoomScale="80" zoomScaleNormal="80" workbookViewId="0">
      <pane xSplit="7" ySplit="19" topLeftCell="K20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3.28515625" style="3" bestFit="1" customWidth="1" outlineLevel="1"/>
    <col min="10" max="10" width="15.42578125" style="3" customWidth="1" outlineLevel="1"/>
    <col min="11" max="11" width="19.7109375" style="5" bestFit="1" customWidth="1"/>
    <col min="12" max="12" width="17.140625" style="5" customWidth="1"/>
    <col min="13" max="13" width="17.140625" style="6" customWidth="1" outlineLevel="1"/>
    <col min="14" max="14" width="16.42578125" style="6" customWidth="1" outlineLevel="1"/>
    <col min="15" max="15" width="17.140625" style="6" customWidth="1" outlineLevel="1"/>
    <col min="16" max="17" width="17.5703125" style="6" customWidth="1" outlineLevel="1"/>
    <col min="18" max="20" width="17.140625" style="6" customWidth="1" outlineLevel="1"/>
    <col min="21" max="23" width="14.7109375" style="6" customWidth="1" outlineLevel="1"/>
    <col min="24" max="24" width="17.5703125" style="6" customWidth="1" outlineLevel="1"/>
    <col min="25" max="25" width="17.57031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0.25" thickBot="1" x14ac:dyDescent="0.25">
      <c r="B2" s="153"/>
      <c r="C2" s="156" t="s">
        <v>2</v>
      </c>
      <c r="D2" s="157"/>
      <c r="E2" s="157"/>
      <c r="F2" s="157"/>
      <c r="G2" s="157"/>
      <c r="H2" s="13"/>
      <c r="I2" s="13"/>
      <c r="J2" s="5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0.25" thickBot="1" x14ac:dyDescent="0.25">
      <c r="B3" s="154"/>
      <c r="C3" s="156" t="s">
        <v>5</v>
      </c>
      <c r="D3" s="157"/>
      <c r="E3" s="157"/>
      <c r="F3" s="157"/>
      <c r="G3" s="157"/>
      <c r="H3" s="13"/>
      <c r="I3" s="13"/>
      <c r="J3" s="57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0.25" thickBot="1" x14ac:dyDescent="0.25">
      <c r="B4" s="155"/>
      <c r="C4" s="156" t="s">
        <v>154</v>
      </c>
      <c r="D4" s="157"/>
      <c r="E4" s="157"/>
      <c r="F4" s="157"/>
      <c r="G4" s="157"/>
      <c r="H4" s="13"/>
      <c r="I4" s="13"/>
      <c r="J4" s="5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64" customFormat="1" ht="15.75" customHeight="1" outlineLevel="1" x14ac:dyDescent="0.2">
      <c r="B6" s="60" t="s">
        <v>35</v>
      </c>
      <c r="C6" s="165" t="s">
        <v>37</v>
      </c>
      <c r="D6" s="165"/>
      <c r="E6" s="165"/>
      <c r="F6" s="165"/>
      <c r="G6" s="166"/>
      <c r="H6" s="63"/>
      <c r="I6" s="63"/>
      <c r="J6" s="63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64" customFormat="1" ht="15.75" customHeight="1" outlineLevel="1" x14ac:dyDescent="0.2">
      <c r="B7" s="59" t="s">
        <v>8</v>
      </c>
      <c r="C7" s="163" t="s">
        <v>120</v>
      </c>
      <c r="D7" s="163" t="s">
        <v>38</v>
      </c>
      <c r="E7" s="163" t="s">
        <v>38</v>
      </c>
      <c r="F7" s="163" t="s">
        <v>38</v>
      </c>
      <c r="G7" s="164" t="s">
        <v>38</v>
      </c>
      <c r="H7" s="63"/>
      <c r="I7" s="63"/>
      <c r="J7" s="63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2:26" s="64" customFormat="1" ht="15.75" customHeight="1" outlineLevel="1" x14ac:dyDescent="0.2">
      <c r="B8" s="61" t="s">
        <v>6</v>
      </c>
      <c r="C8" s="163" t="s">
        <v>121</v>
      </c>
      <c r="D8" s="163" t="s">
        <v>40</v>
      </c>
      <c r="E8" s="163" t="s">
        <v>40</v>
      </c>
      <c r="F8" s="163" t="s">
        <v>40</v>
      </c>
      <c r="G8" s="164" t="s">
        <v>40</v>
      </c>
      <c r="H8" s="63"/>
      <c r="I8" s="63"/>
      <c r="J8" s="63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2:26" s="64" customFormat="1" ht="23.25" customHeight="1" outlineLevel="1" x14ac:dyDescent="0.2">
      <c r="B9" s="59" t="s">
        <v>34</v>
      </c>
      <c r="C9" s="163" t="s">
        <v>122</v>
      </c>
      <c r="D9" s="163" t="s">
        <v>41</v>
      </c>
      <c r="E9" s="163" t="s">
        <v>41</v>
      </c>
      <c r="F9" s="163" t="s">
        <v>41</v>
      </c>
      <c r="G9" s="164" t="s">
        <v>41</v>
      </c>
      <c r="H9" s="63"/>
      <c r="I9" s="63"/>
      <c r="J9" s="63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2:26" s="64" customFormat="1" ht="15.75" customHeight="1" outlineLevel="1" x14ac:dyDescent="0.2">
      <c r="B10" s="59" t="s">
        <v>36</v>
      </c>
      <c r="C10" s="163" t="s">
        <v>123</v>
      </c>
      <c r="D10" s="163" t="s">
        <v>42</v>
      </c>
      <c r="E10" s="163" t="s">
        <v>42</v>
      </c>
      <c r="F10" s="163" t="s">
        <v>42</v>
      </c>
      <c r="G10" s="164" t="s">
        <v>42</v>
      </c>
      <c r="H10" s="63"/>
      <c r="I10" s="63"/>
      <c r="J10" s="63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2:26" s="64" customFormat="1" ht="32.25" customHeight="1" outlineLevel="1" x14ac:dyDescent="0.2">
      <c r="B11" s="59" t="s">
        <v>9</v>
      </c>
      <c r="C11" s="144" t="s">
        <v>161</v>
      </c>
      <c r="D11" s="145"/>
      <c r="E11" s="145"/>
      <c r="F11" s="145"/>
      <c r="G11" s="146"/>
      <c r="H11" s="63"/>
      <c r="I11" s="65"/>
      <c r="J11" s="65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2:26" s="64" customFormat="1" ht="15.75" customHeight="1" outlineLevel="1" x14ac:dyDescent="0.2">
      <c r="B12" s="59" t="s">
        <v>16</v>
      </c>
      <c r="C12" s="163" t="s">
        <v>124</v>
      </c>
      <c r="D12" s="163" t="s">
        <v>44</v>
      </c>
      <c r="E12" s="163" t="s">
        <v>44</v>
      </c>
      <c r="F12" s="163" t="s">
        <v>44</v>
      </c>
      <c r="G12" s="164" t="s">
        <v>44</v>
      </c>
      <c r="H12" s="63"/>
      <c r="I12" s="63"/>
      <c r="J12" s="63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2:26" s="64" customFormat="1" ht="15.75" customHeight="1" outlineLevel="1" thickBot="1" x14ac:dyDescent="0.25">
      <c r="B13" s="62" t="s">
        <v>13</v>
      </c>
      <c r="C13" s="167" t="s">
        <v>125</v>
      </c>
      <c r="D13" s="168">
        <v>2020110010174</v>
      </c>
      <c r="E13" s="168">
        <v>2020110010174</v>
      </c>
      <c r="F13" s="168">
        <v>2020110010174</v>
      </c>
      <c r="G13" s="169">
        <v>2020110010174</v>
      </c>
      <c r="H13" s="63"/>
      <c r="I13" s="63"/>
      <c r="J13" s="63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2:26" s="11" customFormat="1" ht="15.75" customHeight="1" outlineLevel="1" thickBot="1" x14ac:dyDescent="0.25">
      <c r="B14" s="40"/>
      <c r="C14" s="41"/>
      <c r="D14" s="41"/>
      <c r="E14" s="41"/>
      <c r="F14" s="41"/>
      <c r="G14" s="41"/>
      <c r="H14" s="13"/>
      <c r="I14" s="13"/>
      <c r="J14" s="13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2:26" s="11" customFormat="1" ht="33.75" customHeight="1" outlineLevel="1" x14ac:dyDescent="0.2">
      <c r="B15" s="1" t="s">
        <v>33</v>
      </c>
      <c r="C15" s="138" t="s">
        <v>159</v>
      </c>
      <c r="D15" s="139"/>
      <c r="E15" s="140"/>
      <c r="F15" s="2" t="s">
        <v>7</v>
      </c>
      <c r="G15" s="34">
        <v>45777</v>
      </c>
      <c r="H15" s="14"/>
      <c r="I15" s="14"/>
      <c r="J15" s="14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2:26" s="11" customFormat="1" ht="15" x14ac:dyDescent="0.2">
      <c r="B16" s="136" t="s">
        <v>14</v>
      </c>
      <c r="C16" s="35" t="s">
        <v>155</v>
      </c>
      <c r="D16" s="35" t="s">
        <v>3</v>
      </c>
      <c r="E16" s="35" t="s">
        <v>4</v>
      </c>
      <c r="F16" s="35" t="s">
        <v>12</v>
      </c>
      <c r="G16" s="36" t="s">
        <v>156</v>
      </c>
      <c r="H16" s="12"/>
      <c r="I16" s="12"/>
      <c r="J16" s="12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8"/>
    </row>
    <row r="17" spans="2:26" s="11" customFormat="1" ht="15.75" thickBot="1" x14ac:dyDescent="0.25">
      <c r="B17" s="137"/>
      <c r="C17" s="37">
        <v>89571482</v>
      </c>
      <c r="D17" s="48"/>
      <c r="E17" s="48"/>
      <c r="F17" s="38">
        <f>D17-E17</f>
        <v>0</v>
      </c>
      <c r="G17" s="42">
        <f>+C17+F17</f>
        <v>89571482</v>
      </c>
      <c r="H17" s="113">
        <f>+G17-K25</f>
        <v>0</v>
      </c>
      <c r="I17" s="12"/>
      <c r="J17" s="12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8"/>
    </row>
    <row r="18" spans="2:26" s="9" customFormat="1" ht="15.75" customHeight="1" thickBot="1" x14ac:dyDescent="0.25">
      <c r="B18" s="49"/>
      <c r="C18" s="43"/>
      <c r="D18" s="50"/>
      <c r="E18" s="50"/>
      <c r="F18" s="44"/>
      <c r="G18" s="39"/>
      <c r="H18" s="12"/>
      <c r="I18" s="12"/>
      <c r="J18" s="12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18"/>
    </row>
    <row r="19" spans="2:26" ht="39" thickBot="1" x14ac:dyDescent="0.25">
      <c r="B19" s="16" t="s">
        <v>31</v>
      </c>
      <c r="C19" s="17" t="s">
        <v>18</v>
      </c>
      <c r="D19" s="15" t="s">
        <v>10</v>
      </c>
      <c r="E19" s="55" t="s">
        <v>15</v>
      </c>
      <c r="F19" s="15" t="s">
        <v>0</v>
      </c>
      <c r="G19" s="55" t="s">
        <v>11</v>
      </c>
      <c r="H19" s="53" t="s">
        <v>17</v>
      </c>
      <c r="I19" s="126" t="s">
        <v>155</v>
      </c>
      <c r="J19" s="126" t="s">
        <v>157</v>
      </c>
      <c r="K19" s="126" t="s">
        <v>156</v>
      </c>
      <c r="L19" s="126" t="s">
        <v>19</v>
      </c>
      <c r="M19" s="126" t="s">
        <v>30</v>
      </c>
      <c r="N19" s="126" t="s">
        <v>29</v>
      </c>
      <c r="O19" s="126" t="s">
        <v>28</v>
      </c>
      <c r="P19" s="126" t="s">
        <v>27</v>
      </c>
      <c r="Q19" s="126" t="s">
        <v>26</v>
      </c>
      <c r="R19" s="126" t="s">
        <v>25</v>
      </c>
      <c r="S19" s="126" t="s">
        <v>24</v>
      </c>
      <c r="T19" s="126" t="s">
        <v>23</v>
      </c>
      <c r="U19" s="126" t="s">
        <v>22</v>
      </c>
      <c r="V19" s="126" t="s">
        <v>21</v>
      </c>
      <c r="W19" s="126" t="s">
        <v>20</v>
      </c>
      <c r="X19" s="126" t="s">
        <v>1</v>
      </c>
      <c r="Y19" s="126" t="s">
        <v>158</v>
      </c>
      <c r="Z19" s="18"/>
    </row>
    <row r="20" spans="2:26" ht="34.5" customHeight="1" x14ac:dyDescent="0.2">
      <c r="B20" s="100" t="s">
        <v>112</v>
      </c>
      <c r="C20" s="101" t="s">
        <v>113</v>
      </c>
      <c r="D20" s="67" t="s">
        <v>114</v>
      </c>
      <c r="E20" s="67" t="s">
        <v>114</v>
      </c>
      <c r="F20" s="68" t="s">
        <v>145</v>
      </c>
      <c r="G20" s="69" t="s">
        <v>147</v>
      </c>
      <c r="H20" s="70" t="s">
        <v>115</v>
      </c>
      <c r="I20" s="110">
        <v>120144</v>
      </c>
      <c r="J20" s="71">
        <v>0</v>
      </c>
      <c r="K20" s="128">
        <f>+I20-J20</f>
        <v>120144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5">
        <v>0</v>
      </c>
      <c r="X20" s="76">
        <f>SUM(L20:W20)</f>
        <v>0</v>
      </c>
      <c r="Y20" s="77">
        <f>+K20-X20</f>
        <v>120144</v>
      </c>
      <c r="Z20" s="3"/>
    </row>
    <row r="21" spans="2:26" ht="34.5" customHeight="1" x14ac:dyDescent="0.2">
      <c r="B21" s="102" t="s">
        <v>112</v>
      </c>
      <c r="C21" s="103" t="s">
        <v>118</v>
      </c>
      <c r="D21" s="78" t="s">
        <v>119</v>
      </c>
      <c r="E21" s="78" t="s">
        <v>119</v>
      </c>
      <c r="F21" s="79" t="s">
        <v>146</v>
      </c>
      <c r="G21" s="80" t="s">
        <v>148</v>
      </c>
      <c r="H21" s="81" t="s">
        <v>115</v>
      </c>
      <c r="I21" s="111">
        <v>89451338</v>
      </c>
      <c r="J21" s="82">
        <v>0</v>
      </c>
      <c r="K21" s="129">
        <f t="shared" ref="K21:K22" si="0">+I21-J21</f>
        <v>89451338</v>
      </c>
      <c r="L21" s="85">
        <v>0</v>
      </c>
      <c r="M21" s="85">
        <v>16360189</v>
      </c>
      <c r="N21" s="85">
        <f>87248158-M21</f>
        <v>70887969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86">
        <v>0</v>
      </c>
      <c r="X21" s="87">
        <f t="shared" ref="X21:X22" si="1">SUM(L21:W21)</f>
        <v>87248158</v>
      </c>
      <c r="Y21" s="88">
        <f t="shared" ref="Y21:Y22" si="2">+K21-X21</f>
        <v>2203180</v>
      </c>
      <c r="Z21" s="3"/>
    </row>
    <row r="22" spans="2:26" ht="34.5" customHeight="1" x14ac:dyDescent="0.2">
      <c r="B22" s="102" t="s">
        <v>116</v>
      </c>
      <c r="C22" s="103" t="s">
        <v>117</v>
      </c>
      <c r="D22" s="78" t="s">
        <v>64</v>
      </c>
      <c r="E22" s="78" t="s">
        <v>65</v>
      </c>
      <c r="F22" s="79" t="s">
        <v>145</v>
      </c>
      <c r="G22" s="80" t="s">
        <v>147</v>
      </c>
      <c r="H22" s="81" t="s">
        <v>115</v>
      </c>
      <c r="I22" s="111">
        <v>0</v>
      </c>
      <c r="J22" s="82">
        <v>0</v>
      </c>
      <c r="K22" s="129">
        <f t="shared" si="0"/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85">
        <v>0</v>
      </c>
      <c r="U22" s="85">
        <v>0</v>
      </c>
      <c r="V22" s="85">
        <v>0</v>
      </c>
      <c r="W22" s="86">
        <v>0</v>
      </c>
      <c r="X22" s="87">
        <f t="shared" si="1"/>
        <v>0</v>
      </c>
      <c r="Y22" s="88">
        <f t="shared" si="2"/>
        <v>0</v>
      </c>
      <c r="Z22" s="3"/>
    </row>
    <row r="23" spans="2:26" x14ac:dyDescent="0.2">
      <c r="B23" s="102"/>
      <c r="C23" s="103"/>
      <c r="D23" s="78"/>
      <c r="E23" s="78"/>
      <c r="F23" s="79"/>
      <c r="G23" s="80"/>
      <c r="H23" s="81"/>
      <c r="I23" s="111"/>
      <c r="J23" s="82"/>
      <c r="K23" s="83"/>
      <c r="L23" s="84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6"/>
      <c r="X23" s="87"/>
      <c r="Y23" s="88"/>
      <c r="Z23" s="3"/>
    </row>
    <row r="24" spans="2:26" ht="13.5" thickBot="1" x14ac:dyDescent="0.25">
      <c r="B24" s="104"/>
      <c r="C24" s="105"/>
      <c r="D24" s="89"/>
      <c r="E24" s="89"/>
      <c r="F24" s="90"/>
      <c r="G24" s="91"/>
      <c r="H24" s="92"/>
      <c r="I24" s="112"/>
      <c r="J24" s="93"/>
      <c r="K24" s="94"/>
      <c r="L24" s="95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7"/>
      <c r="X24" s="98"/>
      <c r="Y24" s="99"/>
      <c r="Z24" s="3"/>
    </row>
    <row r="25" spans="2:26" s="18" customFormat="1" ht="31.5" customHeight="1" thickBot="1" x14ac:dyDescent="0.25">
      <c r="B25" s="19" t="s">
        <v>32</v>
      </c>
      <c r="C25" s="45"/>
      <c r="D25" s="21"/>
      <c r="E25" s="20"/>
      <c r="F25" s="22"/>
      <c r="G25" s="54"/>
      <c r="H25" s="56"/>
      <c r="I25" s="52">
        <f t="shared" ref="I25:X25" si="3">SUBTOTAL(9,I20:I24)</f>
        <v>89571482</v>
      </c>
      <c r="J25" s="52">
        <f t="shared" si="3"/>
        <v>0</v>
      </c>
      <c r="K25" s="51">
        <f t="shared" si="3"/>
        <v>89571482</v>
      </c>
      <c r="L25" s="106">
        <f t="shared" si="3"/>
        <v>0</v>
      </c>
      <c r="M25" s="106">
        <f t="shared" si="3"/>
        <v>16360189</v>
      </c>
      <c r="N25" s="106">
        <f t="shared" si="3"/>
        <v>70887969</v>
      </c>
      <c r="O25" s="106">
        <f t="shared" si="3"/>
        <v>0</v>
      </c>
      <c r="P25" s="106">
        <f t="shared" si="3"/>
        <v>0</v>
      </c>
      <c r="Q25" s="106">
        <f t="shared" si="3"/>
        <v>0</v>
      </c>
      <c r="R25" s="106">
        <f t="shared" si="3"/>
        <v>0</v>
      </c>
      <c r="S25" s="106">
        <f t="shared" si="3"/>
        <v>0</v>
      </c>
      <c r="T25" s="106">
        <f t="shared" si="3"/>
        <v>0</v>
      </c>
      <c r="U25" s="106">
        <f t="shared" si="3"/>
        <v>0</v>
      </c>
      <c r="V25" s="106">
        <f t="shared" si="3"/>
        <v>0</v>
      </c>
      <c r="W25" s="107">
        <f t="shared" si="3"/>
        <v>0</v>
      </c>
      <c r="X25" s="108">
        <f t="shared" si="3"/>
        <v>87248158</v>
      </c>
      <c r="Y25" s="109">
        <f>SUBTOTAL(9,Y20:Y24)</f>
        <v>2323324</v>
      </c>
    </row>
    <row r="26" spans="2:26" s="25" customFormat="1" ht="11.25" x14ac:dyDescent="0.2">
      <c r="B26" s="26"/>
      <c r="C26" s="23"/>
      <c r="D26" s="24"/>
      <c r="E26" s="24"/>
      <c r="F26" s="24"/>
      <c r="G26" s="24"/>
      <c r="H26" s="24"/>
      <c r="I26" s="24"/>
      <c r="J26" s="24"/>
      <c r="K26" s="23"/>
      <c r="L26" s="23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7"/>
      <c r="Z26" s="47"/>
    </row>
    <row r="27" spans="2:26" s="23" customFormat="1" ht="11.25" hidden="1" x14ac:dyDescent="0.2"/>
    <row r="28" spans="2:26" s="114" customFormat="1" hidden="1" x14ac:dyDescent="0.2"/>
    <row r="29" spans="2:26" x14ac:dyDescent="0.2">
      <c r="C29" s="30"/>
      <c r="J29" s="5"/>
      <c r="N29" s="127"/>
      <c r="X29" s="5"/>
      <c r="Y29" s="127"/>
    </row>
    <row r="30" spans="2:26" x14ac:dyDescent="0.2">
      <c r="C30" s="30"/>
      <c r="I30" s="5"/>
      <c r="J30" s="5"/>
      <c r="N30" s="127"/>
      <c r="X30" s="127"/>
      <c r="Y30" s="127"/>
    </row>
    <row r="31" spans="2:26" x14ac:dyDescent="0.2">
      <c r="C31" s="30"/>
    </row>
    <row r="32" spans="2:26" x14ac:dyDescent="0.2">
      <c r="C32" s="30"/>
    </row>
    <row r="33" spans="2:8" x14ac:dyDescent="0.2">
      <c r="C33" s="30"/>
    </row>
    <row r="34" spans="2:8" x14ac:dyDescent="0.2">
      <c r="C34" s="30"/>
    </row>
    <row r="35" spans="2:8" x14ac:dyDescent="0.2">
      <c r="B35" s="29"/>
      <c r="D35" s="30"/>
    </row>
    <row r="36" spans="2:8" x14ac:dyDescent="0.2">
      <c r="B36" s="29"/>
      <c r="D36" s="30"/>
    </row>
    <row r="37" spans="2:8" x14ac:dyDescent="0.2">
      <c r="B37" s="28"/>
      <c r="C37" s="30"/>
      <c r="D37" s="30"/>
    </row>
    <row r="38" spans="2:8" x14ac:dyDescent="0.2">
      <c r="B38" s="29"/>
      <c r="C38" s="30"/>
      <c r="D38" s="30"/>
      <c r="G38" s="33"/>
      <c r="H38" s="33"/>
    </row>
    <row r="39" spans="2:8" x14ac:dyDescent="0.2">
      <c r="B39" s="29"/>
    </row>
    <row r="40" spans="2:8" x14ac:dyDescent="0.2">
      <c r="C40" s="30"/>
      <c r="D40" s="30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</row>
    <row r="45" spans="2:8" x14ac:dyDescent="0.2">
      <c r="B45" s="29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  <row r="55" spans="2:3" x14ac:dyDescent="0.2">
      <c r="B55" s="29"/>
      <c r="C55" s="30"/>
    </row>
    <row r="56" spans="2:3" x14ac:dyDescent="0.2">
      <c r="B56" s="29"/>
      <c r="C56" s="30"/>
    </row>
  </sheetData>
  <autoFilter ref="B19:Z24"/>
  <mergeCells count="14">
    <mergeCell ref="C15:E15"/>
    <mergeCell ref="B16:B17"/>
    <mergeCell ref="C8:G8"/>
    <mergeCell ref="C9:G9"/>
    <mergeCell ref="C10:G10"/>
    <mergeCell ref="C11:G11"/>
    <mergeCell ref="C12:G12"/>
    <mergeCell ref="C13:G13"/>
    <mergeCell ref="C7:G7"/>
    <mergeCell ref="B2:B4"/>
    <mergeCell ref="C2:G2"/>
    <mergeCell ref="C3:G3"/>
    <mergeCell ref="C4:G4"/>
    <mergeCell ref="C6:G6"/>
  </mergeCells>
  <conditionalFormatting sqref="I19:X19">
    <cfRule type="cellIs" dxfId="3" priority="2" operator="lessThan">
      <formula>0</formula>
    </cfRule>
  </conditionalFormatting>
  <conditionalFormatting sqref="Y19:Y24">
    <cfRule type="cellIs" dxfId="2" priority="1" operator="lessThan">
      <formula>0</formula>
    </cfRule>
  </conditionalFormatting>
  <conditionalFormatting sqref="Z6:Z15">
    <cfRule type="cellIs" dxfId="1" priority="15" operator="lessThan">
      <formula>0</formula>
    </cfRule>
  </conditionalFormatting>
  <conditionalFormatting sqref="Z26:Z1048576">
    <cfRule type="cellIs" dxfId="0" priority="3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7601 (VIG)</vt:lpstr>
      <vt:lpstr>7611 (VIG)</vt:lpstr>
      <vt:lpstr>7639 (VIG)</vt:lpstr>
      <vt:lpstr>7649 (VIG)</vt:lpstr>
      <vt:lpstr>7612 (VIG)</vt:lpstr>
      <vt:lpstr>7597 (VIG)</vt:lpstr>
      <vt:lpstr>'7597 (VIG)'!Área_de_impresión</vt:lpstr>
      <vt:lpstr>'7601 (VIG)'!Área_de_impresión</vt:lpstr>
      <vt:lpstr>'7611 (VIG)'!Área_de_impresión</vt:lpstr>
      <vt:lpstr>'7612 (VIG)'!Área_de_impresión</vt:lpstr>
      <vt:lpstr>'7639 (VIG)'!Área_de_impresión</vt:lpstr>
      <vt:lpstr>'7649 (VIG)'!Área_de_impresión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Arias</dc:creator>
  <cp:lastModifiedBy>Luz Patricia Quintanilla Parra</cp:lastModifiedBy>
  <cp:lastPrinted>2022-03-22T15:04:09Z</cp:lastPrinted>
  <dcterms:created xsi:type="dcterms:W3CDTF">2018-05-03T21:24:38Z</dcterms:created>
  <dcterms:modified xsi:type="dcterms:W3CDTF">2025-06-06T22:22:21Z</dcterms:modified>
</cp:coreProperties>
</file>