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5\PUBLICACION INFORMACION OAP 2025\"/>
    </mc:Choice>
  </mc:AlternateContent>
  <bookViews>
    <workbookView xWindow="-120" yWindow="-120" windowWidth="20730" windowHeight="11040" tabRatio="773"/>
  </bookViews>
  <sheets>
    <sheet name="7601 (VIG)" sheetId="3" r:id="rId1"/>
    <sheet name="7611 (VIG)" sheetId="4" r:id="rId2"/>
    <sheet name="7639 (VIG)" sheetId="5" r:id="rId3"/>
    <sheet name="7649 (VIG)" sheetId="6" r:id="rId4"/>
    <sheet name="7612 (VIG)" sheetId="7" r:id="rId5"/>
    <sheet name="7597 (VIG)" sheetId="8" r:id="rId6"/>
  </sheets>
  <externalReferences>
    <externalReference r:id="rId7"/>
  </externalReferences>
  <definedNames>
    <definedName name="_xlnm._FilterDatabase" localSheetId="5" hidden="1">'7597 (VIG)'!$B$19:$AB$24</definedName>
    <definedName name="_xlnm._FilterDatabase" localSheetId="0" hidden="1">'7601 (VIG)'!$B$19:$AB$23</definedName>
    <definedName name="_xlnm._FilterDatabase" localSheetId="1" hidden="1">'7611 (VIG)'!$B$19:$AB$26</definedName>
    <definedName name="_xlnm._FilterDatabase" localSheetId="4" hidden="1">'7612 (VIG)'!$B$19:$AB$24</definedName>
    <definedName name="_xlnm._FilterDatabase" localSheetId="2" hidden="1">'7639 (VIG)'!$B$19:$AB$24</definedName>
    <definedName name="_xlnm._FilterDatabase" localSheetId="3" hidden="1">'7649 (VIG)'!$B$19:$AB$23</definedName>
    <definedName name="_xlnm.Print_Area" localSheetId="5">'7597 (VIG)'!$B$2:$AC$25</definedName>
    <definedName name="_xlnm.Print_Area" localSheetId="0">'7601 (VIG)'!$B$2:$AC$25</definedName>
    <definedName name="_xlnm.Print_Area" localSheetId="1">'7611 (VIG)'!$B$2:$AC$29</definedName>
    <definedName name="_xlnm.Print_Area" localSheetId="4">'7612 (VIG)'!$B$2:$AC$25</definedName>
    <definedName name="_xlnm.Print_Area" localSheetId="2">'7639 (VIG)'!$B$2:$AC$25</definedName>
    <definedName name="_xlnm.Print_Area" localSheetId="3">'7649 (VIG)'!$B$2:$AC$24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4" l="1"/>
  <c r="AA21" i="4" l="1"/>
  <c r="AB21" i="4" s="1"/>
  <c r="R20" i="3"/>
  <c r="S20" i="3" s="1"/>
  <c r="AA20" i="3" l="1"/>
  <c r="AB20" i="3" s="1"/>
  <c r="AA21" i="8" l="1"/>
  <c r="AB21" i="8" s="1"/>
  <c r="AA22" i="8"/>
  <c r="AB22" i="8" s="1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O24" i="6"/>
  <c r="P24" i="6"/>
  <c r="Q24" i="6"/>
  <c r="R24" i="6"/>
  <c r="S24" i="6"/>
  <c r="T24" i="6"/>
  <c r="AA20" i="8" l="1"/>
  <c r="AA21" i="7"/>
  <c r="AB21" i="7" s="1"/>
  <c r="AA20" i="7"/>
  <c r="AB20" i="7" s="1"/>
  <c r="AA23" i="6"/>
  <c r="AB23" i="6" s="1"/>
  <c r="AA22" i="6"/>
  <c r="AB22" i="6" s="1"/>
  <c r="AA21" i="6"/>
  <c r="AB21" i="6" s="1"/>
  <c r="AA20" i="6"/>
  <c r="AB20" i="6" s="1"/>
  <c r="AB20" i="8" l="1"/>
  <c r="AB25" i="8" s="1"/>
  <c r="AA25" i="8"/>
  <c r="AA23" i="5"/>
  <c r="AB23" i="5" s="1"/>
  <c r="AA22" i="5"/>
  <c r="AB22" i="5" s="1"/>
  <c r="AA21" i="5"/>
  <c r="AB21" i="5" s="1"/>
  <c r="AA20" i="5"/>
  <c r="AB20" i="5" s="1"/>
  <c r="AA23" i="4"/>
  <c r="AB23" i="4" s="1"/>
  <c r="AA22" i="4"/>
  <c r="AB22" i="4" s="1"/>
  <c r="AA20" i="4"/>
  <c r="AB20" i="4" s="1"/>
  <c r="Q29" i="4"/>
  <c r="P29" i="4"/>
  <c r="AA21" i="3" l="1"/>
  <c r="AB21" i="3" s="1"/>
  <c r="L25" i="8" l="1"/>
  <c r="F17" i="8"/>
  <c r="G17" i="8" s="1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F17" i="7"/>
  <c r="G17" i="7" s="1"/>
  <c r="AB24" i="6"/>
  <c r="AA24" i="6"/>
  <c r="Z24" i="6"/>
  <c r="Y24" i="6"/>
  <c r="X24" i="6"/>
  <c r="W24" i="6"/>
  <c r="V24" i="6"/>
  <c r="U24" i="6"/>
  <c r="N24" i="6"/>
  <c r="M24" i="6"/>
  <c r="L24" i="6"/>
  <c r="F17" i="6"/>
  <c r="G17" i="6" s="1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F17" i="5"/>
  <c r="G17" i="5" s="1"/>
  <c r="AB27" i="4"/>
  <c r="AA27" i="4"/>
  <c r="Z27" i="4"/>
  <c r="Z30" i="4" s="1"/>
  <c r="Y27" i="4"/>
  <c r="Y30" i="4" s="1"/>
  <c r="X27" i="4"/>
  <c r="X30" i="4" s="1"/>
  <c r="W27" i="4"/>
  <c r="W30" i="4" s="1"/>
  <c r="V27" i="4"/>
  <c r="V30" i="4" s="1"/>
  <c r="U27" i="4"/>
  <c r="U30" i="4" s="1"/>
  <c r="T27" i="4"/>
  <c r="T30" i="4" s="1"/>
  <c r="S27" i="4"/>
  <c r="S30" i="4" s="1"/>
  <c r="R27" i="4"/>
  <c r="R30" i="4" s="1"/>
  <c r="Q27" i="4"/>
  <c r="P27" i="4"/>
  <c r="O27" i="4"/>
  <c r="N27" i="4"/>
  <c r="M27" i="4"/>
  <c r="L27" i="4"/>
  <c r="F17" i="4"/>
  <c r="G17" i="4" s="1"/>
  <c r="H17" i="4" l="1"/>
  <c r="P30" i="4"/>
  <c r="L30" i="4"/>
  <c r="Q30" i="4"/>
  <c r="O30" i="4"/>
  <c r="AB30" i="4"/>
  <c r="N30" i="4"/>
  <c r="AA30" i="4"/>
  <c r="M30" i="4"/>
  <c r="H17" i="7"/>
  <c r="H17" i="8"/>
  <c r="H17" i="6"/>
  <c r="L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F17" i="3" l="1"/>
  <c r="G17" i="3" s="1"/>
  <c r="H17" i="3" s="1"/>
  <c r="L25" i="5"/>
  <c r="H17" i="5" l="1"/>
</calcChain>
</file>

<file path=xl/sharedStrings.xml><?xml version="1.0" encoding="utf-8"?>
<sst xmlns="http://schemas.openxmlformats.org/spreadsheetml/2006/main" count="586" uniqueCount="185">
  <si>
    <t>Producto PMR</t>
  </si>
  <si>
    <t>Valor CDP's</t>
  </si>
  <si>
    <t>Valor CRP's</t>
  </si>
  <si>
    <t>Total Giros</t>
  </si>
  <si>
    <t>INSTITUTO DISTRITAL DE PATRIMONIO CULTURAL</t>
  </si>
  <si>
    <t>Adición</t>
  </si>
  <si>
    <t>Reducción</t>
  </si>
  <si>
    <t>PROCESO DE DIRECCIONAMIENTO ESTRATÉGICO</t>
  </si>
  <si>
    <t xml:space="preserve">LOGROS DE CIUDAD: </t>
  </si>
  <si>
    <t>Fecha de Actualización:</t>
  </si>
  <si>
    <t>PROPÓSITO: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</si>
  <si>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</si>
  <si>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</si>
  <si>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</si>
  <si>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</si>
  <si>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</si>
  <si>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</si>
  <si>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</si>
  <si>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</si>
  <si>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Trazador Presupuestal</t>
  </si>
  <si>
    <t>Categoría</t>
  </si>
  <si>
    <t>Sub-Categoría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</si>
  <si>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</si>
  <si>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</si>
  <si>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</si>
  <si>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</si>
  <si>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</si>
  <si>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</si>
  <si>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</si>
  <si>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</si>
  <si>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</si>
  <si>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</si>
  <si>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</si>
  <si>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</si>
  <si>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</si>
  <si>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</si>
  <si>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</si>
  <si>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</si>
  <si>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</si>
  <si>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</si>
  <si>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</si>
  <si>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</si>
  <si>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</si>
  <si>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</si>
  <si>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PROGRAMA ESTRATÉGICO: </t>
  </si>
  <si>
    <t xml:space="preserve">Plan de Desarrollo </t>
  </si>
  <si>
    <t xml:space="preserve">PROGRAMA: 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</si>
  <si>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</si>
  <si>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</si>
  <si>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</si>
  <si>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</si>
  <si>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</si>
  <si>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</si>
  <si>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</si>
  <si>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</si>
  <si>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</si>
  <si>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</si>
  <si>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Documentos normativos</t>
  </si>
  <si>
    <t>Documentos normativos realizados</t>
  </si>
  <si>
    <t>4. Educación de calidad</t>
  </si>
  <si>
    <t>Sin asociación a la fecha</t>
  </si>
  <si>
    <t>Servicio de asistencia técnica en educación artística y cultural</t>
  </si>
  <si>
    <t>Asistencias técnicas realizadas</t>
  </si>
  <si>
    <t>Servicio de educación informal al sector artístico y cultural</t>
  </si>
  <si>
    <t>Personas capacitadas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</si>
  <si>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</si>
  <si>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</si>
  <si>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</si>
  <si>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2020110010062</t>
  </si>
  <si>
    <t>Servicios de restauración del patrimonio cultural material inmueble</t>
  </si>
  <si>
    <t>Restauraciones realizadas</t>
  </si>
  <si>
    <t>11. Ciudades y comunidades sostenibles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</si>
  <si>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</si>
  <si>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</si>
  <si>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</si>
  <si>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</si>
  <si>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</si>
  <si>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</si>
  <si>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</si>
  <si>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</si>
  <si>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</si>
  <si>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</si>
  <si>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</si>
  <si>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</si>
  <si>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</si>
  <si>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</si>
  <si>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</si>
  <si>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</si>
  <si>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</si>
  <si>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</si>
  <si>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</si>
  <si>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</si>
  <si>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</si>
  <si>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</si>
  <si>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</si>
  <si>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</si>
  <si>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</si>
  <si>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</si>
  <si>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</si>
  <si>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</si>
  <si>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</si>
  <si>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</si>
  <si>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</si>
  <si>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</si>
  <si>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</si>
  <si>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</si>
  <si>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</si>
  <si>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</si>
  <si>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</si>
  <si>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</si>
  <si>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</si>
  <si>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</si>
  <si>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</si>
  <si>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</si>
  <si>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</si>
  <si>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</si>
  <si>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</si>
  <si>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</si>
  <si>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</si>
  <si>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</si>
  <si>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2 - Realizar 50 talleres participativos con la comunidad y actores sociales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</si>
  <si>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</si>
  <si>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</si>
  <si>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</si>
  <si>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16. Paz, justicia e instituciones sólidas</t>
  </si>
  <si>
    <t>539 - Realizar el 100% de las acciones para el fortalecimiento de la comunicación pública</t>
  </si>
  <si>
    <t>3. Implementar el 100% de las estrategias de fortalecimiento de la comunicación pública</t>
  </si>
  <si>
    <t>2 - Realizar el 100% de la administración, mantenimiento y adecuación de la infraestuctura institucional</t>
  </si>
  <si>
    <t>Sedes adecuadas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</si>
  <si>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</si>
  <si>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</si>
  <si>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</si>
  <si>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</si>
  <si>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>133011605560000007597</t>
  </si>
  <si>
    <t>2020110010078</t>
  </si>
  <si>
    <t>157 - Realizar 1100 intervenciones en Bienes de Interés Cultural de Bogotá</t>
  </si>
  <si>
    <t>Servicios de formación en patrimonio cultural con enfoque territorial y poblacional-diferencial.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</si>
  <si>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</si>
  <si>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</si>
  <si>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Servicios de intervención y recuperación del patrimonio cultural.</t>
  </si>
  <si>
    <t>Número intervenciones en bienes de interés cultural realizadas.</t>
  </si>
  <si>
    <t>Porcentaje de solicitudes atendidas para la recuperación y preservación de Bienes de Interés Cultural</t>
  </si>
  <si>
    <t>Servicio de asistencia técnica para identificación, valoración y salvaguardia del patrimonio cultural.</t>
  </si>
  <si>
    <t>Número de actividades culturales y servicios de mediaciones realizadas.</t>
  </si>
  <si>
    <t>Servicio de divulgación del patrimonio cultural con enfoque territorial y poblacional-diferencial</t>
  </si>
  <si>
    <t xml:space="preserve">Servicios de estímulos y apoyos para la oferta artística, cultural y patrimonial. </t>
  </si>
  <si>
    <t>Número de estímulos y apoyos concertados entregados a creadores, actores y gestores patrimoniales, con enfoque territorial y poblacional-diferencial.</t>
  </si>
  <si>
    <t>Porcentaje de Avance en la Formulación de  planes y proyectos de salvaguardia del Patrimonio Cultural Inmaterial</t>
  </si>
  <si>
    <t>Número de talleres y espacios participativos para la identificación, documentación y registro de manifestaciones culturales realizados
'Número de fichas de registro de manifestaciones elaboradas.</t>
  </si>
  <si>
    <t>Servicio de activación de los patrimonios integrados.</t>
  </si>
  <si>
    <t>Número de acciones de activación social, cultural y física realizadas en Sectores de Interés Cultural.</t>
  </si>
  <si>
    <t>Número de acciones de activación social, cultural y física realizadas en áreas arqueológicas.</t>
  </si>
  <si>
    <t>Servicios de gestión y ordenamiento territorial del patrimonio cultural.</t>
  </si>
  <si>
    <t>Porcentaje de avance en la formulación de instrumentos de gestión y ordenamiento territorial</t>
  </si>
  <si>
    <t>Estrategias de mejoramiento del desempeño institucional y del servicio a la ciudadanía orientada a la entrega efectiva de productos, servicios e información.</t>
  </si>
  <si>
    <t>Sedes adecuadas y/o mantenidas</t>
  </si>
  <si>
    <t>Número de estrategias para la mejora del desempeño institucional desarrolladas</t>
  </si>
  <si>
    <t>Número de sedes institucionales mantenidas física y tecnológicamente</t>
  </si>
  <si>
    <t>Comunidades Negras, Afrocolombianos  y Palenquera (NAP) - Comunidad Raizal - Pueblos y Comunidades Indígenas - Pueblo Rrom o Gitano</t>
  </si>
  <si>
    <t>Prácticas culturales con enfoque étnico diferencial.</t>
  </si>
  <si>
    <t>Participación de la Ciudadanía</t>
  </si>
  <si>
    <t>Ciudananía activa promovida a través de la construcción de capacidades culturales</t>
  </si>
  <si>
    <t>1 - Realizar 1100 intervenciones en Bienes de Interés Cultural de Bogotá</t>
  </si>
  <si>
    <t>Fortalecimiento de capacidades y conocimientos para la transformación cultural y comportamental</t>
  </si>
  <si>
    <t>-Diseño e implementación de estrategias y acciones de transformación cultural y comportamental
-Autonomía económica</t>
  </si>
  <si>
    <t>-Pueblos y Comunidades Indígenas
-Participación de la Ciudadanía</t>
  </si>
  <si>
    <t>-Prácticas culturales con enfoque étnico diferencial.
-Ciudananía activa promovida a través de la construcción de capacidades culturales</t>
  </si>
  <si>
    <t xml:space="preserve">-Reconciliación
-Participación de la Ciudadanía
-ARTE, CULTURA, RECREACIÓN Y DEPORTE
-Ciudad accesible e incluyente </t>
  </si>
  <si>
    <t>-Cultura, arte, recreación y deporte transformador para la reconciliación
-Ciudadanía activa promovida a través de la construcción de capacidades culturales
-Actividades de apreciación, creación, producción y estímulos culturales
-Prácticas culturales, artísticas, recreativas y deportivas accesibles e incluyentes</t>
  </si>
  <si>
    <t>-Comunidades Negras, Afrocolombianos  y Palenquera (NAP) - Comunidad Raizal - Pueblos y Comunidades Indígenas - Pueblo Rrom o Gitano
-Ciudad accesible e incluyente 
-Participación de la Ciudadanía
-Ciudad accesible e incluyente
'-Reconciliación</t>
  </si>
  <si>
    <t>-Prácticas culturales con enfoque étnico diferencial.
-Prácticas culturales, artísticas, recreativas y deportivas accesibles e incluyentes
-Ciudadanía activa promovida a través de la construcción de capacidades culturales
-Prácticas culturales, artísticas, recreativas y deportivas accesibles e incluyentes
'-Cultura, arte, recreación y deporte transformador para la reconciliación</t>
  </si>
  <si>
    <t>-Comunidades Negras, Afrocolombianos  y Palenquera (NAP) - Comunidad Raizal - Pueblos y Comunidades Indígenas - Pueblo Rrom o Gitano
-Participación de la Ciudadanía
-ARTE, CULTURA, RECREACIÓN Y DEPORTE</t>
  </si>
  <si>
    <t>-Educación diferencial.
-Ciudadanía activa promovida a través de la construcción de capacidades culturales
-Actividades de apreciación, creación, producción y estímulos culturales</t>
  </si>
  <si>
    <t>-Participación de la Ciudadanía
-ARTE, CULTURA, RECREACIÓN Y DEPORTE
-Reconciliación</t>
  </si>
  <si>
    <t>-Ciudadanía activa promovida a través de la construcción de capacidades culturales
-Actividades de apreciación, creación, producción y estímulos culturales
-Cultura, arte, recreación y deporte transformador para la reconciliación</t>
  </si>
  <si>
    <t>2 - Beneficiar a 306 personas en el proceso de formación a formadores en patrimonio cultural</t>
  </si>
  <si>
    <t>1 - Beneficiar a 6.694 personas en procesos integrales de formación en patrimonio cultural</t>
  </si>
  <si>
    <t>|</t>
  </si>
  <si>
    <t>7612-Recuperación de Columbarios ubicados en el Globo B del Cementerio Central de Bogotá</t>
  </si>
  <si>
    <t>2024</t>
  </si>
  <si>
    <t>-</t>
  </si>
  <si>
    <t>O23011601210000007611</t>
  </si>
  <si>
    <t>7 - Avanzar en el 100 por ciento de la segunda fase del proyecto de mejora y adecuación del auditorio principal de la FUGA</t>
  </si>
  <si>
    <t>7649-Consolidación de los patrimonios como referente de ordenamiento territorial en la ciudad de Bogotá</t>
  </si>
  <si>
    <t xml:space="preserve">7597. Fortalecimiento de la gestión del Instituto Distrital de Patrimonio Cultural de Bogotá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</si>
</sst>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166" fontId="42" fillId="39" borderId="38" xfId="1" applyNumberFormat="1" applyFont="1" applyFill="1" applyBorder="1" applyAlignment="1">
      <alignment horizontal="center" vertical="center" wrapText="1"/>
    </xf>
    <xf numFmtId="166" fontId="42" fillId="39" borderId="30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0" fontId="42" fillId="40" borderId="20" xfId="0" applyFont="1" applyFill="1" applyBorder="1" applyAlignment="1">
      <alignment horizontal="center" vertical="center" wrapText="1"/>
    </xf>
    <xf numFmtId="0" fontId="42" fillId="40" borderId="18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4" xfId="0" applyNumberFormat="1" applyFont="1" applyFill="1" applyBorder="1" applyAlignment="1">
      <alignment horizontal="center" vertical="center" wrapText="1"/>
    </xf>
    <xf numFmtId="3" fontId="42" fillId="39" borderId="36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6" xfId="1" applyNumberFormat="1" applyFont="1" applyFill="1" applyBorder="1" applyAlignment="1">
      <alignment horizontal="right" vertical="center" wrapText="1"/>
    </xf>
    <xf numFmtId="0" fontId="42" fillId="40" borderId="58" xfId="0" applyFont="1" applyFill="1" applyBorder="1" applyAlignment="1">
      <alignment horizontal="center" vertical="center" wrapText="1"/>
    </xf>
    <xf numFmtId="166" fontId="42" fillId="39" borderId="31" xfId="1" applyNumberFormat="1" applyFont="1" applyFill="1" applyBorder="1" applyAlignment="1">
      <alignment horizontal="center" vertical="center" wrapText="1"/>
    </xf>
    <xf numFmtId="167" fontId="42" fillId="39" borderId="39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8" xfId="0" applyFont="1" applyFill="1" applyBorder="1" applyAlignment="1">
      <alignment horizontal="center" vertical="center" wrapText="1"/>
    </xf>
    <xf numFmtId="166" fontId="42" fillId="39" borderId="32" xfId="1" applyNumberFormat="1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5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66" xfId="0" applyFont="1" applyFill="1" applyBorder="1" applyAlignment="1">
      <alignment vertical="center" wrapText="1"/>
    </xf>
    <xf numFmtId="0" fontId="45" fillId="6" borderId="65" xfId="0" applyFont="1" applyFill="1" applyBorder="1" applyAlignment="1">
      <alignment vertical="center"/>
    </xf>
    <xf numFmtId="0" fontId="45" fillId="6" borderId="66" xfId="0" applyFont="1" applyFill="1" applyBorder="1" applyAlignment="1">
      <alignment vertical="center"/>
    </xf>
    <xf numFmtId="0" fontId="45" fillId="6" borderId="67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43" xfId="0" applyFont="1" applyFill="1" applyBorder="1" applyAlignment="1">
      <alignment horizontal="left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62" xfId="0" applyFont="1" applyFill="1" applyBorder="1" applyAlignment="1">
      <alignment horizontal="left" vertical="center" wrapText="1"/>
    </xf>
    <xf numFmtId="0" fontId="40" fillId="41" borderId="40" xfId="0" applyFont="1" applyFill="1" applyBorder="1" applyAlignment="1">
      <alignment horizontal="left" vertical="center" wrapText="1"/>
    </xf>
    <xf numFmtId="0" fontId="40" fillId="41" borderId="41" xfId="0" applyFont="1" applyFill="1" applyBorder="1" applyAlignment="1">
      <alignment horizontal="left" vertical="center" wrapText="1"/>
    </xf>
    <xf numFmtId="0" fontId="40" fillId="41" borderId="59" xfId="0" applyFont="1" applyFill="1" applyBorder="1" applyAlignment="1">
      <alignment horizontal="left" vertical="center" wrapText="1"/>
    </xf>
    <xf numFmtId="3" fontId="40" fillId="42" borderId="40" xfId="0" applyNumberFormat="1" applyFont="1" applyFill="1" applyBorder="1" applyAlignment="1">
      <alignment horizontal="center" vertical="center" wrapText="1"/>
    </xf>
    <xf numFmtId="3" fontId="40" fillId="42" borderId="41" xfId="0" applyNumberFormat="1" applyFont="1" applyFill="1" applyBorder="1" applyAlignment="1">
      <alignment horizontal="center" vertical="center" wrapText="1"/>
    </xf>
    <xf numFmtId="3" fontId="40" fillId="42" borderId="42" xfId="0" applyNumberFormat="1" applyFont="1" applyFill="1" applyBorder="1" applyAlignment="1">
      <alignment horizontal="center" vertical="center"/>
    </xf>
    <xf numFmtId="3" fontId="40" fillId="42" borderId="41" xfId="0" applyNumberFormat="1" applyFont="1" applyFill="1" applyBorder="1" applyAlignment="1">
      <alignment horizontal="center" vertical="center"/>
    </xf>
    <xf numFmtId="3" fontId="40" fillId="42" borderId="43" xfId="0" applyNumberFormat="1" applyFont="1" applyFill="1" applyBorder="1" applyAlignment="1">
      <alignment horizontal="center" vertical="center"/>
    </xf>
    <xf numFmtId="3" fontId="40" fillId="42" borderId="44" xfId="0" applyNumberFormat="1" applyFont="1" applyFill="1" applyBorder="1" applyAlignment="1">
      <alignment horizontal="center" vertical="center"/>
    </xf>
    <xf numFmtId="3" fontId="40" fillId="42" borderId="45" xfId="0" applyNumberFormat="1" applyFont="1" applyFill="1" applyBorder="1" applyAlignment="1">
      <alignment horizontal="center" vertical="center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9" xfId="0" applyFont="1" applyFill="1" applyBorder="1" applyAlignment="1">
      <alignment horizontal="left" vertical="center" wrapText="1"/>
    </xf>
    <xf numFmtId="0" fontId="40" fillId="38" borderId="46" xfId="0" applyFont="1" applyFill="1" applyBorder="1" applyAlignment="1">
      <alignment horizontal="left" vertical="center" wrapText="1"/>
    </xf>
    <xf numFmtId="0" fontId="40" fillId="38" borderId="63" xfId="0" applyFont="1" applyFill="1" applyBorder="1" applyAlignment="1">
      <alignment horizontal="left" vertical="center" wrapText="1"/>
    </xf>
    <xf numFmtId="0" fontId="40" fillId="41" borderId="46" xfId="0" applyFont="1" applyFill="1" applyBorder="1" applyAlignment="1">
      <alignment horizontal="left" vertical="center" wrapText="1"/>
    </xf>
    <xf numFmtId="0" fontId="40" fillId="41" borderId="47" xfId="0" applyFont="1" applyFill="1" applyBorder="1" applyAlignment="1">
      <alignment horizontal="left" vertical="center" wrapText="1"/>
    </xf>
    <xf numFmtId="0" fontId="40" fillId="41" borderId="60" xfId="0" applyFont="1" applyFill="1" applyBorder="1" applyAlignment="1">
      <alignment horizontal="left" vertical="center" wrapText="1"/>
    </xf>
    <xf numFmtId="3" fontId="40" fillId="42" borderId="46" xfId="0" applyNumberFormat="1" applyFont="1" applyFill="1" applyBorder="1" applyAlignment="1">
      <alignment horizontal="center" vertical="center" wrapText="1"/>
    </xf>
    <xf numFmtId="3" fontId="40" fillId="42" borderId="47" xfId="0" applyNumberFormat="1" applyFont="1" applyFill="1" applyBorder="1" applyAlignment="1">
      <alignment horizontal="center" vertical="center" wrapText="1"/>
    </xf>
    <xf numFmtId="3" fontId="40" fillId="42" borderId="48" xfId="0" applyNumberFormat="1" applyFont="1" applyFill="1" applyBorder="1" applyAlignment="1">
      <alignment horizontal="center" vertical="center"/>
    </xf>
    <xf numFmtId="3" fontId="40" fillId="42" borderId="47" xfId="0" applyNumberFormat="1" applyFont="1" applyFill="1" applyBorder="1" applyAlignment="1">
      <alignment horizontal="center" vertical="center"/>
    </xf>
    <xf numFmtId="3" fontId="40" fillId="42" borderId="49" xfId="0" applyNumberFormat="1" applyFont="1" applyFill="1" applyBorder="1" applyAlignment="1">
      <alignment horizontal="center" vertical="center"/>
    </xf>
    <xf numFmtId="3" fontId="40" fillId="42" borderId="50" xfId="0" applyNumberFormat="1" applyFont="1" applyFill="1" applyBorder="1" applyAlignment="1">
      <alignment horizontal="center" vertical="center"/>
    </xf>
    <xf numFmtId="3" fontId="40" fillId="42" borderId="51" xfId="0" applyNumberFormat="1" applyFont="1" applyFill="1" applyBorder="1" applyAlignment="1">
      <alignment horizontal="center" vertical="center"/>
    </xf>
    <xf numFmtId="0" fontId="40" fillId="38" borderId="53" xfId="0" applyFont="1" applyFill="1" applyBorder="1" applyAlignment="1">
      <alignment horizontal="left" vertical="center" wrapText="1"/>
    </xf>
    <xf numFmtId="0" fontId="40" fillId="38" borderId="55" xfId="0" applyFont="1" applyFill="1" applyBorder="1" applyAlignment="1">
      <alignment horizontal="left" vertical="center" wrapText="1"/>
    </xf>
    <xf numFmtId="0" fontId="40" fillId="38" borderId="52" xfId="0" applyFont="1" applyFill="1" applyBorder="1" applyAlignment="1">
      <alignment horizontal="left" vertical="center" wrapText="1"/>
    </xf>
    <xf numFmtId="0" fontId="40" fillId="38" borderId="64" xfId="0" applyFont="1" applyFill="1" applyBorder="1" applyAlignment="1">
      <alignment horizontal="left" vertical="center" wrapText="1"/>
    </xf>
    <xf numFmtId="0" fontId="40" fillId="41" borderId="52" xfId="0" applyFont="1" applyFill="1" applyBorder="1" applyAlignment="1">
      <alignment horizontal="left" vertical="center" wrapText="1"/>
    </xf>
    <xf numFmtId="0" fontId="40" fillId="41" borderId="53" xfId="0" applyFont="1" applyFill="1" applyBorder="1" applyAlignment="1">
      <alignment horizontal="left" vertical="center" wrapText="1"/>
    </xf>
    <xf numFmtId="0" fontId="40" fillId="41" borderId="61" xfId="0" applyFont="1" applyFill="1" applyBorder="1" applyAlignment="1">
      <alignment horizontal="left" vertical="center" wrapText="1"/>
    </xf>
    <xf numFmtId="3" fontId="40" fillId="42" borderId="52" xfId="0" applyNumberFormat="1" applyFont="1" applyFill="1" applyBorder="1" applyAlignment="1">
      <alignment horizontal="center" vertical="center" wrapText="1"/>
    </xf>
    <xf numFmtId="3" fontId="40" fillId="42" borderId="53" xfId="0" applyNumberFormat="1" applyFont="1" applyFill="1" applyBorder="1" applyAlignment="1">
      <alignment horizontal="center" vertical="center" wrapText="1"/>
    </xf>
    <xf numFmtId="3" fontId="40" fillId="42" borderId="54" xfId="0" applyNumberFormat="1" applyFont="1" applyFill="1" applyBorder="1" applyAlignment="1">
      <alignment horizontal="center" vertical="center"/>
    </xf>
    <xf numFmtId="3" fontId="40" fillId="42" borderId="53" xfId="0" applyNumberFormat="1" applyFont="1" applyFill="1" applyBorder="1" applyAlignment="1">
      <alignment horizontal="center" vertical="center"/>
    </xf>
    <xf numFmtId="3" fontId="40" fillId="42" borderId="55" xfId="0" applyNumberFormat="1" applyFont="1" applyFill="1" applyBorder="1" applyAlignment="1">
      <alignment horizontal="center" vertical="center"/>
    </xf>
    <xf numFmtId="3" fontId="40" fillId="42" borderId="56" xfId="0" applyNumberFormat="1" applyFont="1" applyFill="1" applyBorder="1" applyAlignment="1">
      <alignment horizontal="center" vertical="center"/>
    </xf>
    <xf numFmtId="3" fontId="40" fillId="42" borderId="57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left" vertical="center" wrapText="1"/>
    </xf>
    <xf numFmtId="3" fontId="40" fillId="38" borderId="41" xfId="72" applyNumberFormat="1" applyFont="1" applyFill="1" applyBorder="1" applyAlignment="1">
      <alignment horizontal="left" vertical="center" wrapText="1"/>
    </xf>
    <xf numFmtId="0" fontId="40" fillId="6" borderId="46" xfId="0" applyFont="1" applyFill="1" applyBorder="1" applyAlignment="1">
      <alignment horizontal="left" vertical="center" wrapText="1"/>
    </xf>
    <xf numFmtId="3" fontId="40" fillId="38" borderId="47" xfId="72" applyNumberFormat="1" applyFont="1" applyFill="1" applyBorder="1" applyAlignment="1">
      <alignment horizontal="left" vertical="center" wrapText="1"/>
    </xf>
    <xf numFmtId="0" fontId="40" fillId="6" borderId="52" xfId="0" applyFont="1" applyFill="1" applyBorder="1" applyAlignment="1">
      <alignment horizontal="left" vertical="center" wrapText="1"/>
    </xf>
    <xf numFmtId="3" fontId="40" fillId="38" borderId="53" xfId="72" applyNumberFormat="1" applyFont="1" applyFill="1" applyBorder="1" applyAlignment="1">
      <alignment horizontal="left" vertical="center" wrapText="1"/>
    </xf>
    <xf numFmtId="167" fontId="42" fillId="39" borderId="37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4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2" borderId="40" xfId="0" applyNumberFormat="1" applyFont="1" applyFill="1" applyBorder="1" applyAlignment="1">
      <alignment horizontal="right" vertical="center" wrapText="1"/>
    </xf>
    <xf numFmtId="3" fontId="40" fillId="42" borderId="46" xfId="0" applyNumberFormat="1" applyFont="1" applyFill="1" applyBorder="1" applyAlignment="1">
      <alignment horizontal="right" vertical="center" wrapText="1"/>
    </xf>
    <xf numFmtId="3" fontId="40" fillId="42" borderId="52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0" fontId="40" fillId="41" borderId="47" xfId="0" quotePrefix="1" applyFont="1" applyFill="1" applyBorder="1" applyAlignment="1">
      <alignment horizontal="left" vertical="center" wrapText="1"/>
    </xf>
    <xf numFmtId="0" fontId="40" fillId="41" borderId="60" xfId="0" quotePrefix="1" applyFont="1" applyFill="1" applyBorder="1" applyAlignment="1">
      <alignment horizontal="left" vertical="center" wrapText="1"/>
    </xf>
    <xf numFmtId="3" fontId="40" fillId="42" borderId="72" xfId="0" applyNumberFormat="1" applyFont="1" applyFill="1" applyBorder="1" applyAlignment="1">
      <alignment horizontal="center" vertical="center" wrapText="1"/>
    </xf>
    <xf numFmtId="3" fontId="40" fillId="38" borderId="74" xfId="72" applyNumberFormat="1" applyFont="1" applyFill="1" applyBorder="1" applyAlignment="1">
      <alignment horizontal="left" vertical="center" wrapText="1"/>
    </xf>
    <xf numFmtId="0" fontId="40" fillId="38" borderId="74" xfId="0" applyFont="1" applyFill="1" applyBorder="1" applyAlignment="1">
      <alignment horizontal="left" vertical="center" wrapText="1"/>
    </xf>
    <xf numFmtId="0" fontId="40" fillId="38" borderId="75" xfId="0" applyFont="1" applyFill="1" applyBorder="1" applyAlignment="1">
      <alignment horizontal="left" vertical="center" wrapText="1"/>
    </xf>
    <xf numFmtId="0" fontId="40" fillId="38" borderId="73" xfId="0" applyFont="1" applyFill="1" applyBorder="1" applyAlignment="1">
      <alignment horizontal="left" vertical="center" wrapText="1"/>
    </xf>
    <xf numFmtId="0" fontId="40" fillId="38" borderId="76" xfId="0" applyFont="1" applyFill="1" applyBorder="1" applyAlignment="1">
      <alignment horizontal="left" vertical="center" wrapText="1"/>
    </xf>
    <xf numFmtId="0" fontId="40" fillId="41" borderId="73" xfId="0" applyFont="1" applyFill="1" applyBorder="1" applyAlignment="1">
      <alignment horizontal="left" vertical="center" wrapText="1"/>
    </xf>
    <xf numFmtId="0" fontId="40" fillId="41" borderId="74" xfId="0" applyFont="1" applyFill="1" applyBorder="1" applyAlignment="1">
      <alignment horizontal="left" vertical="center" wrapText="1"/>
    </xf>
    <xf numFmtId="0" fontId="40" fillId="41" borderId="77" xfId="0" applyFont="1" applyFill="1" applyBorder="1" applyAlignment="1">
      <alignment horizontal="left" vertical="center" wrapText="1"/>
    </xf>
    <xf numFmtId="3" fontId="40" fillId="42" borderId="73" xfId="0" applyNumberFormat="1" applyFont="1" applyFill="1" applyBorder="1" applyAlignment="1">
      <alignment horizontal="right" vertical="center" wrapText="1"/>
    </xf>
    <xf numFmtId="3" fontId="40" fillId="42" borderId="74" xfId="0" applyNumberFormat="1" applyFont="1" applyFill="1" applyBorder="1" applyAlignment="1">
      <alignment horizontal="center" vertical="center" wrapText="1"/>
    </xf>
    <xf numFmtId="3" fontId="40" fillId="42" borderId="74" xfId="0" applyNumberFormat="1" applyFont="1" applyFill="1" applyBorder="1" applyAlignment="1">
      <alignment horizontal="center" vertical="center"/>
    </xf>
    <xf numFmtId="3" fontId="40" fillId="42" borderId="75" xfId="0" applyNumberFormat="1" applyFont="1" applyFill="1" applyBorder="1" applyAlignment="1">
      <alignment horizontal="center" vertical="center"/>
    </xf>
    <xf numFmtId="164" fontId="40" fillId="0" borderId="0" xfId="1" applyFont="1" applyAlignment="1">
      <alignment vertical="center"/>
    </xf>
    <xf numFmtId="165" fontId="40" fillId="0" borderId="0" xfId="0" applyNumberFormat="1" applyFont="1" applyAlignment="1">
      <alignment vertical="center"/>
    </xf>
    <xf numFmtId="3" fontId="40" fillId="42" borderId="71" xfId="0" applyNumberFormat="1" applyFont="1" applyFill="1" applyBorder="1" applyAlignment="1">
      <alignment horizontal="right" vertical="center" wrapText="1"/>
    </xf>
    <xf numFmtId="0" fontId="40" fillId="38" borderId="69" xfId="0" applyFont="1" applyFill="1" applyBorder="1" applyAlignment="1">
      <alignment horizontal="left" vertical="center"/>
    </xf>
    <xf numFmtId="0" fontId="40" fillId="38" borderId="68" xfId="0" applyFont="1" applyFill="1" applyBorder="1" applyAlignment="1">
      <alignment horizontal="left" vertical="center"/>
    </xf>
    <xf numFmtId="0" fontId="40" fillId="38" borderId="70" xfId="0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69" xfId="0" applyFont="1" applyFill="1" applyBorder="1" applyAlignment="1">
      <alignment horizontal="left" vertical="center" wrapText="1"/>
    </xf>
    <xf numFmtId="0" fontId="38" fillId="38" borderId="68" xfId="0" applyFont="1" applyFill="1" applyBorder="1" applyAlignment="1">
      <alignment horizontal="left" vertical="center" wrapText="1"/>
    </xf>
    <xf numFmtId="0" fontId="38" fillId="38" borderId="70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69" xfId="0" applyFont="1" applyFill="1" applyBorder="1" applyAlignment="1">
      <alignment horizontal="left" vertical="center" wrapText="1"/>
    </xf>
    <xf numFmtId="0" fontId="40" fillId="38" borderId="68" xfId="0" applyFont="1" applyFill="1" applyBorder="1" applyAlignment="1">
      <alignment horizontal="left" vertical="center" wrapText="1"/>
    </xf>
    <xf numFmtId="0" fontId="40" fillId="38" borderId="70" xfId="0" applyFont="1" applyFill="1" applyBorder="1" applyAlignment="1">
      <alignment horizontal="left" vertical="center" wrapText="1"/>
    </xf>
    <xf numFmtId="0" fontId="39" fillId="38" borderId="1" xfId="0" applyFont="1" applyFill="1" applyBorder="1" applyAlignment="1">
      <alignment horizontal="left" vertical="center"/>
    </xf>
    <xf numFmtId="0" fontId="39" fillId="38" borderId="24" xfId="0" applyFont="1" applyFill="1" applyBorder="1" applyAlignment="1">
      <alignment horizontal="left" vertical="center"/>
    </xf>
    <xf numFmtId="0" fontId="39" fillId="38" borderId="26" xfId="0" quotePrefix="1" applyFont="1" applyFill="1" applyBorder="1" applyAlignment="1">
      <alignment horizontal="left" vertical="center"/>
    </xf>
    <xf numFmtId="0" fontId="39" fillId="38" borderId="26" xfId="0" applyFont="1" applyFill="1" applyBorder="1" applyAlignment="1">
      <alignment horizontal="left" vertical="center"/>
    </xf>
    <xf numFmtId="0" fontId="39" fillId="38" borderId="27" xfId="0" applyFont="1" applyFill="1" applyBorder="1" applyAlignment="1">
      <alignment horizontal="left" vertical="center"/>
    </xf>
    <xf numFmtId="0" fontId="39" fillId="38" borderId="17" xfId="0" applyFont="1" applyFill="1" applyBorder="1" applyAlignment="1">
      <alignment horizontal="left" vertical="center"/>
    </xf>
    <xf numFmtId="0" fontId="39" fillId="38" borderId="22" xfId="0" applyFont="1" applyFill="1" applyBorder="1" applyAlignment="1">
      <alignment horizontal="left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E9B7083-96B7-4DB4-BBFE-A1AF02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B753FD0-C0E3-477F-ABDA-1F2A103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83E8B03B-73A7-477A-A6D3-5DBC57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CA6DB9E-307B-4C94-B434-1D22FF1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F6F79370-C829-484F-B30F-3386C419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C51"/>
  <sheetViews>
    <sheetView showGridLines="0" tabSelected="1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11" width="20.710937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63" t="s">
        <v>47</v>
      </c>
      <c r="D6" s="163"/>
      <c r="E6" s="163"/>
      <c r="F6" s="163"/>
      <c r="G6" s="164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56" t="s">
        <v>48</v>
      </c>
      <c r="D7" s="156" t="s">
        <v>48</v>
      </c>
      <c r="E7" s="156" t="s">
        <v>48</v>
      </c>
      <c r="F7" s="156" t="s">
        <v>48</v>
      </c>
      <c r="G7" s="157" t="s">
        <v>48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56" t="s">
        <v>49</v>
      </c>
      <c r="D8" s="156" t="s">
        <v>50</v>
      </c>
      <c r="E8" s="156" t="s">
        <v>50</v>
      </c>
      <c r="F8" s="156" t="s">
        <v>50</v>
      </c>
      <c r="G8" s="157" t="s">
        <v>50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56" t="s">
        <v>51</v>
      </c>
      <c r="D9" s="156" t="s">
        <v>51</v>
      </c>
      <c r="E9" s="156" t="s">
        <v>51</v>
      </c>
      <c r="F9" s="156" t="s">
        <v>51</v>
      </c>
      <c r="G9" s="157" t="s">
        <v>51</v>
      </c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53" t="s">
        <v>52</v>
      </c>
      <c r="D10" s="154"/>
      <c r="E10" s="154"/>
      <c r="F10" s="154"/>
      <c r="G10" s="155"/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53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76" t="s">
        <v>54</v>
      </c>
      <c r="D12" s="156" t="s">
        <v>54</v>
      </c>
      <c r="E12" s="156" t="s">
        <v>54</v>
      </c>
      <c r="F12" s="156" t="s">
        <v>54</v>
      </c>
      <c r="G12" s="157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70" t="s">
        <v>55</v>
      </c>
      <c r="D13" s="171">
        <v>2020110010174</v>
      </c>
      <c r="E13" s="171">
        <v>2020110010174</v>
      </c>
      <c r="F13" s="171">
        <v>2020110010174</v>
      </c>
      <c r="G13" s="172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0.75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0" customHeight="1" x14ac:dyDescent="0.2">
      <c r="B16" s="165" t="s">
        <v>16</v>
      </c>
      <c r="C16" s="37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677550000</v>
      </c>
      <c r="D17" s="52">
        <v>0</v>
      </c>
      <c r="E17" s="52">
        <v>469563593</v>
      </c>
      <c r="F17" s="39">
        <f>D17-E17</f>
        <v>-469563593</v>
      </c>
      <c r="G17" s="45">
        <f>+C17+F17</f>
        <v>207986407</v>
      </c>
      <c r="H17" s="133">
        <f>+G17-L24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2" t="s">
        <v>56</v>
      </c>
      <c r="C20" s="123" t="s">
        <v>176</v>
      </c>
      <c r="D20" s="92" t="s">
        <v>61</v>
      </c>
      <c r="E20" s="92" t="s">
        <v>62</v>
      </c>
      <c r="F20" s="93" t="s">
        <v>136</v>
      </c>
      <c r="G20" s="94" t="s">
        <v>137</v>
      </c>
      <c r="H20" s="95" t="s">
        <v>59</v>
      </c>
      <c r="I20" s="96" t="s">
        <v>180</v>
      </c>
      <c r="J20" s="97" t="s">
        <v>158</v>
      </c>
      <c r="K20" s="98" t="s">
        <v>159</v>
      </c>
      <c r="L20" s="131">
        <v>207986407</v>
      </c>
      <c r="M20" s="152">
        <v>207986407</v>
      </c>
      <c r="N20" s="137">
        <v>207986407</v>
      </c>
      <c r="O20" s="102">
        <v>0</v>
      </c>
      <c r="P20" s="102">
        <v>1400000</v>
      </c>
      <c r="Q20" s="102">
        <v>42513116</v>
      </c>
      <c r="R20" s="102">
        <f>90944606-Q20-P20</f>
        <v>47031490</v>
      </c>
      <c r="S20" s="102">
        <f>137976096-R20-Q20-P20</f>
        <v>47031490</v>
      </c>
      <c r="T20" s="102">
        <v>46872002</v>
      </c>
      <c r="U20" s="102">
        <v>15237234</v>
      </c>
      <c r="V20" s="102">
        <v>0</v>
      </c>
      <c r="W20" s="102">
        <v>0</v>
      </c>
      <c r="X20" s="102">
        <v>0</v>
      </c>
      <c r="Y20" s="103"/>
      <c r="Z20" s="103"/>
      <c r="AA20" s="104">
        <f>SUM(O20:Z20)</f>
        <v>200085332</v>
      </c>
      <c r="AB20" s="105">
        <f>+N20-AA20</f>
        <v>7901075</v>
      </c>
      <c r="AC20" s="3"/>
    </row>
    <row r="21" spans="2:29" ht="34.5" customHeight="1" x14ac:dyDescent="0.2">
      <c r="B21" s="122" t="s">
        <v>56</v>
      </c>
      <c r="C21" s="123" t="s">
        <v>175</v>
      </c>
      <c r="D21" s="92" t="s">
        <v>63</v>
      </c>
      <c r="E21" s="92" t="s">
        <v>64</v>
      </c>
      <c r="F21" s="93" t="s">
        <v>136</v>
      </c>
      <c r="G21" s="94" t="s">
        <v>138</v>
      </c>
      <c r="H21" s="95" t="s">
        <v>59</v>
      </c>
      <c r="I21" s="96" t="s">
        <v>180</v>
      </c>
      <c r="J21" s="97" t="s">
        <v>160</v>
      </c>
      <c r="K21" s="98" t="s">
        <v>161</v>
      </c>
      <c r="L21" s="131">
        <v>0</v>
      </c>
      <c r="M21" s="131">
        <v>0</v>
      </c>
      <c r="N21" s="100">
        <v>0</v>
      </c>
      <c r="O21" s="101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4">
        <f>SUM(O21:Z21)</f>
        <v>0</v>
      </c>
      <c r="AB21" s="105">
        <f>+N21-AA21</f>
        <v>0</v>
      </c>
      <c r="AC21" s="3"/>
    </row>
    <row r="22" spans="2:29" ht="34.5" customHeight="1" x14ac:dyDescent="0.2">
      <c r="B22" s="122"/>
      <c r="C22" s="123"/>
      <c r="D22" s="92"/>
      <c r="E22" s="92"/>
      <c r="F22" s="93"/>
      <c r="G22" s="94"/>
      <c r="H22" s="95"/>
      <c r="I22" s="96"/>
      <c r="J22" s="97"/>
      <c r="K22" s="98"/>
      <c r="L22" s="131"/>
      <c r="M22" s="99"/>
      <c r="N22" s="100"/>
      <c r="O22" s="101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  <c r="AA22" s="104"/>
      <c r="AB22" s="105"/>
      <c r="AC22" s="3"/>
    </row>
    <row r="23" spans="2:29" ht="34.5" customHeight="1" thickBot="1" x14ac:dyDescent="0.25">
      <c r="B23" s="124"/>
      <c r="C23" s="125"/>
      <c r="D23" s="106"/>
      <c r="E23" s="106"/>
      <c r="F23" s="107"/>
      <c r="G23" s="108"/>
      <c r="H23" s="109"/>
      <c r="I23" s="110"/>
      <c r="J23" s="111"/>
      <c r="K23" s="112"/>
      <c r="L23" s="132"/>
      <c r="M23" s="113"/>
      <c r="N23" s="114"/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7"/>
      <c r="AA23" s="118"/>
      <c r="AB23" s="119"/>
      <c r="AC23" s="3"/>
    </row>
    <row r="24" spans="2:29" s="18" customFormat="1" ht="31.5" customHeight="1" thickBot="1" x14ac:dyDescent="0.25">
      <c r="B24" s="19" t="s">
        <v>42</v>
      </c>
      <c r="C24" s="49"/>
      <c r="D24" s="21"/>
      <c r="E24" s="20"/>
      <c r="F24" s="22"/>
      <c r="G24" s="60"/>
      <c r="H24" s="62"/>
      <c r="I24" s="60"/>
      <c r="J24" s="23"/>
      <c r="K24" s="57"/>
      <c r="L24" s="58">
        <f t="shared" ref="L24:AB24" si="0">SUBTOTAL(9,L20:L23)</f>
        <v>207986407</v>
      </c>
      <c r="M24" s="58">
        <f t="shared" si="0"/>
        <v>207986407</v>
      </c>
      <c r="N24" s="55">
        <f t="shared" si="0"/>
        <v>207986407</v>
      </c>
      <c r="O24" s="126">
        <f>SUBTOTAL(9,O21:O23)</f>
        <v>0</v>
      </c>
      <c r="P24" s="126">
        <f t="shared" si="0"/>
        <v>1400000</v>
      </c>
      <c r="Q24" s="126">
        <f t="shared" si="0"/>
        <v>42513116</v>
      </c>
      <c r="R24" s="126">
        <f t="shared" si="0"/>
        <v>47031490</v>
      </c>
      <c r="S24" s="126">
        <f t="shared" si="0"/>
        <v>47031490</v>
      </c>
      <c r="T24" s="126">
        <f t="shared" si="0"/>
        <v>46872002</v>
      </c>
      <c r="U24" s="126">
        <f t="shared" si="0"/>
        <v>15237234</v>
      </c>
      <c r="V24" s="126">
        <f t="shared" si="0"/>
        <v>0</v>
      </c>
      <c r="W24" s="126">
        <f t="shared" si="0"/>
        <v>0</v>
      </c>
      <c r="X24" s="126">
        <f t="shared" si="0"/>
        <v>0</v>
      </c>
      <c r="Y24" s="126">
        <f t="shared" si="0"/>
        <v>0</v>
      </c>
      <c r="Z24" s="127">
        <f t="shared" si="0"/>
        <v>0</v>
      </c>
      <c r="AA24" s="128">
        <f t="shared" si="0"/>
        <v>200085332</v>
      </c>
      <c r="AB24" s="129">
        <f t="shared" si="0"/>
        <v>7901075</v>
      </c>
    </row>
    <row r="25" spans="2:29" s="26" customFormat="1" ht="11.25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24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1"/>
    </row>
    <row r="26" spans="2:29" x14ac:dyDescent="0.2">
      <c r="C26" s="31"/>
      <c r="M26" s="134"/>
      <c r="N26" s="3"/>
      <c r="O26" s="3"/>
    </row>
    <row r="27" spans="2:29" x14ac:dyDescent="0.2">
      <c r="C27" s="31"/>
    </row>
    <row r="28" spans="2:29" x14ac:dyDescent="0.2">
      <c r="C28" s="31"/>
    </row>
    <row r="29" spans="2:29" x14ac:dyDescent="0.2">
      <c r="C29" s="31"/>
    </row>
    <row r="30" spans="2:29" x14ac:dyDescent="0.2">
      <c r="B30" s="30"/>
      <c r="D30" s="31"/>
    </row>
    <row r="31" spans="2:29" x14ac:dyDescent="0.2">
      <c r="B31" s="30"/>
      <c r="D31" s="31"/>
    </row>
    <row r="32" spans="2:29" x14ac:dyDescent="0.2">
      <c r="B32" s="29"/>
      <c r="C32" s="31"/>
      <c r="D32" s="31"/>
    </row>
    <row r="33" spans="2:9" x14ac:dyDescent="0.2">
      <c r="B33" s="30"/>
      <c r="C33" s="31"/>
      <c r="D33" s="31"/>
      <c r="G33" s="34"/>
      <c r="H33" s="34"/>
      <c r="I33" s="34"/>
    </row>
    <row r="34" spans="2:9" x14ac:dyDescent="0.2">
      <c r="B34" s="30"/>
    </row>
    <row r="35" spans="2:9" x14ac:dyDescent="0.2">
      <c r="C35" s="31"/>
      <c r="D35" s="31"/>
    </row>
    <row r="36" spans="2:9" x14ac:dyDescent="0.2">
      <c r="B36" s="30"/>
    </row>
    <row r="37" spans="2:9" x14ac:dyDescent="0.2">
      <c r="B37" s="30"/>
    </row>
    <row r="38" spans="2:9" x14ac:dyDescent="0.2">
      <c r="B38" s="30"/>
    </row>
    <row r="39" spans="2:9" x14ac:dyDescent="0.2">
      <c r="B39" s="30"/>
    </row>
    <row r="40" spans="2:9" x14ac:dyDescent="0.2">
      <c r="B40" s="30"/>
    </row>
    <row r="41" spans="2:9" x14ac:dyDescent="0.2">
      <c r="B41" s="30"/>
      <c r="C41" s="31"/>
    </row>
    <row r="42" spans="2:9" x14ac:dyDescent="0.2">
      <c r="B42" s="30"/>
      <c r="C42" s="31"/>
    </row>
    <row r="43" spans="2:9" x14ac:dyDescent="0.2">
      <c r="B43" s="30"/>
      <c r="C43" s="31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</sheetData>
  <autoFilter ref="B19:AC23"/>
  <mergeCells count="14">
    <mergeCell ref="B16:B17"/>
    <mergeCell ref="C15:E15"/>
    <mergeCell ref="C13:G13"/>
    <mergeCell ref="C11:G11"/>
    <mergeCell ref="C12:G12"/>
    <mergeCell ref="C10:G10"/>
    <mergeCell ref="C7:G7"/>
    <mergeCell ref="C8:G8"/>
    <mergeCell ref="C9:G9"/>
    <mergeCell ref="B2:B4"/>
    <mergeCell ref="C2:G2"/>
    <mergeCell ref="C3:G3"/>
    <mergeCell ref="C4:G4"/>
    <mergeCell ref="C6:G6"/>
  </mergeCells>
  <phoneticPr fontId="37" type="noConversion"/>
  <conditionalFormatting sqref="AB19:AB23 AC25:AC1048576">
    <cfRule type="cellIs" dxfId="13" priority="47" operator="lessThan">
      <formula>0</formula>
    </cfRule>
  </conditionalFormatting>
  <conditionalFormatting sqref="AC6:AC15">
    <cfRule type="cellIs" dxfId="12" priority="269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C56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2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11" width="18.85546875" style="3" hidden="1" customWidth="1" outlineLevel="1"/>
    <col min="12" max="12" width="20.140625" style="3" customWidth="1" outlineLevel="1"/>
    <col min="13" max="13" width="27.85546875" style="3" customWidth="1" outlineLevel="1"/>
    <col min="14" max="15" width="19.7109375" style="5" bestFit="1" customWidth="1"/>
    <col min="16" max="16" width="16.140625" style="6" customWidth="1" outlineLevel="1"/>
    <col min="17" max="17" width="16.85546875" style="6" customWidth="1" outlineLevel="1"/>
    <col min="18" max="18" width="17.5703125" style="6" customWidth="1" outlineLevel="1"/>
    <col min="19" max="19" width="22.5703125" style="6" customWidth="1" outlineLevel="1"/>
    <col min="20" max="20" width="16.42578125" style="6" customWidth="1" outlineLevel="1"/>
    <col min="21" max="23" width="17.42578125" style="6" customWidth="1" outlineLevel="1"/>
    <col min="24" max="26" width="18.5703125" style="6" customWidth="1" outlineLevel="1"/>
    <col min="27" max="27" width="19.57031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63" t="s">
        <v>47</v>
      </c>
      <c r="D6" s="163"/>
      <c r="E6" s="163"/>
      <c r="F6" s="163"/>
      <c r="G6" s="164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56" t="s">
        <v>48</v>
      </c>
      <c r="D7" s="156" t="s">
        <v>48</v>
      </c>
      <c r="E7" s="156" t="s">
        <v>48</v>
      </c>
      <c r="F7" s="156" t="s">
        <v>48</v>
      </c>
      <c r="G7" s="157" t="s">
        <v>48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56" t="s">
        <v>65</v>
      </c>
      <c r="D8" s="156" t="s">
        <v>50</v>
      </c>
      <c r="E8" s="156" t="s">
        <v>50</v>
      </c>
      <c r="F8" s="156" t="s">
        <v>50</v>
      </c>
      <c r="G8" s="157" t="s">
        <v>50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56" t="s">
        <v>51</v>
      </c>
      <c r="D9" s="156" t="s">
        <v>51</v>
      </c>
      <c r="E9" s="156" t="s">
        <v>51</v>
      </c>
      <c r="F9" s="156" t="s">
        <v>51</v>
      </c>
      <c r="G9" s="157" t="s">
        <v>51</v>
      </c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53" t="s">
        <v>66</v>
      </c>
      <c r="D10" s="154"/>
      <c r="E10" s="154"/>
      <c r="F10" s="154"/>
      <c r="G10" s="155"/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67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76" t="s">
        <v>181</v>
      </c>
      <c r="D12" s="156" t="s">
        <v>54</v>
      </c>
      <c r="E12" s="156" t="s">
        <v>54</v>
      </c>
      <c r="F12" s="156" t="s">
        <v>54</v>
      </c>
      <c r="G12" s="157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70" t="s">
        <v>68</v>
      </c>
      <c r="D13" s="171">
        <v>2020110010174</v>
      </c>
      <c r="E13" s="171">
        <v>2020110010174</v>
      </c>
      <c r="F13" s="171">
        <v>2020110010174</v>
      </c>
      <c r="G13" s="172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6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5" t="s">
        <v>16</v>
      </c>
      <c r="C16" s="37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6896654000</v>
      </c>
      <c r="D17" s="52">
        <v>0</v>
      </c>
      <c r="E17" s="52">
        <v>4117554252</v>
      </c>
      <c r="F17" s="39">
        <f>D17-E17</f>
        <v>-4117554252</v>
      </c>
      <c r="G17" s="45">
        <f>+C17+F17</f>
        <v>2779099748</v>
      </c>
      <c r="H17" s="133">
        <f>+G17-L27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2" t="s">
        <v>135</v>
      </c>
      <c r="C20" s="123" t="s">
        <v>162</v>
      </c>
      <c r="D20" s="92" t="s">
        <v>69</v>
      </c>
      <c r="E20" s="92" t="s">
        <v>70</v>
      </c>
      <c r="F20" s="93" t="s">
        <v>139</v>
      </c>
      <c r="G20" s="94" t="s">
        <v>140</v>
      </c>
      <c r="H20" s="95" t="s">
        <v>71</v>
      </c>
      <c r="I20" s="96"/>
      <c r="J20" s="97" t="s">
        <v>164</v>
      </c>
      <c r="K20" s="98" t="s">
        <v>163</v>
      </c>
      <c r="L20" s="131">
        <v>1041130032</v>
      </c>
      <c r="M20" s="131">
        <v>1041130032</v>
      </c>
      <c r="N20" s="102">
        <v>1041130032</v>
      </c>
      <c r="O20" s="101">
        <v>0</v>
      </c>
      <c r="P20" s="102">
        <v>46680218</v>
      </c>
      <c r="Q20" s="102">
        <v>180311507</v>
      </c>
      <c r="R20" s="102">
        <v>227026953</v>
      </c>
      <c r="S20" s="102">
        <v>223259446</v>
      </c>
      <c r="T20" s="102">
        <v>204429047</v>
      </c>
      <c r="U20" s="102">
        <v>159422859</v>
      </c>
      <c r="V20" s="102">
        <v>0</v>
      </c>
      <c r="W20" s="102">
        <v>0</v>
      </c>
      <c r="X20" s="102"/>
      <c r="Y20" s="102"/>
      <c r="Z20" s="103"/>
      <c r="AA20" s="104">
        <f>SUM(O20:Z20)</f>
        <v>1041130030</v>
      </c>
      <c r="AB20" s="105">
        <f>+N20-AA20</f>
        <v>2</v>
      </c>
      <c r="AC20" s="3"/>
    </row>
    <row r="21" spans="2:29" ht="34.5" customHeight="1" x14ac:dyDescent="0.2">
      <c r="B21" s="122" t="s">
        <v>135</v>
      </c>
      <c r="C21" s="123" t="s">
        <v>182</v>
      </c>
      <c r="D21" s="92" t="s">
        <v>69</v>
      </c>
      <c r="E21" s="92" t="s">
        <v>70</v>
      </c>
      <c r="F21" s="93" t="s">
        <v>139</v>
      </c>
      <c r="G21" s="94" t="s">
        <v>140</v>
      </c>
      <c r="H21" s="95" t="s">
        <v>71</v>
      </c>
      <c r="I21" s="96"/>
      <c r="J21" s="97" t="s">
        <v>164</v>
      </c>
      <c r="K21" s="98" t="s">
        <v>163</v>
      </c>
      <c r="L21" s="131">
        <v>422111767</v>
      </c>
      <c r="M21" s="131">
        <v>422111767</v>
      </c>
      <c r="N21" s="101">
        <v>422111767</v>
      </c>
      <c r="O21" s="101">
        <v>0</v>
      </c>
      <c r="P21" s="101">
        <v>0</v>
      </c>
      <c r="Q21" s="101">
        <v>0</v>
      </c>
      <c r="R21" s="101">
        <v>0</v>
      </c>
      <c r="S21" s="102">
        <f>0-R21-Q21-P21-O21</f>
        <v>0</v>
      </c>
      <c r="T21" s="102">
        <v>6296171</v>
      </c>
      <c r="U21" s="102">
        <v>7406214</v>
      </c>
      <c r="V21" s="102">
        <v>7406214</v>
      </c>
      <c r="W21" s="102">
        <v>7406214</v>
      </c>
      <c r="X21" s="102"/>
      <c r="Y21" s="102"/>
      <c r="Z21" s="103"/>
      <c r="AA21" s="104">
        <f>SUM(O21:Z21)</f>
        <v>28514813</v>
      </c>
      <c r="AB21" s="105">
        <f>+N21-AA21</f>
        <v>393596954</v>
      </c>
      <c r="AC21" s="3"/>
    </row>
    <row r="22" spans="2:29" ht="34.5" customHeight="1" x14ac:dyDescent="0.2">
      <c r="B22" s="122" t="s">
        <v>72</v>
      </c>
      <c r="C22" s="123" t="s">
        <v>73</v>
      </c>
      <c r="D22" s="92" t="s">
        <v>74</v>
      </c>
      <c r="E22" s="92" t="s">
        <v>75</v>
      </c>
      <c r="F22" s="93" t="s">
        <v>139</v>
      </c>
      <c r="G22" s="94" t="s">
        <v>140</v>
      </c>
      <c r="H22" s="95" t="s">
        <v>71</v>
      </c>
      <c r="I22" s="96"/>
      <c r="J22" s="97"/>
      <c r="K22" s="98"/>
      <c r="L22" s="131">
        <v>165720064</v>
      </c>
      <c r="M22" s="131">
        <v>165720064</v>
      </c>
      <c r="N22" s="102">
        <v>165720064</v>
      </c>
      <c r="O22" s="101">
        <v>0</v>
      </c>
      <c r="P22" s="102">
        <v>0</v>
      </c>
      <c r="Q22" s="102">
        <v>30041938</v>
      </c>
      <c r="R22" s="102">
        <v>36724525</v>
      </c>
      <c r="S22" s="102">
        <v>41372546</v>
      </c>
      <c r="T22" s="102">
        <v>41372546</v>
      </c>
      <c r="U22" s="102">
        <v>16208509</v>
      </c>
      <c r="V22" s="102">
        <v>0</v>
      </c>
      <c r="W22" s="102">
        <v>0</v>
      </c>
      <c r="X22" s="102"/>
      <c r="Y22" s="102"/>
      <c r="Z22" s="103"/>
      <c r="AA22" s="104">
        <f t="shared" ref="AA22:AA23" si="0">SUM(O22:Z22)</f>
        <v>165720064</v>
      </c>
      <c r="AB22" s="105">
        <f t="shared" ref="AB22:AB23" si="1">+N22-AA22</f>
        <v>0</v>
      </c>
      <c r="AC22" s="3"/>
    </row>
    <row r="23" spans="2:29" ht="34.5" customHeight="1" x14ac:dyDescent="0.2">
      <c r="B23" s="122" t="s">
        <v>135</v>
      </c>
      <c r="C23" s="123" t="s">
        <v>76</v>
      </c>
      <c r="D23" s="92" t="s">
        <v>77</v>
      </c>
      <c r="E23" s="92" t="s">
        <v>78</v>
      </c>
      <c r="F23" s="93" t="s">
        <v>139</v>
      </c>
      <c r="G23" s="94" t="s">
        <v>141</v>
      </c>
      <c r="H23" s="95" t="s">
        <v>71</v>
      </c>
      <c r="I23" s="96"/>
      <c r="J23" s="97"/>
      <c r="K23" s="98"/>
      <c r="L23" s="131">
        <v>1150137885</v>
      </c>
      <c r="M23" s="131">
        <v>1150137885</v>
      </c>
      <c r="N23" s="102">
        <v>1150137885</v>
      </c>
      <c r="O23" s="101">
        <v>0</v>
      </c>
      <c r="P23" s="102">
        <v>11959348</v>
      </c>
      <c r="Q23" s="102">
        <v>257405854</v>
      </c>
      <c r="R23" s="102">
        <v>238097112</v>
      </c>
      <c r="S23" s="102">
        <v>234334429</v>
      </c>
      <c r="T23" s="102">
        <v>235219765</v>
      </c>
      <c r="U23" s="102">
        <v>169047977</v>
      </c>
      <c r="V23" s="102">
        <v>0</v>
      </c>
      <c r="W23" s="102">
        <v>4073400</v>
      </c>
      <c r="X23" s="102"/>
      <c r="Y23" s="102"/>
      <c r="Z23" s="103"/>
      <c r="AA23" s="104">
        <f t="shared" si="0"/>
        <v>1150137885</v>
      </c>
      <c r="AB23" s="105">
        <f t="shared" si="1"/>
        <v>0</v>
      </c>
      <c r="AC23" s="3"/>
    </row>
    <row r="24" spans="2:29" x14ac:dyDescent="0.2">
      <c r="B24" s="122"/>
      <c r="C24" s="123"/>
      <c r="D24" s="92"/>
      <c r="E24" s="92"/>
      <c r="F24" s="93"/>
      <c r="G24" s="94"/>
      <c r="H24" s="95"/>
      <c r="I24" s="96"/>
      <c r="J24" s="97"/>
      <c r="K24" s="98"/>
      <c r="L24" s="131"/>
      <c r="M24" s="131"/>
      <c r="N24" s="100"/>
      <c r="O24" s="101"/>
      <c r="P24" s="101"/>
      <c r="Q24" s="101"/>
      <c r="R24" s="101"/>
      <c r="S24" s="101"/>
      <c r="T24" s="102"/>
      <c r="U24" s="102"/>
      <c r="V24" s="102"/>
      <c r="W24" s="102"/>
      <c r="X24" s="102"/>
      <c r="Y24" s="102"/>
      <c r="Z24" s="103"/>
      <c r="AA24" s="104"/>
      <c r="AB24" s="105"/>
      <c r="AC24" s="3"/>
    </row>
    <row r="25" spans="2:29" x14ac:dyDescent="0.2">
      <c r="B25" s="122"/>
      <c r="C25" s="138"/>
      <c r="D25" s="139"/>
      <c r="E25" s="139"/>
      <c r="F25" s="140"/>
      <c r="G25" s="141"/>
      <c r="H25" s="142"/>
      <c r="I25" s="143"/>
      <c r="J25" s="144"/>
      <c r="K25" s="145"/>
      <c r="L25" s="146"/>
      <c r="M25" s="146"/>
      <c r="N25" s="147"/>
      <c r="O25" s="101"/>
      <c r="P25" s="101"/>
      <c r="Q25" s="101"/>
      <c r="R25" s="101"/>
      <c r="S25" s="101"/>
      <c r="T25" s="101"/>
      <c r="U25" s="148"/>
      <c r="V25" s="148"/>
      <c r="W25" s="148"/>
      <c r="X25" s="148"/>
      <c r="Y25" s="148"/>
      <c r="Z25" s="149"/>
      <c r="AA25" s="104"/>
      <c r="AB25" s="105"/>
      <c r="AC25" s="3"/>
    </row>
    <row r="26" spans="2:29" ht="13.5" thickBot="1" x14ac:dyDescent="0.25">
      <c r="B26" s="124"/>
      <c r="C26" s="125"/>
      <c r="D26" s="106"/>
      <c r="E26" s="106"/>
      <c r="F26" s="107"/>
      <c r="G26" s="108"/>
      <c r="H26" s="109"/>
      <c r="I26" s="110"/>
      <c r="J26" s="111"/>
      <c r="K26" s="112"/>
      <c r="L26" s="132"/>
      <c r="M26" s="113"/>
      <c r="N26" s="114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7"/>
      <c r="AA26" s="118"/>
      <c r="AB26" s="119"/>
      <c r="AC26" s="3"/>
    </row>
    <row r="27" spans="2:29" s="18" customFormat="1" ht="31.5" customHeight="1" thickBot="1" x14ac:dyDescent="0.25">
      <c r="B27" s="19" t="s">
        <v>42</v>
      </c>
      <c r="C27" s="49"/>
      <c r="D27" s="21"/>
      <c r="E27" s="20"/>
      <c r="F27" s="22"/>
      <c r="G27" s="60"/>
      <c r="H27" s="62"/>
      <c r="I27" s="60"/>
      <c r="J27" s="23"/>
      <c r="K27" s="57"/>
      <c r="L27" s="58">
        <f t="shared" ref="L27:AA27" si="2">SUBTOTAL(9,L20:L26)</f>
        <v>2779099748</v>
      </c>
      <c r="M27" s="58">
        <f t="shared" si="2"/>
        <v>2779099748</v>
      </c>
      <c r="N27" s="55">
        <f t="shared" si="2"/>
        <v>2779099748</v>
      </c>
      <c r="O27" s="126">
        <f t="shared" si="2"/>
        <v>0</v>
      </c>
      <c r="P27" s="126">
        <f t="shared" si="2"/>
        <v>58639566</v>
      </c>
      <c r="Q27" s="126">
        <f t="shared" si="2"/>
        <v>467759299</v>
      </c>
      <c r="R27" s="126">
        <f t="shared" si="2"/>
        <v>501848590</v>
      </c>
      <c r="S27" s="126">
        <f t="shared" si="2"/>
        <v>498966421</v>
      </c>
      <c r="T27" s="126">
        <f t="shared" si="2"/>
        <v>487317529</v>
      </c>
      <c r="U27" s="126">
        <f t="shared" si="2"/>
        <v>352085559</v>
      </c>
      <c r="V27" s="126">
        <f t="shared" si="2"/>
        <v>7406214</v>
      </c>
      <c r="W27" s="126">
        <f t="shared" si="2"/>
        <v>11479614</v>
      </c>
      <c r="X27" s="126">
        <f t="shared" si="2"/>
        <v>0</v>
      </c>
      <c r="Y27" s="126">
        <f t="shared" si="2"/>
        <v>0</v>
      </c>
      <c r="Z27" s="127">
        <f t="shared" si="2"/>
        <v>0</v>
      </c>
      <c r="AA27" s="128">
        <f t="shared" si="2"/>
        <v>2385502792</v>
      </c>
      <c r="AB27" s="129">
        <f>SUBTOTAL(9,AB20:AB26)</f>
        <v>393596956</v>
      </c>
    </row>
    <row r="28" spans="2:29" s="26" customFormat="1" ht="11.25" x14ac:dyDescent="0.2">
      <c r="B28" s="27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4"/>
      <c r="O28" s="2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1"/>
    </row>
    <row r="29" spans="2:29" s="26" customFormat="1" ht="11.25" hidden="1" x14ac:dyDescent="0.2">
      <c r="B29" s="27"/>
      <c r="C29" s="24"/>
      <c r="D29" s="25"/>
      <c r="E29" s="25"/>
      <c r="F29" s="25"/>
      <c r="G29" s="25"/>
      <c r="H29" s="25"/>
      <c r="I29" s="25"/>
      <c r="J29" s="25"/>
      <c r="K29" s="25"/>
      <c r="L29" s="25">
        <v>4891295000</v>
      </c>
      <c r="M29" s="25">
        <v>4029702516</v>
      </c>
      <c r="N29" s="24">
        <v>3940851043</v>
      </c>
      <c r="O29" s="24"/>
      <c r="P29" s="24">
        <f>5236540-42400</f>
        <v>5194140</v>
      </c>
      <c r="Q29" s="24">
        <f>282805718+42400</f>
        <v>282848118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288042258</v>
      </c>
      <c r="AB29" s="24">
        <v>3652808785</v>
      </c>
      <c r="AC29" s="24"/>
    </row>
    <row r="30" spans="2:29" hidden="1" x14ac:dyDescent="0.2">
      <c r="B30" s="30"/>
      <c r="C30" s="31"/>
      <c r="D30" s="32"/>
      <c r="E30" s="33"/>
      <c r="L30" s="134">
        <f>+L29-L27</f>
        <v>2112195252</v>
      </c>
      <c r="M30" s="134">
        <f>+M29-M27</f>
        <v>1250602768</v>
      </c>
      <c r="N30" s="134">
        <f>+N29-N27</f>
        <v>1161751295</v>
      </c>
      <c r="O30" s="134">
        <f t="shared" ref="O30:AB30" si="3">+O29-O27</f>
        <v>0</v>
      </c>
      <c r="P30" s="134">
        <f t="shared" si="3"/>
        <v>-53445426</v>
      </c>
      <c r="Q30" s="134">
        <f t="shared" si="3"/>
        <v>-184911181</v>
      </c>
      <c r="R30" s="134">
        <f t="shared" si="3"/>
        <v>-501848590</v>
      </c>
      <c r="S30" s="134">
        <f t="shared" si="3"/>
        <v>-498966421</v>
      </c>
      <c r="T30" s="134">
        <f t="shared" si="3"/>
        <v>-487317529</v>
      </c>
      <c r="U30" s="134">
        <f t="shared" si="3"/>
        <v>-352085559</v>
      </c>
      <c r="V30" s="134">
        <f t="shared" si="3"/>
        <v>-7406214</v>
      </c>
      <c r="W30" s="134">
        <f t="shared" si="3"/>
        <v>-11479614</v>
      </c>
      <c r="X30" s="134">
        <f t="shared" si="3"/>
        <v>0</v>
      </c>
      <c r="Y30" s="134">
        <f t="shared" si="3"/>
        <v>0</v>
      </c>
      <c r="Z30" s="134">
        <f t="shared" si="3"/>
        <v>0</v>
      </c>
      <c r="AA30" s="134">
        <f t="shared" si="3"/>
        <v>-2097460534</v>
      </c>
      <c r="AB30" s="134">
        <f t="shared" si="3"/>
        <v>3259211829</v>
      </c>
    </row>
    <row r="31" spans="2:29" x14ac:dyDescent="0.2">
      <c r="C31" s="31"/>
    </row>
    <row r="32" spans="2:29" x14ac:dyDescent="0.2">
      <c r="C32" s="31"/>
    </row>
    <row r="33" spans="2:23" x14ac:dyDescent="0.2">
      <c r="C33" s="31"/>
    </row>
    <row r="34" spans="2:23" x14ac:dyDescent="0.2">
      <c r="C34" s="31"/>
    </row>
    <row r="35" spans="2:23" x14ac:dyDescent="0.2">
      <c r="B35" s="30"/>
      <c r="D35" s="31"/>
    </row>
    <row r="36" spans="2:23" x14ac:dyDescent="0.2">
      <c r="B36" s="30"/>
      <c r="D36" s="31"/>
    </row>
    <row r="37" spans="2:23" x14ac:dyDescent="0.2">
      <c r="B37" s="29"/>
      <c r="C37" s="31"/>
      <c r="D37" s="31"/>
      <c r="P37" s="5"/>
      <c r="Q37" s="5"/>
      <c r="R37" s="5"/>
      <c r="S37" s="5"/>
      <c r="T37" s="5"/>
      <c r="U37" s="5"/>
      <c r="V37" s="5"/>
      <c r="W37" s="5"/>
    </row>
    <row r="38" spans="2:23" x14ac:dyDescent="0.2">
      <c r="B38" s="30"/>
      <c r="C38" s="31"/>
      <c r="D38" s="31"/>
      <c r="G38" s="34"/>
      <c r="H38" s="34"/>
      <c r="I38" s="34"/>
      <c r="P38" s="5"/>
      <c r="Q38" s="5"/>
      <c r="R38" s="5"/>
      <c r="S38" s="5"/>
      <c r="T38" s="5"/>
      <c r="U38" s="5"/>
      <c r="V38" s="5"/>
      <c r="W38" s="5"/>
    </row>
    <row r="39" spans="2:23" x14ac:dyDescent="0.2">
      <c r="B39" s="30"/>
    </row>
    <row r="40" spans="2:23" x14ac:dyDescent="0.2">
      <c r="C40" s="31"/>
      <c r="D40" s="31"/>
    </row>
    <row r="41" spans="2:23" x14ac:dyDescent="0.2">
      <c r="B41" s="30"/>
    </row>
    <row r="42" spans="2:23" x14ac:dyDescent="0.2">
      <c r="B42" s="30"/>
    </row>
    <row r="43" spans="2:23" x14ac:dyDescent="0.2">
      <c r="B43" s="30"/>
    </row>
    <row r="44" spans="2:23" x14ac:dyDescent="0.2">
      <c r="B44" s="30"/>
    </row>
    <row r="45" spans="2:23" x14ac:dyDescent="0.2">
      <c r="B45" s="30"/>
    </row>
    <row r="46" spans="2:23" x14ac:dyDescent="0.2">
      <c r="B46" s="30"/>
      <c r="C46" s="31"/>
    </row>
    <row r="47" spans="2:23" x14ac:dyDescent="0.2">
      <c r="B47" s="30"/>
      <c r="C47" s="31"/>
    </row>
    <row r="48" spans="2:23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6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AB19:AB26">
    <cfRule type="cellIs" dxfId="11" priority="1" operator="lessThan">
      <formula>0</formula>
    </cfRule>
  </conditionalFormatting>
  <conditionalFormatting sqref="AC6:AC15">
    <cfRule type="cellIs" dxfId="10" priority="13" operator="lessThan">
      <formula>0</formula>
    </cfRule>
  </conditionalFormatting>
  <conditionalFormatting sqref="AC28">
    <cfRule type="cellIs" dxfId="9" priority="15" operator="lessThan">
      <formula>0</formula>
    </cfRule>
  </conditionalFormatting>
  <conditionalFormatting sqref="AC30:AC1048576">
    <cfRule type="cellIs" dxfId="8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C50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9.7109375" style="3" hidden="1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27.85546875" style="3" customWidth="1" outlineLevel="1"/>
    <col min="14" max="14" width="19.7109375" style="5" bestFit="1" customWidth="1"/>
    <col min="15" max="15" width="14.42578125" style="5" customWidth="1"/>
    <col min="16" max="16" width="17.140625" style="6" customWidth="1" outlineLevel="1"/>
    <col min="17" max="17" width="17.85546875" style="6" customWidth="1" outlineLevel="1"/>
    <col min="18" max="18" width="16.85546875" style="6" customWidth="1" outlineLevel="1"/>
    <col min="19" max="19" width="19.42578125" style="6" customWidth="1" outlineLevel="1"/>
    <col min="20" max="20" width="16.85546875" style="6" customWidth="1" outlineLevel="1"/>
    <col min="21" max="21" width="17.5703125" style="6" customWidth="1" outlineLevel="1"/>
    <col min="22" max="22" width="17.28515625" style="6" customWidth="1" outlineLevel="1"/>
    <col min="23" max="23" width="17.85546875" style="6" customWidth="1" outlineLevel="1"/>
    <col min="24" max="26" width="18.5703125" style="6" customWidth="1" outlineLevel="1"/>
    <col min="27" max="27" width="21.1406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>
      <c r="Z1" s="6" t="s">
        <v>177</v>
      </c>
    </row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63" t="s">
        <v>47</v>
      </c>
      <c r="D6" s="163"/>
      <c r="E6" s="163"/>
      <c r="F6" s="163"/>
      <c r="G6" s="164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56" t="s">
        <v>48</v>
      </c>
      <c r="D7" s="156" t="s">
        <v>48</v>
      </c>
      <c r="E7" s="156" t="s">
        <v>48</v>
      </c>
      <c r="F7" s="156" t="s">
        <v>48</v>
      </c>
      <c r="G7" s="157" t="s">
        <v>48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56" t="s">
        <v>65</v>
      </c>
      <c r="D8" s="156" t="s">
        <v>50</v>
      </c>
      <c r="E8" s="156" t="s">
        <v>50</v>
      </c>
      <c r="F8" s="156" t="s">
        <v>50</v>
      </c>
      <c r="G8" s="157" t="s">
        <v>50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56" t="s">
        <v>51</v>
      </c>
      <c r="D9" s="156" t="s">
        <v>51</v>
      </c>
      <c r="E9" s="156" t="s">
        <v>51</v>
      </c>
      <c r="F9" s="156" t="s">
        <v>51</v>
      </c>
      <c r="G9" s="157" t="s">
        <v>51</v>
      </c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56" t="s">
        <v>66</v>
      </c>
      <c r="D10" s="156" t="s">
        <v>52</v>
      </c>
      <c r="E10" s="156" t="s">
        <v>52</v>
      </c>
      <c r="F10" s="156" t="s">
        <v>52</v>
      </c>
      <c r="G10" s="157" t="s">
        <v>52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79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76" t="s">
        <v>80</v>
      </c>
      <c r="D12" s="156" t="s">
        <v>54</v>
      </c>
      <c r="E12" s="156" t="s">
        <v>54</v>
      </c>
      <c r="F12" s="156" t="s">
        <v>54</v>
      </c>
      <c r="G12" s="157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70" t="s">
        <v>81</v>
      </c>
      <c r="D13" s="171">
        <v>2020110010174</v>
      </c>
      <c r="E13" s="171">
        <v>2020110010174</v>
      </c>
      <c r="F13" s="171">
        <v>2020110010174</v>
      </c>
      <c r="G13" s="172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1.5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5" t="s">
        <v>16</v>
      </c>
      <c r="C16" s="37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6934954000</v>
      </c>
      <c r="D17" s="52">
        <v>0</v>
      </c>
      <c r="E17" s="52">
        <v>4196152459</v>
      </c>
      <c r="F17" s="39">
        <f>D17-E17</f>
        <v>-4196152459</v>
      </c>
      <c r="G17" s="45">
        <f>+C17+F17</f>
        <v>2738801541</v>
      </c>
      <c r="H17" s="133">
        <f>+G17-L25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0" t="s">
        <v>82</v>
      </c>
      <c r="C20" s="121" t="s">
        <v>83</v>
      </c>
      <c r="D20" s="78" t="s">
        <v>84</v>
      </c>
      <c r="E20" s="78" t="s">
        <v>85</v>
      </c>
      <c r="F20" s="79" t="s">
        <v>144</v>
      </c>
      <c r="G20" s="80" t="s">
        <v>143</v>
      </c>
      <c r="H20" s="81" t="s">
        <v>71</v>
      </c>
      <c r="I20" s="96"/>
      <c r="J20" s="135" t="s">
        <v>167</v>
      </c>
      <c r="K20" s="136" t="s">
        <v>168</v>
      </c>
      <c r="L20" s="131">
        <v>2021915449</v>
      </c>
      <c r="M20" s="99">
        <v>2021915449</v>
      </c>
      <c r="N20" s="86">
        <v>2021915449</v>
      </c>
      <c r="O20" s="87">
        <v>0</v>
      </c>
      <c r="P20" s="88">
        <v>44671220</v>
      </c>
      <c r="Q20" s="88">
        <v>241448940</v>
      </c>
      <c r="R20" s="88">
        <v>300383714</v>
      </c>
      <c r="S20" s="88">
        <v>280782757</v>
      </c>
      <c r="T20" s="88">
        <v>411304425</v>
      </c>
      <c r="U20" s="88">
        <v>201940566</v>
      </c>
      <c r="V20" s="88">
        <v>66115636</v>
      </c>
      <c r="W20" s="88">
        <v>83355125</v>
      </c>
      <c r="X20" s="88"/>
      <c r="Y20" s="88"/>
      <c r="Z20" s="89"/>
      <c r="AA20" s="90">
        <f>SUM(O20:Z20)</f>
        <v>1630002383</v>
      </c>
      <c r="AB20" s="91">
        <f>+N20-AA20</f>
        <v>391913066</v>
      </c>
      <c r="AC20" s="3"/>
    </row>
    <row r="21" spans="2:29" ht="34.5" customHeight="1" x14ac:dyDescent="0.2">
      <c r="B21" s="122" t="s">
        <v>86</v>
      </c>
      <c r="C21" s="123" t="s">
        <v>87</v>
      </c>
      <c r="D21" s="92" t="s">
        <v>88</v>
      </c>
      <c r="E21" s="92" t="s">
        <v>89</v>
      </c>
      <c r="F21" s="93" t="s">
        <v>145</v>
      </c>
      <c r="G21" s="94" t="s">
        <v>146</v>
      </c>
      <c r="H21" s="95" t="s">
        <v>71</v>
      </c>
      <c r="I21" s="96"/>
      <c r="J21" s="135" t="s">
        <v>169</v>
      </c>
      <c r="K21" s="136" t="s">
        <v>170</v>
      </c>
      <c r="L21" s="131">
        <v>576764068</v>
      </c>
      <c r="M21" s="99">
        <v>576764068</v>
      </c>
      <c r="N21" s="100">
        <v>576764068</v>
      </c>
      <c r="O21" s="101">
        <v>0</v>
      </c>
      <c r="P21" s="102">
        <v>7363032</v>
      </c>
      <c r="Q21" s="102">
        <v>24837741</v>
      </c>
      <c r="R21" s="102">
        <v>27672655</v>
      </c>
      <c r="S21" s="102">
        <v>27672655</v>
      </c>
      <c r="T21" s="102">
        <v>381897655</v>
      </c>
      <c r="U21" s="102">
        <v>15982830</v>
      </c>
      <c r="V21" s="102">
        <v>0</v>
      </c>
      <c r="W21" s="102">
        <v>24225000</v>
      </c>
      <c r="X21" s="102"/>
      <c r="Y21" s="102"/>
      <c r="Z21" s="103"/>
      <c r="AA21" s="104">
        <f t="shared" ref="AA21:AA23" si="0">SUM(O21:Z21)</f>
        <v>509651568</v>
      </c>
      <c r="AB21" s="105">
        <f t="shared" ref="AB21:AB23" si="1">+N21-AA21</f>
        <v>67112500</v>
      </c>
      <c r="AC21" s="3"/>
    </row>
    <row r="22" spans="2:29" ht="34.5" customHeight="1" x14ac:dyDescent="0.2">
      <c r="B22" s="122" t="s">
        <v>90</v>
      </c>
      <c r="C22" s="123" t="s">
        <v>91</v>
      </c>
      <c r="D22" s="92" t="s">
        <v>57</v>
      </c>
      <c r="E22" s="92" t="s">
        <v>58</v>
      </c>
      <c r="F22" s="93" t="s">
        <v>142</v>
      </c>
      <c r="G22" s="94" t="s">
        <v>147</v>
      </c>
      <c r="H22" s="95" t="s">
        <v>71</v>
      </c>
      <c r="I22" s="96"/>
      <c r="J22" s="135" t="s">
        <v>165</v>
      </c>
      <c r="K22" s="136" t="s">
        <v>166</v>
      </c>
      <c r="L22" s="131">
        <v>105451389</v>
      </c>
      <c r="M22" s="99">
        <v>105451389</v>
      </c>
      <c r="N22" s="100">
        <v>105451389</v>
      </c>
      <c r="O22" s="101">
        <v>0</v>
      </c>
      <c r="P22" s="102">
        <v>0</v>
      </c>
      <c r="Q22" s="102">
        <v>14050281</v>
      </c>
      <c r="R22" s="102">
        <v>29121609</v>
      </c>
      <c r="S22" s="102">
        <v>29121609</v>
      </c>
      <c r="T22" s="102">
        <v>26159123</v>
      </c>
      <c r="U22" s="102">
        <v>6072990</v>
      </c>
      <c r="V22" s="102">
        <v>925777</v>
      </c>
      <c r="W22" s="102">
        <v>0</v>
      </c>
      <c r="X22" s="102"/>
      <c r="Y22" s="102"/>
      <c r="Z22" s="103"/>
      <c r="AA22" s="104">
        <f t="shared" si="0"/>
        <v>105451389</v>
      </c>
      <c r="AB22" s="105">
        <f t="shared" si="1"/>
        <v>0</v>
      </c>
      <c r="AC22" s="3"/>
    </row>
    <row r="23" spans="2:29" ht="34.5" customHeight="1" x14ac:dyDescent="0.2">
      <c r="B23" s="122" t="s">
        <v>72</v>
      </c>
      <c r="C23" s="123" t="s">
        <v>92</v>
      </c>
      <c r="D23" s="92" t="s">
        <v>93</v>
      </c>
      <c r="E23" s="92" t="s">
        <v>94</v>
      </c>
      <c r="F23" s="93" t="s">
        <v>142</v>
      </c>
      <c r="G23" s="94" t="s">
        <v>148</v>
      </c>
      <c r="H23" s="95" t="s">
        <v>71</v>
      </c>
      <c r="I23" s="96"/>
      <c r="J23" s="97"/>
      <c r="K23" s="98"/>
      <c r="L23" s="131">
        <v>34670635</v>
      </c>
      <c r="M23" s="99">
        <v>34670635</v>
      </c>
      <c r="N23" s="100">
        <v>34670635</v>
      </c>
      <c r="O23" s="101">
        <v>0</v>
      </c>
      <c r="P23" s="102">
        <v>0</v>
      </c>
      <c r="Q23" s="102">
        <v>4975244</v>
      </c>
      <c r="R23" s="102">
        <v>8403312</v>
      </c>
      <c r="S23" s="102">
        <v>7855649</v>
      </c>
      <c r="T23" s="102">
        <v>9673301</v>
      </c>
      <c r="U23" s="102">
        <v>0</v>
      </c>
      <c r="V23" s="102">
        <v>0</v>
      </c>
      <c r="W23" s="102">
        <v>427158</v>
      </c>
      <c r="X23" s="102"/>
      <c r="Y23" s="102"/>
      <c r="Z23" s="103"/>
      <c r="AA23" s="104">
        <f t="shared" si="0"/>
        <v>31334664</v>
      </c>
      <c r="AB23" s="105">
        <f t="shared" si="1"/>
        <v>3335971</v>
      </c>
      <c r="AC23" s="3"/>
    </row>
    <row r="24" spans="2:29" ht="34.5" customHeight="1" thickBot="1" x14ac:dyDescent="0.25">
      <c r="B24" s="124"/>
      <c r="C24" s="125"/>
      <c r="D24" s="106"/>
      <c r="E24" s="106"/>
      <c r="F24" s="107"/>
      <c r="G24" s="108"/>
      <c r="H24" s="109"/>
      <c r="I24" s="110"/>
      <c r="J24" s="111"/>
      <c r="K24" s="112"/>
      <c r="L24" s="132"/>
      <c r="M24" s="113"/>
      <c r="N24" s="114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7"/>
      <c r="AA24" s="118"/>
      <c r="AB24" s="119"/>
      <c r="AC24" s="3"/>
    </row>
    <row r="25" spans="2:29" s="18" customFormat="1" ht="31.5" customHeight="1" thickBot="1" x14ac:dyDescent="0.25">
      <c r="B25" s="19" t="s">
        <v>42</v>
      </c>
      <c r="C25" s="49"/>
      <c r="D25" s="21"/>
      <c r="E25" s="20"/>
      <c r="F25" s="22"/>
      <c r="G25" s="60"/>
      <c r="H25" s="62"/>
      <c r="I25" s="60"/>
      <c r="J25" s="23"/>
      <c r="K25" s="57"/>
      <c r="L25" s="58">
        <f t="shared" ref="L25:AA25" si="2">SUBTOTAL(9,L20:L24)</f>
        <v>2738801541</v>
      </c>
      <c r="M25" s="58">
        <f t="shared" si="2"/>
        <v>2738801541</v>
      </c>
      <c r="N25" s="55">
        <f t="shared" si="2"/>
        <v>2738801541</v>
      </c>
      <c r="O25" s="126">
        <f t="shared" si="2"/>
        <v>0</v>
      </c>
      <c r="P25" s="126">
        <f t="shared" si="2"/>
        <v>52034252</v>
      </c>
      <c r="Q25" s="126">
        <f t="shared" si="2"/>
        <v>285312206</v>
      </c>
      <c r="R25" s="126">
        <f t="shared" si="2"/>
        <v>365581290</v>
      </c>
      <c r="S25" s="126">
        <f t="shared" si="2"/>
        <v>345432670</v>
      </c>
      <c r="T25" s="126">
        <f t="shared" si="2"/>
        <v>829034504</v>
      </c>
      <c r="U25" s="126">
        <f t="shared" si="2"/>
        <v>223996386</v>
      </c>
      <c r="V25" s="126">
        <f t="shared" si="2"/>
        <v>67041413</v>
      </c>
      <c r="W25" s="126">
        <f t="shared" si="2"/>
        <v>108007283</v>
      </c>
      <c r="X25" s="126">
        <f t="shared" si="2"/>
        <v>0</v>
      </c>
      <c r="Y25" s="126">
        <f t="shared" si="2"/>
        <v>0</v>
      </c>
      <c r="Z25" s="127">
        <f t="shared" si="2"/>
        <v>0</v>
      </c>
      <c r="AA25" s="128">
        <f t="shared" si="2"/>
        <v>2276440004</v>
      </c>
      <c r="AB25" s="129">
        <f>SUBTOTAL(9,AB20:AB24)</f>
        <v>462361537</v>
      </c>
    </row>
    <row r="26" spans="2:29" x14ac:dyDescent="0.2">
      <c r="C26" s="31"/>
    </row>
    <row r="27" spans="2:29" x14ac:dyDescent="0.2">
      <c r="C27" s="31"/>
    </row>
    <row r="28" spans="2:29" x14ac:dyDescent="0.2">
      <c r="C28" s="31"/>
    </row>
    <row r="29" spans="2:29" x14ac:dyDescent="0.2">
      <c r="B29" s="30"/>
      <c r="D29" s="31"/>
    </row>
    <row r="30" spans="2:29" x14ac:dyDescent="0.2">
      <c r="B30" s="30"/>
      <c r="D30" s="31"/>
    </row>
    <row r="31" spans="2:29" x14ac:dyDescent="0.2">
      <c r="B31" s="29"/>
      <c r="C31" s="31"/>
      <c r="D31" s="31"/>
    </row>
    <row r="32" spans="2:29" x14ac:dyDescent="0.2">
      <c r="B32" s="30"/>
      <c r="C32" s="31"/>
      <c r="D32" s="31"/>
      <c r="G32" s="34"/>
      <c r="H32" s="34"/>
      <c r="I32" s="34"/>
    </row>
    <row r="33" spans="2:5" x14ac:dyDescent="0.2">
      <c r="B33" s="30"/>
      <c r="E33" s="151"/>
    </row>
    <row r="34" spans="2:5" x14ac:dyDescent="0.2">
      <c r="C34" s="31"/>
      <c r="D34" s="31"/>
    </row>
    <row r="35" spans="2:5" x14ac:dyDescent="0.2">
      <c r="B35" s="30"/>
      <c r="E35" s="134"/>
    </row>
    <row r="36" spans="2:5" x14ac:dyDescent="0.2">
      <c r="B36" s="30"/>
    </row>
    <row r="37" spans="2:5" x14ac:dyDescent="0.2">
      <c r="B37" s="30"/>
    </row>
    <row r="38" spans="2:5" x14ac:dyDescent="0.2">
      <c r="B38" s="30"/>
    </row>
    <row r="39" spans="2:5" x14ac:dyDescent="0.2">
      <c r="B39" s="30"/>
    </row>
    <row r="40" spans="2:5" x14ac:dyDescent="0.2">
      <c r="B40" s="30"/>
      <c r="C40" s="31"/>
    </row>
    <row r="41" spans="2:5" x14ac:dyDescent="0.2">
      <c r="B41" s="30"/>
      <c r="C41" s="31"/>
    </row>
    <row r="42" spans="2:5" x14ac:dyDescent="0.2">
      <c r="B42" s="30"/>
      <c r="C42" s="31"/>
    </row>
    <row r="43" spans="2:5" x14ac:dyDescent="0.2">
      <c r="B43" s="30"/>
      <c r="C43" s="31"/>
    </row>
    <row r="44" spans="2:5" x14ac:dyDescent="0.2">
      <c r="B44" s="30"/>
      <c r="C44" s="31"/>
    </row>
    <row r="45" spans="2:5" x14ac:dyDescent="0.2">
      <c r="B45" s="30"/>
      <c r="C45" s="31"/>
    </row>
    <row r="46" spans="2:5" x14ac:dyDescent="0.2">
      <c r="B46" s="30"/>
      <c r="C46" s="31"/>
    </row>
    <row r="47" spans="2:5" x14ac:dyDescent="0.2">
      <c r="B47" s="30"/>
      <c r="C47" s="31"/>
    </row>
    <row r="48" spans="2:5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AB19:AB24 AC26:AC1048576">
    <cfRule type="cellIs" dxfId="7" priority="1" operator="lessThan">
      <formula>0</formula>
    </cfRule>
  </conditionalFormatting>
  <conditionalFormatting sqref="AC6:AC15">
    <cfRule type="cellIs" dxfId="6" priority="1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AC47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6.42578125" style="3" hidden="1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7" width="16.85546875" style="6" customWidth="1" outlineLevel="1"/>
    <col min="18" max="18" width="18.7109375" style="6" customWidth="1" outlineLevel="1"/>
    <col min="19" max="20" width="16.85546875" style="6" customWidth="1" outlineLevel="1"/>
    <col min="21" max="23" width="16.42578125" style="6" customWidth="1" outlineLevel="1"/>
    <col min="24" max="26" width="16.5703125" style="6" customWidth="1" outlineLevel="1"/>
    <col min="27" max="27" width="19.425781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63" t="s">
        <v>47</v>
      </c>
      <c r="D6" s="163"/>
      <c r="E6" s="163"/>
      <c r="F6" s="163"/>
      <c r="G6" s="164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53" t="s">
        <v>95</v>
      </c>
      <c r="D7" s="154"/>
      <c r="E7" s="154"/>
      <c r="F7" s="154"/>
      <c r="G7" s="155"/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53" t="s">
        <v>96</v>
      </c>
      <c r="D8" s="154"/>
      <c r="E8" s="154"/>
      <c r="F8" s="154"/>
      <c r="G8" s="155"/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53" t="s">
        <v>97</v>
      </c>
      <c r="D9" s="154"/>
      <c r="E9" s="154"/>
      <c r="F9" s="154"/>
      <c r="G9" s="155"/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77" t="s">
        <v>98</v>
      </c>
      <c r="D10" s="178"/>
      <c r="E10" s="178"/>
      <c r="F10" s="178"/>
      <c r="G10" s="179"/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183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76" t="s">
        <v>99</v>
      </c>
      <c r="D12" s="156" t="s">
        <v>54</v>
      </c>
      <c r="E12" s="156" t="s">
        <v>54</v>
      </c>
      <c r="F12" s="156" t="s">
        <v>54</v>
      </c>
      <c r="G12" s="157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70" t="s">
        <v>100</v>
      </c>
      <c r="D13" s="171">
        <v>2020110010174</v>
      </c>
      <c r="E13" s="171">
        <v>2020110010174</v>
      </c>
      <c r="F13" s="171">
        <v>2020110010174</v>
      </c>
      <c r="G13" s="172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5" t="s">
        <v>16</v>
      </c>
      <c r="C16" s="37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4890800000</v>
      </c>
      <c r="D17" s="52"/>
      <c r="E17" s="52">
        <v>3319829184</v>
      </c>
      <c r="F17" s="39">
        <f>D17-E17</f>
        <v>-3319829184</v>
      </c>
      <c r="G17" s="45">
        <f>+C17+F17</f>
        <v>1570970816</v>
      </c>
      <c r="H17" s="133">
        <f>+G17-L24</f>
        <v>0</v>
      </c>
      <c r="I17" s="133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0" t="s">
        <v>101</v>
      </c>
      <c r="C20" s="121" t="s">
        <v>102</v>
      </c>
      <c r="D20" s="78" t="s">
        <v>103</v>
      </c>
      <c r="E20" s="78" t="s">
        <v>104</v>
      </c>
      <c r="F20" s="79" t="s">
        <v>149</v>
      </c>
      <c r="G20" s="80" t="s">
        <v>151</v>
      </c>
      <c r="H20" s="81" t="s">
        <v>71</v>
      </c>
      <c r="I20" s="96"/>
      <c r="J20" s="135" t="s">
        <v>171</v>
      </c>
      <c r="K20" s="136" t="s">
        <v>172</v>
      </c>
      <c r="L20" s="130">
        <v>714570017</v>
      </c>
      <c r="M20" s="152">
        <v>714570017</v>
      </c>
      <c r="N20" s="137">
        <v>714570017</v>
      </c>
      <c r="O20" s="87">
        <v>0</v>
      </c>
      <c r="P20" s="88">
        <v>9790567</v>
      </c>
      <c r="Q20" s="88">
        <v>138332214</v>
      </c>
      <c r="R20" s="88">
        <v>63896848</v>
      </c>
      <c r="S20" s="88">
        <v>70009783</v>
      </c>
      <c r="T20" s="88">
        <v>103583642</v>
      </c>
      <c r="U20" s="88">
        <v>87365940</v>
      </c>
      <c r="V20" s="88">
        <v>40157201</v>
      </c>
      <c r="W20" s="88">
        <v>40321889</v>
      </c>
      <c r="X20" s="88"/>
      <c r="Y20" s="88"/>
      <c r="Z20" s="89"/>
      <c r="AA20" s="90">
        <f>SUM(P20:Z20)</f>
        <v>553458084</v>
      </c>
      <c r="AB20" s="91">
        <f>+N20-AA20</f>
        <v>161111933</v>
      </c>
      <c r="AC20" s="3"/>
    </row>
    <row r="21" spans="2:29" ht="34.5" customHeight="1" x14ac:dyDescent="0.2">
      <c r="B21" s="122" t="s">
        <v>105</v>
      </c>
      <c r="C21" s="123" t="s">
        <v>106</v>
      </c>
      <c r="D21" s="92" t="s">
        <v>74</v>
      </c>
      <c r="E21" s="92" t="s">
        <v>75</v>
      </c>
      <c r="F21" s="93" t="s">
        <v>152</v>
      </c>
      <c r="G21" s="94" t="s">
        <v>153</v>
      </c>
      <c r="H21" s="95" t="s">
        <v>71</v>
      </c>
      <c r="I21" s="96"/>
      <c r="J21" s="97"/>
      <c r="K21" s="98"/>
      <c r="L21" s="131"/>
      <c r="M21" s="131"/>
      <c r="N21" s="100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  <c r="AA21" s="104">
        <f t="shared" ref="AA21:AA23" si="0">SUM(P21:Z21)</f>
        <v>0</v>
      </c>
      <c r="AB21" s="105">
        <f t="shared" ref="AB21:AB23" si="1">+N21-AA21</f>
        <v>0</v>
      </c>
      <c r="AC21" s="3"/>
    </row>
    <row r="22" spans="2:29" ht="34.5" customHeight="1" x14ac:dyDescent="0.2">
      <c r="B22" s="122" t="s">
        <v>107</v>
      </c>
      <c r="C22" s="123" t="s">
        <v>108</v>
      </c>
      <c r="D22" s="92" t="s">
        <v>57</v>
      </c>
      <c r="E22" s="92" t="s">
        <v>58</v>
      </c>
      <c r="F22" s="93" t="s">
        <v>142</v>
      </c>
      <c r="G22" s="94" t="s">
        <v>148</v>
      </c>
      <c r="H22" s="95" t="s">
        <v>71</v>
      </c>
      <c r="I22" s="96"/>
      <c r="J22" s="135" t="s">
        <v>173</v>
      </c>
      <c r="K22" s="136" t="s">
        <v>174</v>
      </c>
      <c r="L22" s="131">
        <v>118601294</v>
      </c>
      <c r="M22" s="131">
        <v>118601294</v>
      </c>
      <c r="N22" s="100">
        <v>118601294</v>
      </c>
      <c r="O22" s="101">
        <v>0</v>
      </c>
      <c r="P22" s="102">
        <v>1729317</v>
      </c>
      <c r="Q22" s="102">
        <v>25427230</v>
      </c>
      <c r="R22" s="102">
        <v>29045070</v>
      </c>
      <c r="S22" s="102">
        <v>25427230</v>
      </c>
      <c r="T22" s="102">
        <v>23783759</v>
      </c>
      <c r="U22" s="102">
        <v>3668675</v>
      </c>
      <c r="V22" s="102">
        <v>0</v>
      </c>
      <c r="W22" s="102">
        <v>0</v>
      </c>
      <c r="X22" s="102"/>
      <c r="Y22" s="102"/>
      <c r="Z22" s="103"/>
      <c r="AA22" s="104">
        <f t="shared" si="0"/>
        <v>109081281</v>
      </c>
      <c r="AB22" s="105">
        <f t="shared" si="1"/>
        <v>9520013</v>
      </c>
      <c r="AC22" s="3"/>
    </row>
    <row r="23" spans="2:29" ht="34.5" customHeight="1" thickBot="1" x14ac:dyDescent="0.25">
      <c r="B23" s="122" t="s">
        <v>109</v>
      </c>
      <c r="C23" s="123" t="s">
        <v>110</v>
      </c>
      <c r="D23" s="92" t="s">
        <v>111</v>
      </c>
      <c r="E23" s="92" t="s">
        <v>62</v>
      </c>
      <c r="F23" s="93" t="s">
        <v>149</v>
      </c>
      <c r="G23" s="94" t="s">
        <v>150</v>
      </c>
      <c r="H23" s="95" t="s">
        <v>71</v>
      </c>
      <c r="I23" s="96"/>
      <c r="J23" s="97"/>
      <c r="K23" s="98"/>
      <c r="L23" s="131">
        <v>737799505</v>
      </c>
      <c r="M23" s="131">
        <v>737799505</v>
      </c>
      <c r="N23" s="101">
        <v>737799505</v>
      </c>
      <c r="O23" s="101">
        <v>0</v>
      </c>
      <c r="P23" s="102">
        <v>28283332</v>
      </c>
      <c r="Q23" s="102">
        <v>141717305</v>
      </c>
      <c r="R23" s="102">
        <v>170508417</v>
      </c>
      <c r="S23" s="102">
        <v>178858792</v>
      </c>
      <c r="T23" s="102">
        <v>160289994</v>
      </c>
      <c r="U23" s="102">
        <v>50550944</v>
      </c>
      <c r="V23" s="102">
        <v>0</v>
      </c>
      <c r="W23" s="102">
        <v>0</v>
      </c>
      <c r="X23" s="102"/>
      <c r="Y23" s="102"/>
      <c r="Z23" s="103"/>
      <c r="AA23" s="104">
        <f t="shared" si="0"/>
        <v>730208784</v>
      </c>
      <c r="AB23" s="105">
        <f t="shared" si="1"/>
        <v>7590721</v>
      </c>
      <c r="AC23" s="3"/>
    </row>
    <row r="24" spans="2:29" s="18" customFormat="1" ht="31.5" customHeight="1" thickBot="1" x14ac:dyDescent="0.25">
      <c r="B24" s="19" t="s">
        <v>42</v>
      </c>
      <c r="C24" s="49"/>
      <c r="D24" s="21"/>
      <c r="E24" s="20"/>
      <c r="F24" s="22"/>
      <c r="G24" s="60"/>
      <c r="H24" s="62"/>
      <c r="I24" s="60"/>
      <c r="J24" s="23"/>
      <c r="K24" s="57"/>
      <c r="L24" s="58">
        <f t="shared" ref="L24:AB24" si="2">SUBTOTAL(9,L20:L23)</f>
        <v>1570970816</v>
      </c>
      <c r="M24" s="58">
        <f t="shared" si="2"/>
        <v>1570970816</v>
      </c>
      <c r="N24" s="55">
        <f t="shared" si="2"/>
        <v>1570970816</v>
      </c>
      <c r="O24" s="126">
        <f t="shared" si="2"/>
        <v>0</v>
      </c>
      <c r="P24" s="126">
        <f t="shared" si="2"/>
        <v>39803216</v>
      </c>
      <c r="Q24" s="126">
        <f t="shared" si="2"/>
        <v>305476749</v>
      </c>
      <c r="R24" s="126">
        <f t="shared" si="2"/>
        <v>263450335</v>
      </c>
      <c r="S24" s="126">
        <f t="shared" si="2"/>
        <v>274295805</v>
      </c>
      <c r="T24" s="126">
        <f t="shared" si="2"/>
        <v>287657395</v>
      </c>
      <c r="U24" s="126">
        <f t="shared" si="2"/>
        <v>141585559</v>
      </c>
      <c r="V24" s="126">
        <f t="shared" si="2"/>
        <v>40157201</v>
      </c>
      <c r="W24" s="126">
        <f t="shared" si="2"/>
        <v>40321889</v>
      </c>
      <c r="X24" s="126">
        <f t="shared" si="2"/>
        <v>0</v>
      </c>
      <c r="Y24" s="126">
        <f t="shared" si="2"/>
        <v>0</v>
      </c>
      <c r="Z24" s="127">
        <f t="shared" si="2"/>
        <v>0</v>
      </c>
      <c r="AA24" s="128">
        <f t="shared" si="2"/>
        <v>1392748149</v>
      </c>
      <c r="AB24" s="129">
        <f t="shared" si="2"/>
        <v>178222667</v>
      </c>
    </row>
    <row r="25" spans="2:29" x14ac:dyDescent="0.2">
      <c r="C25" s="31"/>
    </row>
    <row r="26" spans="2:29" x14ac:dyDescent="0.2">
      <c r="B26" s="30"/>
      <c r="D26" s="31"/>
    </row>
    <row r="27" spans="2:29" x14ac:dyDescent="0.2">
      <c r="B27" s="30"/>
      <c r="D27" s="31"/>
    </row>
    <row r="28" spans="2:29" x14ac:dyDescent="0.2">
      <c r="B28" s="29"/>
      <c r="C28" s="31"/>
      <c r="D28" s="31"/>
    </row>
    <row r="29" spans="2:29" x14ac:dyDescent="0.2">
      <c r="B29" s="30"/>
      <c r="C29" s="31"/>
      <c r="D29" s="31"/>
      <c r="G29" s="34"/>
      <c r="H29" s="34"/>
      <c r="I29" s="34"/>
    </row>
    <row r="30" spans="2:29" x14ac:dyDescent="0.2">
      <c r="B30" s="30"/>
      <c r="E30" s="150"/>
    </row>
    <row r="31" spans="2:29" x14ac:dyDescent="0.2">
      <c r="C31" s="31"/>
      <c r="D31" s="31"/>
    </row>
    <row r="32" spans="2:29" x14ac:dyDescent="0.2">
      <c r="B32" s="30"/>
    </row>
    <row r="33" spans="2:3" x14ac:dyDescent="0.2">
      <c r="B33" s="30"/>
    </row>
    <row r="34" spans="2:3" x14ac:dyDescent="0.2">
      <c r="B34" s="30"/>
    </row>
    <row r="35" spans="2:3" x14ac:dyDescent="0.2">
      <c r="B35" s="30"/>
    </row>
    <row r="36" spans="2:3" x14ac:dyDescent="0.2">
      <c r="B36" s="30"/>
    </row>
    <row r="37" spans="2:3" x14ac:dyDescent="0.2">
      <c r="B37" s="30"/>
      <c r="C37" s="31"/>
    </row>
    <row r="38" spans="2:3" x14ac:dyDescent="0.2">
      <c r="B38" s="30"/>
      <c r="C38" s="31"/>
    </row>
    <row r="39" spans="2:3" x14ac:dyDescent="0.2">
      <c r="B39" s="30"/>
      <c r="C39" s="31"/>
    </row>
    <row r="40" spans="2:3" x14ac:dyDescent="0.2">
      <c r="B40" s="30"/>
      <c r="C40" s="31"/>
    </row>
    <row r="41" spans="2:3" x14ac:dyDescent="0.2">
      <c r="B41" s="30"/>
      <c r="C41" s="31"/>
    </row>
    <row r="42" spans="2:3" x14ac:dyDescent="0.2">
      <c r="B42" s="30"/>
      <c r="C42" s="31"/>
    </row>
    <row r="43" spans="2:3" x14ac:dyDescent="0.2">
      <c r="B43" s="30"/>
      <c r="C43" s="31"/>
    </row>
    <row r="44" spans="2:3" x14ac:dyDescent="0.2">
      <c r="B44" s="30"/>
      <c r="C44" s="31"/>
    </row>
    <row r="45" spans="2:3" x14ac:dyDescent="0.2">
      <c r="B45" s="30"/>
      <c r="C45" s="31"/>
    </row>
    <row r="46" spans="2:3" x14ac:dyDescent="0.2">
      <c r="B46" s="30"/>
      <c r="C46" s="31"/>
    </row>
    <row r="47" spans="2:3" x14ac:dyDescent="0.2">
      <c r="B47" s="30"/>
      <c r="C47" s="31"/>
    </row>
  </sheetData>
  <autoFilter ref="B19:AC23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AB19:AB23 AC25:AC1048576">
    <cfRule type="cellIs" dxfId="5" priority="3" operator="lessThan">
      <formula>0</formula>
    </cfRule>
  </conditionalFormatting>
  <conditionalFormatting sqref="AC6:AC15">
    <cfRule type="cellIs" dxfId="4" priority="1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C50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6.42578125" style="3" hidden="1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23" style="3" bestFit="1" customWidth="1" outlineLevel="1"/>
    <col min="14" max="15" width="19.7109375" style="5" bestFit="1" customWidth="1"/>
    <col min="16" max="17" width="14.7109375" style="6" customWidth="1" outlineLevel="1"/>
    <col min="18" max="18" width="16.5703125" style="6" customWidth="1" outlineLevel="1"/>
    <col min="19" max="26" width="14.7109375" style="6" customWidth="1" outlineLevel="1"/>
    <col min="27" max="27" width="17.1406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63" t="s">
        <v>47</v>
      </c>
      <c r="D6" s="163"/>
      <c r="E6" s="163"/>
      <c r="F6" s="163"/>
      <c r="G6" s="164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53" t="s">
        <v>112</v>
      </c>
      <c r="D7" s="154" t="s">
        <v>48</v>
      </c>
      <c r="E7" s="154" t="s">
        <v>48</v>
      </c>
      <c r="F7" s="154" t="s">
        <v>48</v>
      </c>
      <c r="G7" s="155" t="s">
        <v>48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53" t="s">
        <v>113</v>
      </c>
      <c r="D8" s="154" t="s">
        <v>50</v>
      </c>
      <c r="E8" s="154" t="s">
        <v>50</v>
      </c>
      <c r="F8" s="154" t="s">
        <v>50</v>
      </c>
      <c r="G8" s="155" t="s">
        <v>50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53" t="s">
        <v>114</v>
      </c>
      <c r="D9" s="154" t="s">
        <v>51</v>
      </c>
      <c r="E9" s="154" t="s">
        <v>51</v>
      </c>
      <c r="F9" s="154" t="s">
        <v>51</v>
      </c>
      <c r="G9" s="155" t="s">
        <v>51</v>
      </c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53" t="s">
        <v>115</v>
      </c>
      <c r="D10" s="154"/>
      <c r="E10" s="154"/>
      <c r="F10" s="154"/>
      <c r="G10" s="155"/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178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76" t="s">
        <v>116</v>
      </c>
      <c r="D12" s="156" t="s">
        <v>54</v>
      </c>
      <c r="E12" s="156" t="s">
        <v>54</v>
      </c>
      <c r="F12" s="156" t="s">
        <v>54</v>
      </c>
      <c r="G12" s="157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70" t="s">
        <v>117</v>
      </c>
      <c r="D13" s="171">
        <v>2020110010174</v>
      </c>
      <c r="E13" s="171">
        <v>2020110010174</v>
      </c>
      <c r="F13" s="171">
        <v>2020110010174</v>
      </c>
      <c r="G13" s="172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9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5" t="s">
        <v>16</v>
      </c>
      <c r="C16" s="37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348217000</v>
      </c>
      <c r="D17" s="52">
        <v>0</v>
      </c>
      <c r="E17" s="52">
        <v>108698144</v>
      </c>
      <c r="F17" s="39">
        <f>D17-E17</f>
        <v>-108698144</v>
      </c>
      <c r="G17" s="45">
        <f>+C17+F17</f>
        <v>239518856</v>
      </c>
      <c r="H17" s="133">
        <f>+G17-L25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0" t="s">
        <v>118</v>
      </c>
      <c r="C20" s="121" t="s">
        <v>119</v>
      </c>
      <c r="D20" s="78" t="s">
        <v>69</v>
      </c>
      <c r="E20" s="78" t="s">
        <v>70</v>
      </c>
      <c r="F20" s="79" t="s">
        <v>149</v>
      </c>
      <c r="G20" s="80" t="s">
        <v>151</v>
      </c>
      <c r="H20" s="81" t="s">
        <v>71</v>
      </c>
      <c r="I20" s="82"/>
      <c r="J20" s="83" t="s">
        <v>60</v>
      </c>
      <c r="K20" s="84" t="s">
        <v>60</v>
      </c>
      <c r="L20" s="130">
        <v>220852189</v>
      </c>
      <c r="M20" s="130">
        <v>220852189</v>
      </c>
      <c r="N20" s="86">
        <v>220852189</v>
      </c>
      <c r="O20" s="87">
        <v>0</v>
      </c>
      <c r="P20" s="88">
        <v>0</v>
      </c>
      <c r="Q20" s="88">
        <v>0</v>
      </c>
      <c r="R20" s="88">
        <v>220852189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/>
      <c r="Y20" s="88"/>
      <c r="Z20" s="89"/>
      <c r="AA20" s="90">
        <f>SUM(O20:Z20)</f>
        <v>220852189</v>
      </c>
      <c r="AB20" s="91">
        <f>+N20-AA20</f>
        <v>0</v>
      </c>
      <c r="AC20" s="3"/>
    </row>
    <row r="21" spans="2:29" ht="34.5" customHeight="1" x14ac:dyDescent="0.2">
      <c r="B21" s="122" t="s">
        <v>118</v>
      </c>
      <c r="C21" s="123" t="s">
        <v>120</v>
      </c>
      <c r="D21" s="92" t="s">
        <v>111</v>
      </c>
      <c r="E21" s="92" t="s">
        <v>62</v>
      </c>
      <c r="F21" s="93" t="s">
        <v>149</v>
      </c>
      <c r="G21" s="94" t="s">
        <v>151</v>
      </c>
      <c r="H21" s="95" t="s">
        <v>71</v>
      </c>
      <c r="I21" s="96"/>
      <c r="J21" s="97" t="s">
        <v>60</v>
      </c>
      <c r="K21" s="98" t="s">
        <v>60</v>
      </c>
      <c r="L21" s="131">
        <v>18666667</v>
      </c>
      <c r="M21" s="131">
        <v>18666667</v>
      </c>
      <c r="N21" s="100">
        <v>18666667</v>
      </c>
      <c r="O21" s="101">
        <v>0</v>
      </c>
      <c r="P21" s="102">
        <v>0</v>
      </c>
      <c r="Q21" s="102">
        <v>3666667</v>
      </c>
      <c r="R21" s="102">
        <v>5000000</v>
      </c>
      <c r="S21" s="102">
        <v>5000000</v>
      </c>
      <c r="T21" s="102">
        <v>5000000</v>
      </c>
      <c r="U21" s="102">
        <v>0</v>
      </c>
      <c r="V21" s="102">
        <v>0</v>
      </c>
      <c r="W21" s="102">
        <v>0</v>
      </c>
      <c r="X21" s="102"/>
      <c r="Y21" s="102"/>
      <c r="Z21" s="103"/>
      <c r="AA21" s="104">
        <f>SUM(O21:Z21)</f>
        <v>18666667</v>
      </c>
      <c r="AB21" s="105">
        <f>+N21-AA21</f>
        <v>0</v>
      </c>
      <c r="AC21" s="3"/>
    </row>
    <row r="22" spans="2:29" ht="21" customHeight="1" x14ac:dyDescent="0.2">
      <c r="B22" s="122"/>
      <c r="C22" s="123"/>
      <c r="D22" s="92"/>
      <c r="E22" s="92"/>
      <c r="F22" s="93"/>
      <c r="G22" s="94"/>
      <c r="H22" s="95"/>
      <c r="I22" s="96"/>
      <c r="J22" s="97"/>
      <c r="K22" s="98"/>
      <c r="L22" s="131"/>
      <c r="M22" s="99"/>
      <c r="N22" s="100"/>
      <c r="O22" s="101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  <c r="AA22" s="104"/>
      <c r="AB22" s="105"/>
      <c r="AC22" s="3"/>
    </row>
    <row r="23" spans="2:29" ht="21" customHeight="1" x14ac:dyDescent="0.2">
      <c r="B23" s="122"/>
      <c r="C23" s="123"/>
      <c r="D23" s="92"/>
      <c r="E23" s="92"/>
      <c r="F23" s="93"/>
      <c r="G23" s="94"/>
      <c r="H23" s="95"/>
      <c r="I23" s="96"/>
      <c r="J23" s="97"/>
      <c r="K23" s="98"/>
      <c r="L23" s="131"/>
      <c r="M23" s="99"/>
      <c r="N23" s="100"/>
      <c r="O23" s="101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3"/>
      <c r="AA23" s="104"/>
      <c r="AB23" s="105"/>
      <c r="AC23" s="3"/>
    </row>
    <row r="24" spans="2:29" ht="21" customHeight="1" thickBot="1" x14ac:dyDescent="0.25">
      <c r="B24" s="124"/>
      <c r="C24" s="125"/>
      <c r="D24" s="106"/>
      <c r="E24" s="106"/>
      <c r="F24" s="107"/>
      <c r="G24" s="108"/>
      <c r="H24" s="109"/>
      <c r="I24" s="110"/>
      <c r="J24" s="111"/>
      <c r="K24" s="112"/>
      <c r="L24" s="132"/>
      <c r="M24" s="113"/>
      <c r="N24" s="114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7"/>
      <c r="AA24" s="118"/>
      <c r="AB24" s="119"/>
      <c r="AC24" s="3"/>
    </row>
    <row r="25" spans="2:29" s="18" customFormat="1" ht="31.5" customHeight="1" thickBot="1" x14ac:dyDescent="0.25">
      <c r="B25" s="19" t="s">
        <v>42</v>
      </c>
      <c r="C25" s="49"/>
      <c r="D25" s="21"/>
      <c r="E25" s="20"/>
      <c r="F25" s="22"/>
      <c r="G25" s="60"/>
      <c r="H25" s="62"/>
      <c r="I25" s="60"/>
      <c r="J25" s="23"/>
      <c r="K25" s="57"/>
      <c r="L25" s="58">
        <f t="shared" ref="L25:AA25" si="0">SUBTOTAL(9,L20:L24)</f>
        <v>239518856</v>
      </c>
      <c r="M25" s="58">
        <f t="shared" si="0"/>
        <v>239518856</v>
      </c>
      <c r="N25" s="55">
        <f t="shared" si="0"/>
        <v>239518856</v>
      </c>
      <c r="O25" s="126">
        <f t="shared" si="0"/>
        <v>0</v>
      </c>
      <c r="P25" s="126">
        <f t="shared" si="0"/>
        <v>0</v>
      </c>
      <c r="Q25" s="126">
        <f t="shared" si="0"/>
        <v>3666667</v>
      </c>
      <c r="R25" s="126">
        <f t="shared" si="0"/>
        <v>225852189</v>
      </c>
      <c r="S25" s="126">
        <f t="shared" si="0"/>
        <v>5000000</v>
      </c>
      <c r="T25" s="126">
        <f t="shared" si="0"/>
        <v>5000000</v>
      </c>
      <c r="U25" s="126">
        <f t="shared" si="0"/>
        <v>0</v>
      </c>
      <c r="V25" s="126">
        <f t="shared" si="0"/>
        <v>0</v>
      </c>
      <c r="W25" s="126">
        <f t="shared" si="0"/>
        <v>0</v>
      </c>
      <c r="X25" s="126">
        <f t="shared" si="0"/>
        <v>0</v>
      </c>
      <c r="Y25" s="126">
        <f t="shared" si="0"/>
        <v>0</v>
      </c>
      <c r="Z25" s="127">
        <f t="shared" si="0"/>
        <v>0</v>
      </c>
      <c r="AA25" s="128">
        <f t="shared" si="0"/>
        <v>239518856</v>
      </c>
      <c r="AB25" s="129">
        <f>SUBTOTAL(9,AB20:AB24)</f>
        <v>0</v>
      </c>
    </row>
    <row r="26" spans="2:29" x14ac:dyDescent="0.2">
      <c r="C26" s="31"/>
    </row>
    <row r="27" spans="2:29" x14ac:dyDescent="0.2">
      <c r="C27" s="31"/>
      <c r="L27" s="151"/>
    </row>
    <row r="28" spans="2:29" x14ac:dyDescent="0.2">
      <c r="C28" s="31"/>
    </row>
    <row r="29" spans="2:29" x14ac:dyDescent="0.2">
      <c r="B29" s="30"/>
      <c r="D29" s="31"/>
    </row>
    <row r="30" spans="2:29" x14ac:dyDescent="0.2">
      <c r="B30" s="30"/>
      <c r="D30" s="31"/>
    </row>
    <row r="31" spans="2:29" x14ac:dyDescent="0.2">
      <c r="B31" s="29"/>
      <c r="C31" s="31"/>
      <c r="D31" s="31"/>
    </row>
    <row r="32" spans="2:29" x14ac:dyDescent="0.2">
      <c r="B32" s="30"/>
      <c r="C32" s="31"/>
      <c r="D32" s="31"/>
      <c r="G32" s="34"/>
      <c r="H32" s="34"/>
      <c r="I32" s="34"/>
    </row>
    <row r="33" spans="2:4" x14ac:dyDescent="0.2">
      <c r="B33" s="30"/>
    </row>
    <row r="34" spans="2:4" x14ac:dyDescent="0.2">
      <c r="C34" s="31"/>
      <c r="D34" s="31"/>
    </row>
    <row r="35" spans="2:4" x14ac:dyDescent="0.2">
      <c r="B35" s="30"/>
    </row>
    <row r="36" spans="2:4" x14ac:dyDescent="0.2">
      <c r="B36" s="30"/>
    </row>
    <row r="37" spans="2:4" x14ac:dyDescent="0.2">
      <c r="B37" s="30"/>
    </row>
    <row r="38" spans="2:4" x14ac:dyDescent="0.2">
      <c r="B38" s="30"/>
    </row>
    <row r="39" spans="2:4" x14ac:dyDescent="0.2">
      <c r="B39" s="30"/>
    </row>
    <row r="40" spans="2:4" x14ac:dyDescent="0.2">
      <c r="B40" s="30"/>
      <c r="C40" s="31"/>
    </row>
    <row r="41" spans="2:4" x14ac:dyDescent="0.2">
      <c r="B41" s="30"/>
      <c r="C41" s="31"/>
    </row>
    <row r="42" spans="2:4" x14ac:dyDescent="0.2">
      <c r="B42" s="30"/>
      <c r="C42" s="31"/>
    </row>
    <row r="43" spans="2:4" x14ac:dyDescent="0.2">
      <c r="B43" s="30"/>
      <c r="C43" s="31"/>
    </row>
    <row r="44" spans="2:4" x14ac:dyDescent="0.2">
      <c r="B44" s="30"/>
      <c r="C44" s="31"/>
    </row>
    <row r="45" spans="2:4" x14ac:dyDescent="0.2">
      <c r="B45" s="30"/>
      <c r="C45" s="31"/>
    </row>
    <row r="46" spans="2:4" x14ac:dyDescent="0.2">
      <c r="B46" s="30"/>
      <c r="C46" s="31"/>
    </row>
    <row r="47" spans="2:4" x14ac:dyDescent="0.2">
      <c r="B47" s="30"/>
      <c r="C47" s="31"/>
    </row>
    <row r="48" spans="2:4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AB19:AB24 AC26:AC1048576">
    <cfRule type="cellIs" dxfId="3" priority="1" operator="lessThan">
      <formula>0</formula>
    </cfRule>
  </conditionalFormatting>
  <conditionalFormatting sqref="AC6:AC15">
    <cfRule type="cellIs" dxfId="2" priority="1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C51"/>
  <sheetViews>
    <sheetView showGridLines="0" zoomScale="90" zoomScaleNormal="90" workbookViewId="0">
      <pane xSplit="7" ySplit="19" topLeftCell="H24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85546875" style="3" hidden="1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27.85546875" style="3" customWidth="1" outlineLevel="1"/>
    <col min="14" max="15" width="19.7109375" style="5" bestFit="1" customWidth="1"/>
    <col min="16" max="16" width="16.42578125" style="6" customWidth="1" outlineLevel="1"/>
    <col min="17" max="17" width="18.28515625" style="6" customWidth="1" outlineLevel="1"/>
    <col min="18" max="23" width="17.5703125" style="6" customWidth="1" outlineLevel="1"/>
    <col min="24" max="26" width="14.7109375" style="6" customWidth="1" outlineLevel="1"/>
    <col min="27" max="27" width="19.71093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8"/>
      <c r="C2" s="161" t="s">
        <v>4</v>
      </c>
      <c r="D2" s="162"/>
      <c r="E2" s="162"/>
      <c r="F2" s="162"/>
      <c r="G2" s="162"/>
      <c r="H2" s="13"/>
      <c r="I2" s="13"/>
      <c r="J2" s="13"/>
      <c r="K2" s="13"/>
      <c r="L2" s="13"/>
      <c r="M2" s="6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59"/>
      <c r="C3" s="161" t="s">
        <v>7</v>
      </c>
      <c r="D3" s="162"/>
      <c r="E3" s="162"/>
      <c r="F3" s="162"/>
      <c r="G3" s="162"/>
      <c r="H3" s="13"/>
      <c r="I3" s="13"/>
      <c r="J3" s="13"/>
      <c r="K3" s="13"/>
      <c r="L3" s="13"/>
      <c r="M3" s="6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0"/>
      <c r="C4" s="161" t="s">
        <v>39</v>
      </c>
      <c r="D4" s="162"/>
      <c r="E4" s="162"/>
      <c r="F4" s="162"/>
      <c r="G4" s="162"/>
      <c r="H4" s="13"/>
      <c r="I4" s="13"/>
      <c r="J4" s="13"/>
      <c r="K4" s="13"/>
      <c r="L4" s="13"/>
      <c r="M4" s="6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75" customFormat="1" ht="15.75" customHeight="1" outlineLevel="1" x14ac:dyDescent="0.2">
      <c r="B6" s="71" t="s">
        <v>45</v>
      </c>
      <c r="C6" s="185" t="s">
        <v>47</v>
      </c>
      <c r="D6" s="185"/>
      <c r="E6" s="185"/>
      <c r="F6" s="185"/>
      <c r="G6" s="186"/>
      <c r="H6" s="74"/>
      <c r="I6" s="74"/>
      <c r="J6" s="74"/>
      <c r="K6" s="74"/>
      <c r="L6" s="74"/>
      <c r="M6" s="74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 s="75" customFormat="1" ht="15.75" customHeight="1" outlineLevel="1" x14ac:dyDescent="0.2">
      <c r="B7" s="70" t="s">
        <v>10</v>
      </c>
      <c r="C7" s="180" t="s">
        <v>129</v>
      </c>
      <c r="D7" s="180" t="s">
        <v>48</v>
      </c>
      <c r="E7" s="180" t="s">
        <v>48</v>
      </c>
      <c r="F7" s="180" t="s">
        <v>48</v>
      </c>
      <c r="G7" s="181" t="s">
        <v>48</v>
      </c>
      <c r="H7" s="74"/>
      <c r="I7" s="74"/>
      <c r="J7" s="74"/>
      <c r="K7" s="74"/>
      <c r="L7" s="74"/>
      <c r="M7" s="74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 s="75" customFormat="1" ht="15.75" customHeight="1" outlineLevel="1" x14ac:dyDescent="0.2">
      <c r="B8" s="72" t="s">
        <v>8</v>
      </c>
      <c r="C8" s="180" t="s">
        <v>130</v>
      </c>
      <c r="D8" s="180" t="s">
        <v>50</v>
      </c>
      <c r="E8" s="180" t="s">
        <v>50</v>
      </c>
      <c r="F8" s="180" t="s">
        <v>50</v>
      </c>
      <c r="G8" s="181" t="s">
        <v>50</v>
      </c>
      <c r="H8" s="74"/>
      <c r="I8" s="74"/>
      <c r="J8" s="74"/>
      <c r="K8" s="74"/>
      <c r="L8" s="74"/>
      <c r="M8" s="7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 s="75" customFormat="1" ht="23.25" customHeight="1" outlineLevel="1" x14ac:dyDescent="0.2">
      <c r="B9" s="70" t="s">
        <v>44</v>
      </c>
      <c r="C9" s="180" t="s">
        <v>131</v>
      </c>
      <c r="D9" s="180" t="s">
        <v>51</v>
      </c>
      <c r="E9" s="180" t="s">
        <v>51</v>
      </c>
      <c r="F9" s="180" t="s">
        <v>51</v>
      </c>
      <c r="G9" s="181" t="s">
        <v>51</v>
      </c>
      <c r="H9" s="74"/>
      <c r="I9" s="74"/>
      <c r="J9" s="74"/>
      <c r="K9" s="74"/>
      <c r="L9" s="74"/>
      <c r="M9" s="74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 s="75" customFormat="1" ht="15.75" customHeight="1" outlineLevel="1" x14ac:dyDescent="0.2">
      <c r="B10" s="70" t="s">
        <v>46</v>
      </c>
      <c r="C10" s="180" t="s">
        <v>132</v>
      </c>
      <c r="D10" s="180" t="s">
        <v>52</v>
      </c>
      <c r="E10" s="180" t="s">
        <v>52</v>
      </c>
      <c r="F10" s="180" t="s">
        <v>52</v>
      </c>
      <c r="G10" s="181" t="s">
        <v>52</v>
      </c>
      <c r="H10" s="74"/>
      <c r="I10" s="74"/>
      <c r="J10" s="74"/>
      <c r="K10" s="74"/>
      <c r="L10" s="74"/>
      <c r="M10" s="7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 s="75" customFormat="1" ht="32.25" customHeight="1" outlineLevel="1" x14ac:dyDescent="0.2">
      <c r="B11" s="70" t="s">
        <v>11</v>
      </c>
      <c r="C11" s="173" t="s">
        <v>184</v>
      </c>
      <c r="D11" s="174"/>
      <c r="E11" s="174"/>
      <c r="F11" s="174"/>
      <c r="G11" s="175"/>
      <c r="H11" s="74"/>
      <c r="I11" s="74"/>
      <c r="J11" s="76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 s="75" customFormat="1" ht="15.75" customHeight="1" outlineLevel="1" x14ac:dyDescent="0.2">
      <c r="B12" s="70" t="s">
        <v>18</v>
      </c>
      <c r="C12" s="180" t="s">
        <v>133</v>
      </c>
      <c r="D12" s="180" t="s">
        <v>54</v>
      </c>
      <c r="E12" s="180" t="s">
        <v>54</v>
      </c>
      <c r="F12" s="180" t="s">
        <v>54</v>
      </c>
      <c r="G12" s="181" t="s">
        <v>54</v>
      </c>
      <c r="H12" s="74"/>
      <c r="I12" s="74"/>
      <c r="J12" s="74"/>
      <c r="K12" s="74"/>
      <c r="L12" s="74"/>
      <c r="M12" s="74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 s="75" customFormat="1" ht="15.75" customHeight="1" outlineLevel="1" thickBot="1" x14ac:dyDescent="0.25">
      <c r="B13" s="73" t="s">
        <v>15</v>
      </c>
      <c r="C13" s="182" t="s">
        <v>134</v>
      </c>
      <c r="D13" s="183">
        <v>2020110010174</v>
      </c>
      <c r="E13" s="183">
        <v>2020110010174</v>
      </c>
      <c r="F13" s="183">
        <v>2020110010174</v>
      </c>
      <c r="G13" s="184">
        <v>2020110010174</v>
      </c>
      <c r="H13" s="74"/>
      <c r="I13" s="74"/>
      <c r="J13" s="74"/>
      <c r="K13" s="74"/>
      <c r="L13" s="74"/>
      <c r="M13" s="7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43</v>
      </c>
      <c r="C15" s="167" t="s">
        <v>179</v>
      </c>
      <c r="D15" s="168"/>
      <c r="E15" s="169"/>
      <c r="F15" s="2" t="s">
        <v>9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5" t="s">
        <v>16</v>
      </c>
      <c r="C16" s="36" t="s">
        <v>41</v>
      </c>
      <c r="D16" s="36" t="s">
        <v>5</v>
      </c>
      <c r="E16" s="36" t="s">
        <v>6</v>
      </c>
      <c r="F16" s="36" t="s">
        <v>14</v>
      </c>
      <c r="G16" s="37" t="s">
        <v>40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6"/>
      <c r="C17" s="38">
        <v>8434725000</v>
      </c>
      <c r="D17" s="52"/>
      <c r="E17" s="52">
        <v>5433236437</v>
      </c>
      <c r="F17" s="39">
        <f>D17-E17</f>
        <v>-5433236437</v>
      </c>
      <c r="G17" s="45">
        <f>+C17+F17</f>
        <v>3001488563</v>
      </c>
      <c r="H17" s="133">
        <f>+G17-L25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3"/>
      <c r="C18" s="46"/>
      <c r="D18" s="54"/>
      <c r="E18" s="54"/>
      <c r="F18" s="47"/>
      <c r="G18" s="42"/>
      <c r="H18" s="12"/>
      <c r="I18" s="12"/>
      <c r="J18" s="12"/>
      <c r="K18" s="12"/>
      <c r="L18" s="12"/>
      <c r="M18" s="1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18"/>
    </row>
    <row r="19" spans="2:29" ht="39" thickBot="1" x14ac:dyDescent="0.25">
      <c r="B19" s="16" t="s">
        <v>37</v>
      </c>
      <c r="C19" s="17" t="s">
        <v>23</v>
      </c>
      <c r="D19" s="15" t="s">
        <v>12</v>
      </c>
      <c r="E19" s="61" t="s">
        <v>17</v>
      </c>
      <c r="F19" s="15" t="s">
        <v>0</v>
      </c>
      <c r="G19" s="61" t="s">
        <v>13</v>
      </c>
      <c r="H19" s="59" t="s">
        <v>22</v>
      </c>
      <c r="I19" s="40" t="s">
        <v>19</v>
      </c>
      <c r="J19" s="41" t="s">
        <v>20</v>
      </c>
      <c r="K19" s="56" t="s">
        <v>21</v>
      </c>
      <c r="L19" s="63" t="s">
        <v>38</v>
      </c>
      <c r="M19" s="63" t="s">
        <v>1</v>
      </c>
      <c r="N19" s="64" t="s">
        <v>2</v>
      </c>
      <c r="O19" s="65" t="s">
        <v>24</v>
      </c>
      <c r="P19" s="64" t="s">
        <v>35</v>
      </c>
      <c r="Q19" s="64" t="s">
        <v>34</v>
      </c>
      <c r="R19" s="64" t="s">
        <v>33</v>
      </c>
      <c r="S19" s="64" t="s">
        <v>32</v>
      </c>
      <c r="T19" s="64" t="s">
        <v>31</v>
      </c>
      <c r="U19" s="64" t="s">
        <v>30</v>
      </c>
      <c r="V19" s="64" t="s">
        <v>29</v>
      </c>
      <c r="W19" s="64" t="s">
        <v>28</v>
      </c>
      <c r="X19" s="64" t="s">
        <v>27</v>
      </c>
      <c r="Y19" s="64" t="s">
        <v>26</v>
      </c>
      <c r="Z19" s="66" t="s">
        <v>25</v>
      </c>
      <c r="AA19" s="48" t="s">
        <v>3</v>
      </c>
      <c r="AB19" s="67" t="s">
        <v>36</v>
      </c>
      <c r="AC19" s="18"/>
    </row>
    <row r="20" spans="2:29" ht="34.5" customHeight="1" x14ac:dyDescent="0.2">
      <c r="B20" s="120" t="s">
        <v>121</v>
      </c>
      <c r="C20" s="121" t="s">
        <v>122</v>
      </c>
      <c r="D20" s="78" t="s">
        <v>123</v>
      </c>
      <c r="E20" s="78" t="s">
        <v>123</v>
      </c>
      <c r="F20" s="79" t="s">
        <v>154</v>
      </c>
      <c r="G20" s="80" t="s">
        <v>156</v>
      </c>
      <c r="H20" s="81" t="s">
        <v>124</v>
      </c>
      <c r="I20" s="82"/>
      <c r="J20" s="83"/>
      <c r="K20" s="84"/>
      <c r="L20" s="130">
        <v>1571452838</v>
      </c>
      <c r="M20" s="85">
        <v>1571452838</v>
      </c>
      <c r="N20" s="86">
        <v>1571452838</v>
      </c>
      <c r="O20" s="87">
        <v>0</v>
      </c>
      <c r="P20" s="88">
        <v>74279443</v>
      </c>
      <c r="Q20" s="88">
        <v>254873950</v>
      </c>
      <c r="R20" s="88">
        <v>328570331</v>
      </c>
      <c r="S20" s="88">
        <v>321444920</v>
      </c>
      <c r="T20" s="88">
        <v>320305967</v>
      </c>
      <c r="U20" s="88">
        <v>242548925</v>
      </c>
      <c r="V20" s="88">
        <v>0</v>
      </c>
      <c r="W20" s="88">
        <v>0</v>
      </c>
      <c r="X20" s="88"/>
      <c r="Y20" s="88"/>
      <c r="Z20" s="89"/>
      <c r="AA20" s="90">
        <f>SUM(O20:Z20)</f>
        <v>1542023536</v>
      </c>
      <c r="AB20" s="91">
        <f>+N20-AA20</f>
        <v>29429302</v>
      </c>
      <c r="AC20" s="3"/>
    </row>
    <row r="21" spans="2:29" ht="34.5" customHeight="1" x14ac:dyDescent="0.2">
      <c r="B21" s="122" t="s">
        <v>121</v>
      </c>
      <c r="C21" s="123" t="s">
        <v>127</v>
      </c>
      <c r="D21" s="92" t="s">
        <v>128</v>
      </c>
      <c r="E21" s="92" t="s">
        <v>128</v>
      </c>
      <c r="F21" s="93" t="s">
        <v>155</v>
      </c>
      <c r="G21" s="94" t="s">
        <v>157</v>
      </c>
      <c r="H21" s="95" t="s">
        <v>124</v>
      </c>
      <c r="I21" s="96"/>
      <c r="J21" s="97"/>
      <c r="K21" s="98"/>
      <c r="L21" s="131">
        <v>1380803573</v>
      </c>
      <c r="M21" s="99">
        <v>1380803573</v>
      </c>
      <c r="N21" s="100">
        <v>1380803573</v>
      </c>
      <c r="O21" s="101">
        <v>10132028</v>
      </c>
      <c r="P21" s="102">
        <v>15779625</v>
      </c>
      <c r="Q21" s="102">
        <v>27555254</v>
      </c>
      <c r="R21" s="102">
        <v>33273418</v>
      </c>
      <c r="S21" s="102">
        <v>135676218</v>
      </c>
      <c r="T21" s="102">
        <v>137662337</v>
      </c>
      <c r="U21" s="102">
        <v>137982950</v>
      </c>
      <c r="V21" s="102">
        <v>251322394</v>
      </c>
      <c r="W21" s="102">
        <v>105967145</v>
      </c>
      <c r="X21" s="102"/>
      <c r="Y21" s="102"/>
      <c r="Z21" s="103"/>
      <c r="AA21" s="104">
        <f t="shared" ref="AA21:AA22" si="0">SUM(O21:Z21)</f>
        <v>855351369</v>
      </c>
      <c r="AB21" s="105">
        <f t="shared" ref="AB21:AB22" si="1">+N21-AA21</f>
        <v>525452204</v>
      </c>
      <c r="AC21" s="3"/>
    </row>
    <row r="22" spans="2:29" ht="34.5" customHeight="1" x14ac:dyDescent="0.2">
      <c r="B22" s="122" t="s">
        <v>125</v>
      </c>
      <c r="C22" s="123" t="s">
        <v>126</v>
      </c>
      <c r="D22" s="92" t="s">
        <v>74</v>
      </c>
      <c r="E22" s="92" t="s">
        <v>75</v>
      </c>
      <c r="F22" s="93" t="s">
        <v>154</v>
      </c>
      <c r="G22" s="94" t="s">
        <v>156</v>
      </c>
      <c r="H22" s="95" t="s">
        <v>124</v>
      </c>
      <c r="I22" s="96"/>
      <c r="J22" s="97"/>
      <c r="K22" s="98"/>
      <c r="L22" s="131">
        <v>49232152</v>
      </c>
      <c r="M22" s="99">
        <v>49232152</v>
      </c>
      <c r="N22" s="100">
        <v>49232152</v>
      </c>
      <c r="O22" s="101">
        <v>0</v>
      </c>
      <c r="P22" s="102">
        <v>2780887</v>
      </c>
      <c r="Q22" s="102">
        <v>5959043</v>
      </c>
      <c r="R22" s="102">
        <v>5959043</v>
      </c>
      <c r="S22" s="102">
        <v>13497407</v>
      </c>
      <c r="T22" s="102">
        <v>13757351</v>
      </c>
      <c r="U22" s="102">
        <v>7278421</v>
      </c>
      <c r="V22" s="102">
        <v>0</v>
      </c>
      <c r="W22" s="102">
        <v>0</v>
      </c>
      <c r="X22" s="102"/>
      <c r="Y22" s="102"/>
      <c r="Z22" s="103"/>
      <c r="AA22" s="104">
        <f t="shared" si="0"/>
        <v>49232152</v>
      </c>
      <c r="AB22" s="105">
        <f t="shared" si="1"/>
        <v>0</v>
      </c>
      <c r="AC22" s="3"/>
    </row>
    <row r="23" spans="2:29" ht="19.5" customHeight="1" x14ac:dyDescent="0.2">
      <c r="B23" s="122"/>
      <c r="C23" s="123"/>
      <c r="D23" s="92"/>
      <c r="E23" s="92"/>
      <c r="F23" s="93"/>
      <c r="G23" s="94"/>
      <c r="H23" s="95"/>
      <c r="I23" s="96"/>
      <c r="J23" s="97"/>
      <c r="K23" s="98"/>
      <c r="L23" s="131"/>
      <c r="M23" s="99"/>
      <c r="N23" s="100"/>
      <c r="O23" s="101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3"/>
      <c r="AA23" s="104"/>
      <c r="AB23" s="105"/>
      <c r="AC23" s="3"/>
    </row>
    <row r="24" spans="2:29" ht="19.5" customHeight="1" thickBot="1" x14ac:dyDescent="0.25">
      <c r="B24" s="124"/>
      <c r="C24" s="125"/>
      <c r="D24" s="106"/>
      <c r="E24" s="106"/>
      <c r="F24" s="107"/>
      <c r="G24" s="108"/>
      <c r="H24" s="109"/>
      <c r="I24" s="110"/>
      <c r="J24" s="111"/>
      <c r="K24" s="112"/>
      <c r="L24" s="132"/>
      <c r="M24" s="113"/>
      <c r="N24" s="114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7"/>
      <c r="AA24" s="118"/>
      <c r="AB24" s="119"/>
      <c r="AC24" s="3"/>
    </row>
    <row r="25" spans="2:29" s="18" customFormat="1" ht="31.5" customHeight="1" thickBot="1" x14ac:dyDescent="0.25">
      <c r="B25" s="19" t="s">
        <v>42</v>
      </c>
      <c r="C25" s="49"/>
      <c r="D25" s="21"/>
      <c r="E25" s="20"/>
      <c r="F25" s="22"/>
      <c r="G25" s="60"/>
      <c r="H25" s="62"/>
      <c r="I25" s="60"/>
      <c r="J25" s="23"/>
      <c r="K25" s="57"/>
      <c r="L25" s="58">
        <f t="shared" ref="L25:AA25" si="2">SUBTOTAL(9,L20:L24)</f>
        <v>3001488563</v>
      </c>
      <c r="M25" s="58">
        <f t="shared" si="2"/>
        <v>3001488563</v>
      </c>
      <c r="N25" s="55">
        <f t="shared" si="2"/>
        <v>3001488563</v>
      </c>
      <c r="O25" s="126">
        <f t="shared" si="2"/>
        <v>10132028</v>
      </c>
      <c r="P25" s="126">
        <f t="shared" si="2"/>
        <v>92839955</v>
      </c>
      <c r="Q25" s="126">
        <f t="shared" si="2"/>
        <v>288388247</v>
      </c>
      <c r="R25" s="126">
        <f t="shared" si="2"/>
        <v>367802792</v>
      </c>
      <c r="S25" s="126">
        <f t="shared" si="2"/>
        <v>470618545</v>
      </c>
      <c r="T25" s="126">
        <f t="shared" si="2"/>
        <v>471725655</v>
      </c>
      <c r="U25" s="126">
        <f t="shared" si="2"/>
        <v>387810296</v>
      </c>
      <c r="V25" s="126">
        <f t="shared" si="2"/>
        <v>251322394</v>
      </c>
      <c r="W25" s="126">
        <f t="shared" si="2"/>
        <v>105967145</v>
      </c>
      <c r="X25" s="126">
        <f t="shared" si="2"/>
        <v>0</v>
      </c>
      <c r="Y25" s="126">
        <f t="shared" si="2"/>
        <v>0</v>
      </c>
      <c r="Z25" s="127">
        <f t="shared" si="2"/>
        <v>0</v>
      </c>
      <c r="AA25" s="128">
        <f t="shared" si="2"/>
        <v>2446607057</v>
      </c>
      <c r="AB25" s="129">
        <f>SUBTOTAL(9,AB20:AB24)</f>
        <v>554881506</v>
      </c>
    </row>
    <row r="26" spans="2:29" x14ac:dyDescent="0.2">
      <c r="C26" s="31"/>
    </row>
    <row r="27" spans="2:29" x14ac:dyDescent="0.2">
      <c r="C27" s="31"/>
    </row>
    <row r="28" spans="2:29" x14ac:dyDescent="0.2">
      <c r="C28" s="31"/>
    </row>
    <row r="29" spans="2:29" x14ac:dyDescent="0.2">
      <c r="C29" s="31"/>
    </row>
    <row r="30" spans="2:29" x14ac:dyDescent="0.2">
      <c r="B30" s="30"/>
      <c r="D30" s="31"/>
      <c r="P30" s="5"/>
      <c r="Q30" s="5"/>
      <c r="R30" s="5"/>
      <c r="S30" s="5"/>
      <c r="T30" s="5"/>
      <c r="U30" s="5"/>
      <c r="V30" s="5"/>
      <c r="W30" s="5"/>
    </row>
    <row r="31" spans="2:29" x14ac:dyDescent="0.2">
      <c r="B31" s="30"/>
      <c r="D31" s="31"/>
      <c r="P31" s="5"/>
      <c r="Q31" s="5"/>
      <c r="R31" s="5"/>
      <c r="S31" s="5"/>
      <c r="T31" s="5"/>
      <c r="U31" s="5"/>
      <c r="V31" s="5"/>
      <c r="W31" s="5"/>
    </row>
    <row r="32" spans="2:29" x14ac:dyDescent="0.2">
      <c r="B32" s="29"/>
      <c r="C32" s="31"/>
      <c r="D32" s="31"/>
    </row>
    <row r="33" spans="2:9" x14ac:dyDescent="0.2">
      <c r="B33" s="30"/>
      <c r="C33" s="31"/>
      <c r="D33" s="31"/>
      <c r="G33" s="34"/>
      <c r="H33" s="34"/>
      <c r="I33" s="34"/>
    </row>
    <row r="34" spans="2:9" x14ac:dyDescent="0.2">
      <c r="B34" s="30"/>
    </row>
    <row r="35" spans="2:9" x14ac:dyDescent="0.2">
      <c r="C35" s="31"/>
      <c r="D35" s="31"/>
    </row>
    <row r="36" spans="2:9" x14ac:dyDescent="0.2">
      <c r="B36" s="30"/>
    </row>
    <row r="37" spans="2:9" x14ac:dyDescent="0.2">
      <c r="B37" s="30"/>
    </row>
    <row r="38" spans="2:9" x14ac:dyDescent="0.2">
      <c r="B38" s="30"/>
    </row>
    <row r="39" spans="2:9" x14ac:dyDescent="0.2">
      <c r="B39" s="30"/>
    </row>
    <row r="40" spans="2:9" x14ac:dyDescent="0.2">
      <c r="B40" s="30"/>
    </row>
    <row r="41" spans="2:9" x14ac:dyDescent="0.2">
      <c r="B41" s="30"/>
      <c r="C41" s="31"/>
    </row>
    <row r="42" spans="2:9" x14ac:dyDescent="0.2">
      <c r="B42" s="30"/>
      <c r="C42" s="31"/>
    </row>
    <row r="43" spans="2:9" x14ac:dyDescent="0.2">
      <c r="B43" s="30"/>
      <c r="C43" s="31"/>
    </row>
    <row r="44" spans="2:9" x14ac:dyDescent="0.2">
      <c r="B44" s="30"/>
      <c r="C44" s="31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AB19:AB24 AC26:AC1048576">
    <cfRule type="cellIs" dxfId="1" priority="3" operator="lessThan">
      <formula>0</formula>
    </cfRule>
  </conditionalFormatting>
  <conditionalFormatting sqref="AC6:AC15">
    <cfRule type="cellIs" dxfId="0" priority="1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 (VIG)</vt:lpstr>
      <vt:lpstr>7611 (VIG)</vt:lpstr>
      <vt:lpstr>7639 (VIG)</vt:lpstr>
      <vt:lpstr>7649 (VIG)</vt:lpstr>
      <vt:lpstr>7612 (VIG)</vt:lpstr>
      <vt:lpstr>7597 (VIG)</vt:lpstr>
      <vt:lpstr>'7597 (VIG)'!Área_de_impresión</vt:lpstr>
      <vt:lpstr>'7601 (VIG)'!Área_de_impresión</vt:lpstr>
      <vt:lpstr>'7611 (VIG)'!Área_de_impresión</vt:lpstr>
      <vt:lpstr>'7612 (VIG)'!Área_de_impresión</vt:lpstr>
      <vt:lpstr>'7639 (VIG)'!Área_de_impresión</vt:lpstr>
      <vt:lpstr>'7649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2025-01-08T19:42:07Z</dcterms:modified>
</cp:coreProperties>
</file>